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AppData\Local\Microsoft\Windows\Temporary Internet Files\Content.Outlook\GIB5LOXP\"/>
    </mc:Choice>
  </mc:AlternateContent>
  <xr:revisionPtr revIDLastSave="0" documentId="13_ncr:1_{AF16A3A6-8855-4A69-9BB6-6704E83C8B9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прил1" sheetId="41" r:id="rId1"/>
    <sheet name="прил2" sheetId="3" r:id="rId2"/>
    <sheet name="прил3" sheetId="2" r:id="rId3"/>
    <sheet name="прил4" sheetId="42" r:id="rId4"/>
  </sheets>
  <definedNames>
    <definedName name="_xlnm._FilterDatabase" localSheetId="1" hidden="1">прил2!$F$1:$F$460</definedName>
    <definedName name="_xlnm._FilterDatabase" localSheetId="2" hidden="1">прил3!$D$1:$D$52</definedName>
    <definedName name="_xlnm.Print_Area" localSheetId="0">прил1!$A$1:$D$177</definedName>
    <definedName name="_xlnm.Print_Area" localSheetId="1">прил2!$A$1:$I$642</definedName>
    <definedName name="_xlnm.Print_Area" localSheetId="2">прил3!$A$1:$F$51</definedName>
    <definedName name="_xlnm.Print_Area" localSheetId="3">прил4!$A$1:$D$36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41" l="1"/>
  <c r="D16" i="42"/>
  <c r="D18" i="42"/>
  <c r="I185" i="3"/>
  <c r="D175" i="41" l="1"/>
  <c r="D174" i="41" s="1"/>
  <c r="D172" i="41"/>
  <c r="D171" i="41" s="1"/>
  <c r="D170" i="41" s="1"/>
  <c r="D159" i="41"/>
  <c r="D151" i="41"/>
  <c r="D142" i="41"/>
  <c r="D139" i="41"/>
  <c r="D31" i="41"/>
  <c r="D30" i="41" s="1"/>
  <c r="D124" i="41"/>
  <c r="D122" i="41"/>
  <c r="D134" i="41"/>
  <c r="D133" i="41" s="1"/>
  <c r="D131" i="41"/>
  <c r="D129" i="41"/>
  <c r="D127" i="41"/>
  <c r="D119" i="41"/>
  <c r="D117" i="41"/>
  <c r="D114" i="41"/>
  <c r="D113" i="41" s="1"/>
  <c r="D111" i="41"/>
  <c r="D110" i="41" s="1"/>
  <c r="D108" i="41"/>
  <c r="D107" i="41" s="1"/>
  <c r="D105" i="41"/>
  <c r="D104" i="41" s="1"/>
  <c r="D102" i="41"/>
  <c r="D100" i="41"/>
  <c r="D97" i="41"/>
  <c r="D96" i="41" s="1"/>
  <c r="D85" i="41"/>
  <c r="D84" i="41" s="1"/>
  <c r="D51" i="41"/>
  <c r="D50" i="41" s="1"/>
  <c r="I640" i="3"/>
  <c r="I639" i="3" s="1"/>
  <c r="I638" i="3" s="1"/>
  <c r="I637" i="3" s="1"/>
  <c r="I636" i="3" s="1"/>
  <c r="I635" i="3" s="1"/>
  <c r="I632" i="3"/>
  <c r="I631" i="3" s="1"/>
  <c r="I630" i="3" s="1"/>
  <c r="I627" i="3"/>
  <c r="I626" i="3" s="1"/>
  <c r="I625" i="3" s="1"/>
  <c r="I622" i="3"/>
  <c r="I621" i="3" s="1"/>
  <c r="I620" i="3" s="1"/>
  <c r="I615" i="3"/>
  <c r="I614" i="3" s="1"/>
  <c r="I613" i="3" s="1"/>
  <c r="I612" i="3" s="1"/>
  <c r="I608" i="3"/>
  <c r="I606" i="3"/>
  <c r="I603" i="3"/>
  <c r="I602" i="3" s="1"/>
  <c r="I599" i="3"/>
  <c r="I598" i="3" s="1"/>
  <c r="I593" i="3"/>
  <c r="I592" i="3" s="1"/>
  <c r="I588" i="3"/>
  <c r="I587" i="3" s="1"/>
  <c r="I586" i="3" s="1"/>
  <c r="I585" i="3" s="1"/>
  <c r="I583" i="3"/>
  <c r="I582" i="3" s="1"/>
  <c r="I581" i="3" s="1"/>
  <c r="I580" i="3" s="1"/>
  <c r="I578" i="3"/>
  <c r="I574" i="3"/>
  <c r="I570" i="3"/>
  <c r="I566" i="3"/>
  <c r="I564" i="3"/>
  <c r="I557" i="3"/>
  <c r="I556" i="3" s="1"/>
  <c r="I555" i="3" s="1"/>
  <c r="I554" i="3" s="1"/>
  <c r="I552" i="3"/>
  <c r="I550" i="3"/>
  <c r="I548" i="3"/>
  <c r="I543" i="3"/>
  <c r="I542" i="3" s="1"/>
  <c r="I541" i="3" s="1"/>
  <c r="I537" i="3"/>
  <c r="I536" i="3" s="1"/>
  <c r="I535" i="3" s="1"/>
  <c r="I534" i="3" s="1"/>
  <c r="I532" i="3"/>
  <c r="I527" i="3"/>
  <c r="I520" i="3"/>
  <c r="I519" i="3" s="1"/>
  <c r="I518" i="3" s="1"/>
  <c r="I516" i="3"/>
  <c r="I515" i="3" s="1"/>
  <c r="I514" i="3" s="1"/>
  <c r="I513" i="3" s="1"/>
  <c r="I508" i="3"/>
  <c r="I507" i="3" s="1"/>
  <c r="I506" i="3" s="1"/>
  <c r="I505" i="3" s="1"/>
  <c r="I504" i="3" s="1"/>
  <c r="I502" i="3"/>
  <c r="I500" i="3"/>
  <c r="I498" i="3"/>
  <c r="I496" i="3"/>
  <c r="I492" i="3"/>
  <c r="I490" i="3"/>
  <c r="I487" i="3"/>
  <c r="I485" i="3"/>
  <c r="I482" i="3"/>
  <c r="I480" i="3"/>
  <c r="I477" i="3"/>
  <c r="I475" i="3"/>
  <c r="I468" i="3"/>
  <c r="I467" i="3" s="1"/>
  <c r="I466" i="3" s="1"/>
  <c r="I465" i="3" s="1"/>
  <c r="I462" i="3"/>
  <c r="I461" i="3" s="1"/>
  <c r="I458" i="3"/>
  <c r="I456" i="3"/>
  <c r="I452" i="3"/>
  <c r="I451" i="3" s="1"/>
  <c r="I450" i="3" s="1"/>
  <c r="I447" i="3"/>
  <c r="I446" i="3" s="1"/>
  <c r="I445" i="3" s="1"/>
  <c r="I444" i="3" s="1"/>
  <c r="I440" i="3"/>
  <c r="I438" i="3"/>
  <c r="I436" i="3"/>
  <c r="I430" i="3"/>
  <c r="I429" i="3" s="1"/>
  <c r="I428" i="3" s="1"/>
  <c r="I427" i="3" s="1"/>
  <c r="I425" i="3"/>
  <c r="I424" i="3" s="1"/>
  <c r="I423" i="3" s="1"/>
  <c r="I421" i="3"/>
  <c r="I420" i="3" s="1"/>
  <c r="I416" i="3"/>
  <c r="I415" i="3" s="1"/>
  <c r="I410" i="3"/>
  <c r="I409" i="3" s="1"/>
  <c r="I408" i="3" s="1"/>
  <c r="I407" i="3" s="1"/>
  <c r="I405" i="3"/>
  <c r="I404" i="3" s="1"/>
  <c r="I403" i="3" s="1"/>
  <c r="I402" i="3" s="1"/>
  <c r="I400" i="3"/>
  <c r="I399" i="3" s="1"/>
  <c r="I398" i="3" s="1"/>
  <c r="I396" i="3"/>
  <c r="I395" i="3" s="1"/>
  <c r="I393" i="3"/>
  <c r="I392" i="3" s="1"/>
  <c r="I389" i="3"/>
  <c r="I387" i="3"/>
  <c r="I383" i="3"/>
  <c r="I380" i="3"/>
  <c r="I378" i="3"/>
  <c r="I375" i="3"/>
  <c r="I373" i="3"/>
  <c r="I371" i="3"/>
  <c r="I369" i="3"/>
  <c r="I367" i="3"/>
  <c r="I365" i="3"/>
  <c r="I363" i="3"/>
  <c r="I360" i="3"/>
  <c r="I357" i="3"/>
  <c r="I355" i="3"/>
  <c r="I353" i="3"/>
  <c r="I347" i="3"/>
  <c r="I346" i="3" s="1"/>
  <c r="I345" i="3" s="1"/>
  <c r="I344" i="3" s="1"/>
  <c r="I340" i="3"/>
  <c r="I337" i="3"/>
  <c r="I330" i="3"/>
  <c r="I329" i="3" s="1"/>
  <c r="I328" i="3" s="1"/>
  <c r="I327" i="3" s="1"/>
  <c r="I326" i="3" s="1"/>
  <c r="I325" i="3" s="1"/>
  <c r="I321" i="3"/>
  <c r="I320" i="3" s="1"/>
  <c r="I318" i="3"/>
  <c r="I317" i="3" s="1"/>
  <c r="I314" i="3"/>
  <c r="I313" i="3" s="1"/>
  <c r="I312" i="3" s="1"/>
  <c r="I311" i="3" s="1"/>
  <c r="I306" i="3"/>
  <c r="I305" i="3" s="1"/>
  <c r="I304" i="3" s="1"/>
  <c r="I303" i="3" s="1"/>
  <c r="I302" i="3" s="1"/>
  <c r="I300" i="3"/>
  <c r="I299" i="3" s="1"/>
  <c r="I298" i="3" s="1"/>
  <c r="I297" i="3" s="1"/>
  <c r="I296" i="3" s="1"/>
  <c r="I293" i="3"/>
  <c r="I292" i="3" s="1"/>
  <c r="I291" i="3" s="1"/>
  <c r="I289" i="3"/>
  <c r="I288" i="3" s="1"/>
  <c r="I287" i="3" s="1"/>
  <c r="I285" i="3"/>
  <c r="I282" i="3"/>
  <c r="I278" i="3"/>
  <c r="I272" i="3"/>
  <c r="I270" i="3"/>
  <c r="I268" i="3"/>
  <c r="I261" i="3"/>
  <c r="I258" i="3"/>
  <c r="I255" i="3"/>
  <c r="I252" i="3"/>
  <c r="I246" i="3"/>
  <c r="I245" i="3" s="1"/>
  <c r="I244" i="3" s="1"/>
  <c r="I243" i="3" s="1"/>
  <c r="I242" i="3" s="1"/>
  <c r="I239" i="3"/>
  <c r="I238" i="3" s="1"/>
  <c r="I237" i="3" s="1"/>
  <c r="I236" i="3" s="1"/>
  <c r="I235" i="3" s="1"/>
  <c r="I232" i="3"/>
  <c r="I231" i="3" s="1"/>
  <c r="I230" i="3" s="1"/>
  <c r="I229" i="3" s="1"/>
  <c r="I227" i="3"/>
  <c r="I226" i="3" s="1"/>
  <c r="I225" i="3" s="1"/>
  <c r="I224" i="3" s="1"/>
  <c r="I222" i="3"/>
  <c r="I221" i="3" s="1"/>
  <c r="I220" i="3" s="1"/>
  <c r="I219" i="3" s="1"/>
  <c r="I214" i="3"/>
  <c r="I213" i="3"/>
  <c r="I212" i="3" s="1"/>
  <c r="I211" i="3" s="1"/>
  <c r="I209" i="3"/>
  <c r="I208" i="3" s="1"/>
  <c r="I207" i="3" s="1"/>
  <c r="I206" i="3" s="1"/>
  <c r="I202" i="3"/>
  <c r="I201" i="3" s="1"/>
  <c r="I200" i="3" s="1"/>
  <c r="I199" i="3" s="1"/>
  <c r="I198" i="3" s="1"/>
  <c r="I196" i="3"/>
  <c r="I195" i="3" s="1"/>
  <c r="I194" i="3" s="1"/>
  <c r="I193" i="3" s="1"/>
  <c r="I192" i="3" s="1"/>
  <c r="I190" i="3"/>
  <c r="I189" i="3" s="1"/>
  <c r="I183" i="3"/>
  <c r="I181" i="3"/>
  <c r="I179" i="3"/>
  <c r="I174" i="3"/>
  <c r="I173" i="3" s="1"/>
  <c r="I172" i="3" s="1"/>
  <c r="I171" i="3" s="1"/>
  <c r="I169" i="3"/>
  <c r="I167" i="3"/>
  <c r="I161" i="3"/>
  <c r="I160" i="3" s="1"/>
  <c r="I156" i="3"/>
  <c r="I155" i="3" s="1"/>
  <c r="I152" i="3"/>
  <c r="I150" i="3"/>
  <c r="I148" i="3"/>
  <c r="I146" i="3"/>
  <c r="I140" i="3"/>
  <c r="I139" i="3" s="1"/>
  <c r="I138" i="3" s="1"/>
  <c r="I137" i="3" s="1"/>
  <c r="I136" i="3" s="1"/>
  <c r="I133" i="3"/>
  <c r="I130" i="3"/>
  <c r="I123" i="3"/>
  <c r="I119" i="3"/>
  <c r="I115" i="3"/>
  <c r="I113" i="3"/>
  <c r="I110" i="3"/>
  <c r="I108" i="3"/>
  <c r="I106" i="3"/>
  <c r="I102" i="3"/>
  <c r="I100" i="3"/>
  <c r="I96" i="3"/>
  <c r="I95" i="3" s="1"/>
  <c r="I94" i="3" s="1"/>
  <c r="I93" i="3" s="1"/>
  <c r="I91" i="3"/>
  <c r="I90" i="3" s="1"/>
  <c r="I89" i="3" s="1"/>
  <c r="I88" i="3" s="1"/>
  <c r="I86" i="3"/>
  <c r="I85" i="3" s="1"/>
  <c r="I84" i="3" s="1"/>
  <c r="I82" i="3"/>
  <c r="I81" i="3" s="1"/>
  <c r="I80" i="3" s="1"/>
  <c r="I77" i="3"/>
  <c r="I76" i="3" s="1"/>
  <c r="I75" i="3" s="1"/>
  <c r="I74" i="3" s="1"/>
  <c r="I71" i="3"/>
  <c r="I70" i="3" s="1"/>
  <c r="I69" i="3" s="1"/>
  <c r="I68" i="3" s="1"/>
  <c r="I66" i="3"/>
  <c r="I65" i="3" s="1"/>
  <c r="I64" i="3" s="1"/>
  <c r="I63" i="3" s="1"/>
  <c r="I60" i="3"/>
  <c r="I59" i="3" s="1"/>
  <c r="I58" i="3" s="1"/>
  <c r="I56" i="3"/>
  <c r="I55" i="3" s="1"/>
  <c r="I54" i="3" s="1"/>
  <c r="I53" i="3" s="1"/>
  <c r="I51" i="3"/>
  <c r="I49" i="3"/>
  <c r="I44" i="3"/>
  <c r="I43" i="3" s="1"/>
  <c r="I42" i="3" s="1"/>
  <c r="I41" i="3" s="1"/>
  <c r="I39" i="3"/>
  <c r="I38" i="3" s="1"/>
  <c r="I37" i="3" s="1"/>
  <c r="I36" i="3" s="1"/>
  <c r="I33" i="3"/>
  <c r="I32" i="3" s="1"/>
  <c r="I31" i="3" s="1"/>
  <c r="I30" i="3" s="1"/>
  <c r="I28" i="3"/>
  <c r="I26" i="3"/>
  <c r="I20" i="3"/>
  <c r="I19" i="3" s="1"/>
  <c r="I18" i="3" s="1"/>
  <c r="I17" i="3" s="1"/>
  <c r="D31" i="42"/>
  <c r="D30" i="42" s="1"/>
  <c r="D29" i="42" s="1"/>
  <c r="D28" i="42" s="1"/>
  <c r="F49" i="2"/>
  <c r="D93" i="41"/>
  <c r="D43" i="41"/>
  <c r="D42" i="41" s="1"/>
  <c r="D91" i="41"/>
  <c r="D89" i="41"/>
  <c r="D60" i="41"/>
  <c r="D58" i="41"/>
  <c r="D54" i="41"/>
  <c r="D56" i="41"/>
  <c r="D77" i="41"/>
  <c r="F14" i="2"/>
  <c r="F31" i="2"/>
  <c r="F40" i="2"/>
  <c r="F28" i="2"/>
  <c r="D166" i="41"/>
  <c r="D81" i="41"/>
  <c r="D168" i="41"/>
  <c r="D164" i="41"/>
  <c r="D79" i="41"/>
  <c r="D75" i="41"/>
  <c r="D70" i="41"/>
  <c r="D72" i="41"/>
  <c r="D64" i="41"/>
  <c r="D47" i="41"/>
  <c r="D39" i="41"/>
  <c r="D35" i="41"/>
  <c r="D24" i="41"/>
  <c r="D18" i="41"/>
  <c r="D38" i="41"/>
  <c r="D34" i="41"/>
  <c r="D34" i="42"/>
  <c r="D33" i="42"/>
  <c r="D26" i="42"/>
  <c r="D25" i="42"/>
  <c r="D24" i="42"/>
  <c r="D22" i="42"/>
  <c r="D21" i="42" s="1"/>
  <c r="D20" i="42" s="1"/>
  <c r="D19" i="42" s="1"/>
  <c r="D63" i="41"/>
  <c r="D62" i="41" s="1"/>
  <c r="D46" i="41"/>
  <c r="D45" i="41" s="1"/>
  <c r="D23" i="41"/>
  <c r="D22" i="41" s="1"/>
  <c r="D17" i="41"/>
  <c r="D16" i="41" s="1"/>
  <c r="F22" i="2"/>
  <c r="F47" i="2"/>
  <c r="F24" i="2"/>
  <c r="F37" i="2"/>
  <c r="F42" i="2"/>
  <c r="F13" i="2"/>
  <c r="I563" i="3" l="1"/>
  <c r="I352" i="3"/>
  <c r="I351" i="3" s="1"/>
  <c r="I350" i="3" s="1"/>
  <c r="I349" i="3" s="1"/>
  <c r="I591" i="3"/>
  <c r="I590" i="3" s="1"/>
  <c r="I267" i="3"/>
  <c r="I266" i="3" s="1"/>
  <c r="I265" i="3" s="1"/>
  <c r="I264" i="3" s="1"/>
  <c r="I336" i="3"/>
  <c r="I335" i="3" s="1"/>
  <c r="I334" i="3" s="1"/>
  <c r="I333" i="3" s="1"/>
  <c r="I145" i="3"/>
  <c r="I144" i="3" s="1"/>
  <c r="I512" i="3"/>
  <c r="I511" i="3" s="1"/>
  <c r="I105" i="3"/>
  <c r="I104" i="3" s="1"/>
  <c r="I414" i="3"/>
  <c r="I413" i="3" s="1"/>
  <c r="I412" i="3" s="1"/>
  <c r="I316" i="3"/>
  <c r="I159" i="3"/>
  <c r="I158" i="3" s="1"/>
  <c r="I251" i="3"/>
  <c r="I250" i="3" s="1"/>
  <c r="I249" i="3" s="1"/>
  <c r="I248" i="3" s="1"/>
  <c r="I277" i="3"/>
  <c r="I276" i="3" s="1"/>
  <c r="I275" i="3" s="1"/>
  <c r="I274" i="3" s="1"/>
  <c r="I526" i="3"/>
  <c r="I525" i="3" s="1"/>
  <c r="I524" i="3" s="1"/>
  <c r="I523" i="3" s="1"/>
  <c r="I154" i="3"/>
  <c r="I48" i="3"/>
  <c r="I47" i="3" s="1"/>
  <c r="I46" i="3" s="1"/>
  <c r="I79" i="3"/>
  <c r="I188" i="3"/>
  <c r="I187" i="3" s="1"/>
  <c r="I186" i="3" s="1"/>
  <c r="I547" i="3"/>
  <c r="I546" i="3" s="1"/>
  <c r="I540" i="3" s="1"/>
  <c r="I539" i="3" s="1"/>
  <c r="I129" i="3"/>
  <c r="I128" i="3" s="1"/>
  <c r="I474" i="3"/>
  <c r="I484" i="3"/>
  <c r="I495" i="3"/>
  <c r="I494" i="3" s="1"/>
  <c r="I573" i="3"/>
  <c r="I572" i="3" s="1"/>
  <c r="I597" i="3"/>
  <c r="I605" i="3"/>
  <c r="I601" i="3" s="1"/>
  <c r="I619" i="3"/>
  <c r="I618" i="3" s="1"/>
  <c r="I617" i="3" s="1"/>
  <c r="I218" i="3"/>
  <c r="I435" i="3"/>
  <c r="I434" i="3" s="1"/>
  <c r="I433" i="3" s="1"/>
  <c r="I432" i="3" s="1"/>
  <c r="I562" i="3"/>
  <c r="I99" i="3"/>
  <c r="I98" i="3" s="1"/>
  <c r="I295" i="3"/>
  <c r="I25" i="3"/>
  <c r="I24" i="3" s="1"/>
  <c r="I23" i="3" s="1"/>
  <c r="I455" i="3"/>
  <c r="I454" i="3" s="1"/>
  <c r="I449" i="3" s="1"/>
  <c r="I443" i="3" s="1"/>
  <c r="I205" i="3"/>
  <c r="I204" i="3" s="1"/>
  <c r="I166" i="3"/>
  <c r="I165" i="3" s="1"/>
  <c r="I164" i="3" s="1"/>
  <c r="I118" i="3"/>
  <c r="I117" i="3" s="1"/>
  <c r="I178" i="3"/>
  <c r="I177" i="3" s="1"/>
  <c r="I176" i="3" s="1"/>
  <c r="D36" i="42"/>
  <c r="D116" i="41"/>
  <c r="D88" i="41"/>
  <c r="D83" i="41" s="1"/>
  <c r="D74" i="41"/>
  <c r="D138" i="41"/>
  <c r="D137" i="41" s="1"/>
  <c r="D163" i="41"/>
  <c r="D162" i="41" s="1"/>
  <c r="D126" i="41"/>
  <c r="D121" i="41"/>
  <c r="D29" i="41"/>
  <c r="D99" i="41"/>
  <c r="D69" i="41"/>
  <c r="D53" i="41"/>
  <c r="D49" i="41" s="1"/>
  <c r="I310" i="3" l="1"/>
  <c r="I309" i="3" s="1"/>
  <c r="I308" i="3" s="1"/>
  <c r="I163" i="3"/>
  <c r="I127" i="3"/>
  <c r="I126" i="3" s="1"/>
  <c r="I125" i="3" s="1"/>
  <c r="I73" i="3"/>
  <c r="I522" i="3"/>
  <c r="I241" i="3"/>
  <c r="I22" i="3"/>
  <c r="I561" i="3"/>
  <c r="I560" i="3" s="1"/>
  <c r="I143" i="3"/>
  <c r="I142" i="3" s="1"/>
  <c r="I596" i="3"/>
  <c r="I595" i="3" s="1"/>
  <c r="I332" i="3"/>
  <c r="I473" i="3"/>
  <c r="I472" i="3" s="1"/>
  <c r="I471" i="3" s="1"/>
  <c r="I470" i="3" s="1"/>
  <c r="I217" i="3"/>
  <c r="D136" i="41"/>
  <c r="D68" i="41"/>
  <c r="D95" i="41"/>
  <c r="I16" i="3" l="1"/>
  <c r="I324" i="3"/>
  <c r="I216" i="3"/>
  <c r="I559" i="3"/>
  <c r="I510" i="3" s="1"/>
  <c r="I135" i="3"/>
  <c r="I15" i="3" s="1"/>
  <c r="D177" i="41"/>
  <c r="I14" i="3" l="1"/>
</calcChain>
</file>

<file path=xl/sharedStrings.xml><?xml version="1.0" encoding="utf-8"?>
<sst xmlns="http://schemas.openxmlformats.org/spreadsheetml/2006/main" count="4727" uniqueCount="724">
  <si>
    <t>Наименование</t>
  </si>
  <si>
    <t>Рз</t>
  </si>
  <si>
    <t>ПР</t>
  </si>
  <si>
    <t>ЦСР</t>
  </si>
  <si>
    <t>ВР</t>
  </si>
  <si>
    <t>Сумма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</si>
  <si>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</si>
  <si>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</si>
  <si>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</si>
  <si>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</si>
  <si>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</si>
  <si>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</si>
  <si>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</si>
  <si>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</si>
  <si>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</si>
  <si>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</si>
  <si>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</si>
  <si>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</si>
  <si>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</si>
  <si>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</si>
  <si>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</si>
  <si>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</si>
  <si>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</si>
  <si>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</si>
  <si>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</si>
  <si>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</si>
  <si>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</si>
  <si>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</si>
  <si>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</si>
  <si>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</si>
  <si>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</si>
  <si>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</si>
  <si>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</si>
  <si>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</si>
  <si>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</si>
  <si>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</si>
  <si>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</si>
  <si>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</si>
  <si>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</si>
  <si>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</si>
  <si>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</si>
  <si>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</si>
  <si>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</si>
  <si>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</si>
  <si>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</si>
  <si>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</si>
  <si>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</si>
  <si>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</si>
  <si>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</si>
  <si>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</si>
  <si>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</si>
  <si>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</si>
  <si>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</si>
  <si>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</si>
  <si>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</si>
  <si>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</si>
  <si>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</si>
  <si>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</si>
  <si>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</si>
  <si>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</si>
  <si>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2 00 00000 00 0000 000</t>
  </si>
  <si>
    <t>Дотации бюджетам муниципальных районов на выравнивание бюджетной обеспеченности</t>
  </si>
  <si>
    <t>Прочие субвенции бюджетам муниципальных районов</t>
  </si>
  <si>
    <t>1 13 01995 05 0000 130</t>
  </si>
  <si>
    <t>500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</si>
  <si>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</si>
  <si>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</si>
  <si>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</si>
  <si>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</si>
  <si>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</si>
  <si>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1 13 02065 05 0000 130</t>
  </si>
  <si>
    <t>600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</si>
  <si>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</si>
  <si>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Прочие безвозмездные поступления в бюджеты муниципальных районов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</si>
  <si>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</si>
  <si>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</si>
  <si>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</si>
  <si>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</si>
  <si>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</si>
  <si>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</si>
  <si>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</si>
  <si>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</si>
  <si>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</si>
  <si>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</si>
  <si>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</si>
  <si>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</si>
  <si>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</si>
  <si>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</si>
  <si>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</si>
  <si>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</si>
  <si>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</si>
  <si>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</si>
  <si>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</si>
  <si>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</si>
  <si>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</si>
  <si>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</si>
  <si>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</si>
  <si>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</si>
  <si>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</si>
  <si>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</si>
  <si>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</si>
  <si>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</si>
  <si>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</si>
  <si>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</si>
  <si>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</si>
  <si>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</si>
  <si>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</si>
  <si>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</si>
  <si>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</si>
  <si>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</si>
  <si>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</si>
  <si>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</si>
  <si>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</si>
  <si>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</si>
  <si>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</si>
  <si>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</si>
  <si>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</si>
  <si>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</si>
  <si>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</si>
  <si>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</si>
  <si>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</si>
  <si>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</si>
  <si>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</si>
  <si>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</si>
  <si>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</si>
  <si>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</si>
  <si>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</si>
  <si>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</si>
  <si>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Муниципальная программа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</si>
  <si>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</si>
  <si>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</si>
  <si>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</si>
  <si>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</si>
  <si>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</si>
  <si>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</si>
  <si>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</si>
  <si>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</si>
  <si>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</si>
  <si>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</si>
  <si>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</si>
  <si>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</si>
  <si>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</si>
  <si>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</si>
  <si>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</si>
  <si>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</si>
  <si>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</si>
  <si>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</si>
  <si>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</si>
  <si>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</si>
  <si>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</si>
  <si>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</si>
  <si>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</si>
  <si>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</si>
  <si>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</si>
  <si>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</si>
  <si>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</si>
  <si>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</si>
  <si>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</si>
  <si>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</si>
  <si>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</si>
  <si>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</si>
  <si>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</si>
  <si>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</si>
  <si>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</si>
  <si>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</si>
  <si>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</si>
  <si>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</si>
  <si>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</si>
  <si>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</si>
  <si>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</si>
  <si>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</si>
  <si>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</si>
  <si>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</si>
  <si>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</si>
  <si>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</si>
  <si>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</si>
  <si>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</si>
  <si>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</si>
  <si>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</si>
  <si>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</si>
  <si>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</si>
  <si>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</si>
  <si>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</si>
  <si>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</si>
  <si>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</si>
  <si>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</si>
  <si>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</si>
  <si>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</si>
  <si>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</si>
  <si>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</si>
  <si>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</si>
  <si>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</si>
  <si>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</si>
  <si>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</si>
  <si>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</si>
  <si>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</si>
  <si>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</si>
  <si>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</si>
  <si>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</si>
  <si>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</si>
  <si>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</si>
  <si>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</si>
  <si>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</si>
  <si>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</si>
  <si>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</si>
  <si>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</si>
  <si>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</si>
  <si>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</si>
  <si>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</si>
  <si>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</si>
  <si>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</si>
  <si>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</si>
  <si>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</si>
  <si>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</si>
  <si>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</si>
  <si>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</si>
  <si>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</si>
  <si>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</si>
  <si>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</si>
  <si>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</si>
  <si>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</si>
  <si>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</si>
  <si>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</si>
  <si>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Транспорт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</si>
  <si>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</si>
  <si>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</si>
  <si>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</si>
  <si>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</si>
  <si>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</si>
  <si>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</si>
  <si>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</si>
  <si>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</si>
  <si>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</si>
  <si>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</si>
  <si>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</si>
  <si>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</si>
  <si>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</si>
  <si>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</si>
  <si>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</si>
  <si>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</si>
  <si>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</si>
  <si>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</si>
  <si>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</si>
  <si>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</si>
  <si>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</si>
  <si>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</si>
  <si>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</si>
  <si>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</si>
  <si>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</si>
  <si>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</si>
  <si>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</si>
  <si>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</si>
  <si>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</si>
  <si>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</si>
  <si>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</si>
  <si>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</si>
  <si>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</si>
  <si>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</si>
  <si>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</si>
  <si>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</si>
  <si>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</si>
  <si>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</si>
  <si>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</si>
  <si>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</si>
  <si>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</si>
  <si>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</si>
  <si>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</si>
  <si>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1 13 00000 00 0000 000</t>
  </si>
  <si>
    <t>ДОХОДЫ ОТ ОКАЗАНИЯ ПЛАТНЫХ УСЛУГ (РАБОТ) И КОМПЕНСАЦИИ ЗАТРАТ ГОСУДАРСТВА</t>
  </si>
  <si>
    <t>1 13 01000 00 0000 130</t>
  </si>
  <si>
    <t>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</si>
  <si>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</si>
  <si>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</si>
  <si>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</si>
  <si>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</si>
  <si>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</si>
  <si>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</si>
  <si>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</si>
  <si>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</si>
  <si>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</si>
  <si>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</si>
  <si>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1 16 00000 00 0000 000</t>
  </si>
  <si>
    <t>ШТРАФЫ, САНКЦИИ, ВОЗМЕЩЕНИЕ УЩЕРБА</t>
  </si>
  <si>
    <t>БЕЗВОЗМЕЗДНЫЕ  ПОСТУПЛЕНИЯ</t>
  </si>
  <si>
    <t>2 02 00000 00 0000 000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</si>
  <si>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</si>
  <si>
    <r>
      <t>Дотации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  <r>
      <rPr>
        <b/>
        <sz val="12"/>
        <color indexed="8"/>
        <rFont val="Times New Roman"/>
        <family val="1"/>
        <charset val="204"/>
      </rPr>
      <t>и муниципальных образований</t>
    </r>
  </si>
  <si>
    <r>
      <t>Субвенции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  <r>
      <rPr>
        <b/>
        <sz val="12"/>
        <color indexed="8"/>
        <rFont val="Times New Roman"/>
        <family val="1"/>
        <charset val="204"/>
      </rPr>
      <t>и муниципальных образований</t>
    </r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</si>
  <si>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</si>
  <si>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</si>
  <si>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Иные межбюджетные трансферты</t>
  </si>
  <si>
    <t>Прочие безвозмездные поступления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</si>
  <si>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</si>
  <si>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</si>
  <si>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</si>
  <si>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</si>
  <si>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</si>
  <si>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</si>
  <si>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</si>
  <si>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</si>
  <si>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</si>
  <si>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</si>
  <si>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</si>
  <si>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</si>
  <si>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</si>
  <si>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</si>
  <si>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</si>
  <si>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</si>
  <si>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</si>
  <si>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</si>
  <si>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</si>
  <si>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</si>
  <si>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</si>
  <si>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</si>
  <si>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</si>
  <si>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</si>
  <si>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</si>
  <si>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</si>
  <si>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</si>
  <si>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</si>
  <si>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</si>
  <si>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</si>
  <si>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</si>
  <si>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</si>
  <si>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</si>
  <si>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</si>
  <si>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</si>
  <si>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</si>
  <si>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</si>
  <si>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</si>
  <si>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>1 13 02995 05 0000 130</t>
  </si>
  <si>
    <t>Прочие доходы от компенсации затрат муниципальных районов</t>
  </si>
  <si>
    <t>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</si>
  <si>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</si>
  <si>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1 05 03020 01 0000 110                             </t>
  </si>
  <si>
    <t>Единый сельскохозяйственный налог (за налоговые периоды, истекшие до 1 января 2011 года)</t>
  </si>
  <si>
    <t xml:space="preserve">Код бюджетной классификации Российской    Федерации
</t>
  </si>
  <si>
    <t>администратора поступлений</t>
  </si>
  <si>
    <t>доходов бюджета Поныровского района Курской области</t>
  </si>
  <si>
    <t>Кассовое исполнение</t>
  </si>
  <si>
    <t>ФЕДЕРАЛЬНАЯ НАЛОГОВАЯ СЛУЖБА</t>
  </si>
  <si>
    <t>ФЕДЕРАЛЬНОЕ КАЗНАЧЕЙСТВО</t>
  </si>
  <si>
    <t>УПРАВЛЕНИЕ ФИНАНСОВ АДМИНИСТРАЦИИ ПОНЫРОВСКОГО РАЙОНА КУРСКОЙ ОБЛАСТИ</t>
  </si>
  <si>
    <t>АДМИНИСТРАЦИЯ ПОНЫРОВСКОГО РАЙОНА КУРСКОЙ ОБЛАСТИ</t>
  </si>
  <si>
    <t>ФЕДЕРАЛЬНАЯ СЛУЖБА ПО НАДЗОРУ В СФЕРЕ ПРИРОДОПОЛЬЗОВАНИЯ</t>
  </si>
  <si>
    <t>048</t>
  </si>
  <si>
    <t>ОТДЕЛ ОБРАЗОВАНИЯ АДМИНИСТРАЦИИ ПОНЫРОВСКОГО РАЙОНА КУРСКОЙ ОБЛАСТИ</t>
  </si>
  <si>
    <t>ОТДЕЛ КУЛЬТУРЫ, ПО ДЕЛАМ МОЛОДЕЖИ, ФК И СПОРТУ АДМИНИСТРАЦИИ ПОНЫРОВСКОГО РАЙОНА КУРСКОЙ ОБЛАСТИ</t>
  </si>
  <si>
    <t>182</t>
  </si>
  <si>
    <t>МИНИСТЕРСТВО ВНУТРЕННИХ ДЕЛ РОССИЙСКОЙ ФЕДЕРАЦИИ</t>
  </si>
  <si>
    <t>805</t>
  </si>
  <si>
    <t>КОМИТЕТ СОЦИАЛЬНОГО ОБЕСПЕЧЕНИЯ КУРСКОЙ ОБЛАСТИ</t>
  </si>
  <si>
    <t>по кодам классификации доходов бюджетов</t>
  </si>
  <si>
    <t>администратора источника финансирования</t>
  </si>
  <si>
    <t>источника финансирования</t>
  </si>
  <si>
    <t>по кодам классификации источников финансирования дефицитов бюджетов</t>
  </si>
  <si>
    <t xml:space="preserve">                                                                      Приложение № 4</t>
  </si>
  <si>
    <t xml:space="preserve">                                                                      «Об исполнении бюджета Поныровского района </t>
  </si>
  <si>
    <t>в том числе:</t>
  </si>
  <si>
    <t xml:space="preserve">                                                                      Собрания Поныровского района Курской области</t>
  </si>
  <si>
    <t xml:space="preserve">                                                                      Приложение № 2</t>
  </si>
  <si>
    <t>РАСХОДЫ</t>
  </si>
  <si>
    <t>по ведомственной структуре расходов бюджета</t>
  </si>
  <si>
    <t>Поныровского района Курской области</t>
  </si>
  <si>
    <t xml:space="preserve">                                                                      Приложение № 3</t>
  </si>
  <si>
    <t xml:space="preserve">РАСХОДЫ  </t>
  </si>
  <si>
    <t>по разделам и подразделам класификации расходов бюджетов</t>
  </si>
  <si>
    <t xml:space="preserve">ДОХОДЫ </t>
  </si>
  <si>
    <t>рублей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</si>
  <si>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</si>
  <si>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</si>
  <si>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</si>
  <si>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</si>
  <si>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1 05 01000 00 0000 110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</si>
  <si>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</si>
  <si>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Доходы от сдачи в аренду имущества, составляющего казну муниципальных районов (за исключением земельных участков)</t>
  </si>
  <si>
    <t>1 11 05075 05 0000 120</t>
  </si>
  <si>
    <t xml:space="preserve">71 0 </t>
  </si>
  <si>
    <t>00</t>
  </si>
  <si>
    <t>00000</t>
  </si>
  <si>
    <t>С1402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</si>
  <si>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</si>
  <si>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</si>
  <si>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</si>
  <si>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Закупка товаров, работ и услуг для обеспечения государственных (муниципальных) нужд</t>
  </si>
  <si>
    <t xml:space="preserve">04 0 </t>
  </si>
  <si>
    <t xml:space="preserve">04 1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</si>
  <si>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</si>
  <si>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Содержание муниципального имущества</t>
  </si>
  <si>
    <t>С1488</t>
  </si>
  <si>
    <t xml:space="preserve">09 0 </t>
  </si>
  <si>
    <t xml:space="preserve">09 1 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</si>
  <si>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</si>
  <si>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С1437</t>
  </si>
  <si>
    <t xml:space="preserve">10 0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</si>
  <si>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</si>
  <si>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</si>
  <si>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>13360</t>
  </si>
  <si>
    <t xml:space="preserve">12 0 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</si>
  <si>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</si>
  <si>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</si>
  <si>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</si>
  <si>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</si>
  <si>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</si>
  <si>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С1403</t>
  </si>
  <si>
    <t>Мероприятия в области земельных отношений</t>
  </si>
  <si>
    <t>С1468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</si>
  <si>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</si>
  <si>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</si>
  <si>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Иные межбюджетные трансферты на содержание работника, осуществляющего выполнение переданных полномочий</t>
  </si>
  <si>
    <t>П1490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</si>
  <si>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</si>
  <si>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>Основное мероприятие "Обеспечение общественной  и личной безопасности граждан на территории Поныровского района"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</si>
  <si>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</si>
  <si>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С1404</t>
  </si>
  <si>
    <t>С1439</t>
  </si>
  <si>
    <t>Содержание работника, осуществляющего выполнение переданных полномочий от поселений района</t>
  </si>
  <si>
    <t>59300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</si>
  <si>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</si>
  <si>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</si>
  <si>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</si>
  <si>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</si>
  <si>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</si>
  <si>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</si>
  <si>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</si>
  <si>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</si>
  <si>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</si>
  <si>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</si>
  <si>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</si>
  <si>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</si>
  <si>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</si>
  <si>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</si>
  <si>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</si>
  <si>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>Иные межбюджетные трансферты на осуществление полномочий  в области коммунального хозяйства</t>
  </si>
  <si>
    <t>П1431</t>
  </si>
  <si>
    <t>13190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</si>
  <si>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</si>
  <si>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</si>
  <si>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</si>
  <si>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</si>
  <si>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</si>
  <si>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Ежемесячное пособие на ребенка</t>
  </si>
  <si>
    <t>11130</t>
  </si>
  <si>
    <t>11170</t>
  </si>
  <si>
    <t>11180</t>
  </si>
  <si>
    <t>13150</t>
  </si>
  <si>
    <t>13160</t>
  </si>
  <si>
    <t>13220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</si>
  <si>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</si>
  <si>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</si>
  <si>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13450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</si>
  <si>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</si>
  <si>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</si>
  <si>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</si>
  <si>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</si>
  <si>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</si>
  <si>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</si>
  <si>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</si>
  <si>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</si>
  <si>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</si>
  <si>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Основное мероприятие "Развитие общего образования"</t>
  </si>
  <si>
    <t>13040</t>
  </si>
  <si>
    <t xml:space="preserve">Предоставление мер социальной поддержки работникам муниципальных образовательных организаций </t>
  </si>
  <si>
    <t>13060</t>
  </si>
  <si>
    <t>13090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</si>
  <si>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</si>
  <si>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</si>
  <si>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>S3090</t>
  </si>
  <si>
    <t>Расходы на проведение капитального ремонта муниципальных образовательных организаций</t>
  </si>
  <si>
    <t>С1410</t>
  </si>
  <si>
    <t>Основное мероприятие "Обеспечение сохранения и развития системы дополнительного образования"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</si>
  <si>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</si>
  <si>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</si>
  <si>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</si>
  <si>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С1435</t>
  </si>
  <si>
    <t xml:space="preserve">08 0 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</si>
  <si>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</si>
  <si>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</si>
  <si>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</si>
  <si>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 xml:space="preserve">Развитие системы оздоровления и отдыха детей </t>
  </si>
  <si>
    <t>C1458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</si>
  <si>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</si>
  <si>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</si>
  <si>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13070</t>
  </si>
  <si>
    <t>13000</t>
  </si>
  <si>
    <t xml:space="preserve">01 2 </t>
  </si>
  <si>
    <t>Основное мероприятие "Развитие библиотечного дела"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</si>
  <si>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</si>
  <si>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"Формирование условий для вовлечения молодежи в социальную практику"</t>
  </si>
  <si>
    <t>С1414</t>
  </si>
  <si>
    <t xml:space="preserve">Организация отдыха детей в каникулярное время </t>
  </si>
  <si>
    <t>13540</t>
  </si>
  <si>
    <t>С1458</t>
  </si>
  <si>
    <t>Основное мероприятие "Организация культурно-досуговой деятельности"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</si>
  <si>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</si>
  <si>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Создание благоприятных условий для привлечения инвестиций в экономику муниципального образования</t>
  </si>
  <si>
    <t>С1480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</si>
  <si>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</si>
  <si>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</si>
  <si>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</si>
  <si>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</si>
  <si>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</si>
  <si>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13350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</si>
  <si>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</si>
  <si>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Осуществление мер по улучшению положения и качества жизни граждан</t>
  </si>
  <si>
    <t>С1473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</si>
  <si>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</si>
  <si>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</si>
  <si>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>1 05 01011 01 0000 110</t>
  </si>
  <si>
    <t>1 05 01021 01 0000 110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</si>
  <si>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</si>
  <si>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</si>
  <si>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</si>
  <si>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</si>
  <si>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</si>
  <si>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</si>
  <si>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Дотации бюджетам муниципальных районов на поддержку мер по обеспечению сбалансированности бюджетов</t>
  </si>
  <si>
    <t>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</si>
  <si>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</si>
  <si>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 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</si>
  <si>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</si>
  <si>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</si>
  <si>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07 0</t>
  </si>
  <si>
    <t>S3600</t>
  </si>
  <si>
    <t>ЗДРАВООХРАНЕНИЕ</t>
  </si>
  <si>
    <t>Санитарно-эпидемиологическое благополучие</t>
  </si>
  <si>
    <t>С1445</t>
  </si>
  <si>
    <t>Дополнительное образование детей</t>
  </si>
  <si>
    <t xml:space="preserve">Молодежная политика </t>
  </si>
  <si>
    <t>Основное мероприятие "Сохранение объектов культурного наследия"</t>
  </si>
  <si>
    <t>Иные  межбюджетные трансферты на осуществление переданных полномочий  по проведению мероприятий в области культуры</t>
  </si>
  <si>
    <t>П1463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</si>
  <si>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</si>
  <si>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</si>
  <si>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мероприятий по обеспечению жильем молодых семей</t>
  </si>
  <si>
    <t>L4970</t>
  </si>
  <si>
    <t xml:space="preserve">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</si>
  <si>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 xml:space="preserve">Мероприятия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</si>
  <si>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>Расходы на мероприятия по организации питания обучающихся муниципальных образовательных организаций</t>
  </si>
  <si>
    <t>С1412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</si>
  <si>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</si>
  <si>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L4670</t>
  </si>
  <si>
    <t>АДМИНИСТРАЦИЯ ПОСЕЛКА ПОНЫРИ ПОНЫРОВСКОГО РАЙОНА КУРСКОЙ ОБЛАСТИ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</si>
  <si>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</si>
  <si>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</si>
  <si>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</si>
  <si>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</si>
  <si>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</si>
  <si>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</si>
  <si>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1 03 02251 01 0000 110</t>
  </si>
  <si>
    <t>1 03 02261 01 0000 110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</si>
  <si>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</si>
  <si>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</si>
  <si>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</si>
  <si>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</si>
  <si>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1 12 01041 01 0000 120</t>
  </si>
  <si>
    <t>1 12 01042 01 0000 120</t>
  </si>
  <si>
    <t>Плата за размещение отходов производства</t>
  </si>
  <si>
    <t>Плата за размещение твердых коммунальных отходов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</si>
  <si>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</si>
  <si>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</si>
  <si>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1 14 02053 05 0000 410</t>
  </si>
  <si>
    <t>1 14 02000 00 0000 000</t>
  </si>
  <si>
    <t>ФЕДЕРАЛЬНАЯ АНТИМОНОПОЛЬНАЯ СЛУЖБА</t>
  </si>
  <si>
    <t xml:space="preserve">Субсидии бюджетам муниципальных районов на реализацию мероприятий по обеспечению жильем молодых семей
</t>
  </si>
  <si>
    <t>2 02 25467 05 0000 150</t>
  </si>
  <si>
    <t>2 02 25497 05 0000 150</t>
  </si>
  <si>
    <t>2 02 10000 00 0000 150</t>
  </si>
  <si>
    <t>2 02 15001 05 0000 150</t>
  </si>
  <si>
    <t>2 02 15002 05 0000 150</t>
  </si>
  <si>
    <t>2 02 20000 00 0000 150</t>
  </si>
  <si>
    <t>2 02 29999 05 0000 150</t>
  </si>
  <si>
    <t>2 02 30000 00 0000 150</t>
  </si>
  <si>
    <t>2 02 30013 05 0000 150</t>
  </si>
  <si>
    <t xml:space="preserve">2 02 30027 05 0000 150 </t>
  </si>
  <si>
    <t>2 02 39998 05 0000 150</t>
  </si>
  <si>
    <t>2 02 39999 05 0000 150</t>
  </si>
  <si>
    <t>2 02 40000 00 0000 150</t>
  </si>
  <si>
    <t>2 02 40014 05 0000 150</t>
  </si>
  <si>
    <t>2 07 00000 00 0000 150</t>
  </si>
  <si>
    <t>2 07 05000 05 0000 150</t>
  </si>
  <si>
    <t>2 07 05030 05 0000 150</t>
  </si>
  <si>
    <t>2 07 05020 05 0000 150</t>
  </si>
  <si>
    <t>2 18 00000 00 0000 150</t>
  </si>
  <si>
    <t>2 18 60010 05 0000 150</t>
  </si>
  <si>
    <t>2 19 60010 05 0000 150</t>
  </si>
  <si>
    <t>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</si>
  <si>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 xml:space="preserve">Осуществление переданных полномочий Российской Федерации на государственную регистрацию актов гражданского состояния </t>
  </si>
  <si>
    <t>Организация мероприятий при осуществлении деятельности по обращению с животными без владельцев</t>
  </si>
  <si>
    <t>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</si>
  <si>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13080</t>
  </si>
  <si>
    <t>Мероприятия по приобретению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</si>
  <si>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S3080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</si>
  <si>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образования на территории Поныровского района Курской области"</t>
  </si>
  <si>
    <t>Иные источники внутреннего финансирования дефицитов бюджетов</t>
  </si>
  <si>
    <t>Бюджетные кредиты, предоставленные внутри  страны в валюте Российской Федерации</t>
  </si>
  <si>
    <t>Возврат бюджетных кредитов, предоставленных  внутри страны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</si>
  <si>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</si>
  <si>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</si>
  <si>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01 06 00 00 00 0000 000</t>
  </si>
  <si>
    <t>01 06 0500 00 0000 000</t>
  </si>
  <si>
    <t>01 06 0500 00 0000 600</t>
  </si>
  <si>
    <t>01 06 0502 00 0000 640</t>
  </si>
  <si>
    <t>01 06 0502 05 0000 640</t>
  </si>
  <si>
    <t xml:space="preserve">Обеспечение проведения выборов и референдумов
</t>
  </si>
  <si>
    <t>Организация и проведение выборов и референдумов</t>
  </si>
  <si>
    <t>77 3</t>
  </si>
  <si>
    <t>Подготовка и проведение выборов</t>
  </si>
  <si>
    <t>С1441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</si>
  <si>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</si>
  <si>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10 2</t>
  </si>
  <si>
    <t>Основное мероприятие "Организация хранения и использования архивных документов Поныровского района Курской области"</t>
  </si>
  <si>
    <t>Реализация мероприятий по формированию и содержанию муниципального архива</t>
  </si>
  <si>
    <t>С1438</t>
  </si>
  <si>
    <t>Обеспечение мероприятий, связанных, с профилактикой и устранением последствий распространения коронавирусной инфекции</t>
  </si>
  <si>
    <t>С2002</t>
  </si>
  <si>
    <t>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Федерации, осуществлявших конвертацию и передачу записей актов гражданского состояния в Единый государственный реестр записей актов гражданского состояния, в том числе записей актов о рождении детей в возрасте от 3 до 18 лет в целях обеспечения дополнительных мер социальной поддержки семей, имеющих детей, за счет средств резервного фонда Правительства Российской Федерации</t>
  </si>
  <si>
    <t>Проектирование, строительство, реконструкция, 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</si>
  <si>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Мероприятия по развитию транспортной инфраструктуры на сельских территориях</t>
  </si>
  <si>
    <t>L3720</t>
  </si>
  <si>
    <t>Реализация мероприятий, направленных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</si>
  <si>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S3370</t>
  </si>
  <si>
    <t>Муниципальная  программа  Поныровского района Курской области «Комплексное развитие сельских территорий Поныровского района Курской области»</t>
  </si>
  <si>
    <t>16 0</t>
  </si>
  <si>
    <t>Подпрограмма «Создание и развитие инфраструктуры на сельских территориях» муниципальной  программы  Поныровского района Курской области «Комплексное развитие сельских территорий Поныровского района Курской области»</t>
  </si>
  <si>
    <t>16 1</t>
  </si>
  <si>
    <t>Основное мероприятие "Комплексное обустройство сельских поселений Поныровского района Курской области объектами социальной и инженерной инфраструктуры"</t>
  </si>
  <si>
    <t xml:space="preserve">Мероприятия по внесению в Единый государственный реестр недвижимости сведений о границах муниципальных образований и границах населенных пунктов
</t>
  </si>
  <si>
    <t>Внесение в Единый государственный реестр недвижимости сведений о границах муниципальных образований и границах населенных пунктов</t>
  </si>
  <si>
    <t>Мероприятия по  разработке документов территориального планирования и градостроительного зонирования</t>
  </si>
  <si>
    <t>С1416</t>
  </si>
  <si>
    <t>Ежемесячная выплата на детей в возрасте от трех до семи лет включительно</t>
  </si>
  <si>
    <t>R3020</t>
  </si>
  <si>
    <t>Ежемесячная выплата на детей в возрасте от трех до семи лет включительно за счет средств резервного фонда Правительства РФ</t>
  </si>
  <si>
    <t>R302F</t>
  </si>
  <si>
    <t>Содержание работников, осуществляющих отдельные государственные полномочия по назначению и выплате ежемесячной выплаты на детей в возрасте от трех до семи лет включительно</t>
  </si>
  <si>
    <t>13221</t>
  </si>
  <si>
    <t>Оказание финансовой поддержки бюджетам поселений на обеспечение мероприятий по решению вопросов местного значения</t>
  </si>
  <si>
    <t>Аппарат контрольно-счетного органа муниципального образования</t>
  </si>
  <si>
    <t>74 3</t>
  </si>
  <si>
    <t>Осуществление переданных полномочий  в сфере внешнего муниципального финансового контроля</t>
  </si>
  <si>
    <t>П1484</t>
  </si>
  <si>
    <t>Приобретение мебели для муниципальных общеобразовательных учреждений, расположенных в сельских населенных пунктах (рабочих поселках, поселках городского типа)</t>
  </si>
  <si>
    <t>12762</t>
  </si>
  <si>
    <t>Реализация мероприятий, направленных на предотвращение распространения новой коронавирусной инфекции в муниципальных общеобразовательных организациях</t>
  </si>
  <si>
    <t>12763</t>
  </si>
  <si>
    <t>Ежемесячноеденежное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</si>
  <si>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53030</t>
  </si>
  <si>
    <t>Организация бесплатного горячего питания обучающихся, получающих начальное общее образование  в государственных и муниципальных образовательных организациях</t>
  </si>
  <si>
    <t>L3040</t>
  </si>
  <si>
    <t>Мероприятия по приобретению мебели для муниципальных общеобразовательных учреждений, расположенных в сельских населенных пунктах (рабочих поселках, поселках городского типа)</t>
  </si>
  <si>
    <t>S2762</t>
  </si>
  <si>
    <t>Мероприятия, направленные на предотвращение распространения новой коронавирусной инфекции в муниципальных общеобразовательных организациях</t>
  </si>
  <si>
    <t>S2763</t>
  </si>
  <si>
    <t>Региональный проект "Современная школа"</t>
  </si>
  <si>
    <t>Е1</t>
  </si>
  <si>
    <t>Создание (обновление) материально-технической базы для реализации основных и дополнительных  общеобразовательных программ цифрового  и гуманитарного профилей в общеобразовательных организациях, расположенных в сельской местности и малых городах</t>
  </si>
  <si>
    <t>51690</t>
  </si>
  <si>
    <t>Региональный проект "Цифровая образовательная среда"</t>
  </si>
  <si>
    <t>Е4</t>
  </si>
  <si>
    <t xml:space="preserve">Внедрение целевой модели цифровой образовательной среды в общеобразовательных организациях </t>
  </si>
  <si>
    <t>52100</t>
  </si>
  <si>
    <t>Подпрограмма «Содействие временной занятости отдельных категорий граждан» муниципальной программы Поныровского района Курской области «Содействие занятости населения в Поныровском районе Курской области»</t>
  </si>
  <si>
    <t>17 1</t>
  </si>
  <si>
    <t>Основное мероприятие "Реализация мероприятий активной политики занятости населения"</t>
  </si>
  <si>
    <t>Развитие рынка труда, повышение эффективности занятости населения</t>
  </si>
  <si>
    <t>С1436</t>
  </si>
  <si>
    <t>Региональный проект "Успех каждого ребенка"</t>
  </si>
  <si>
    <t>Е2</t>
  </si>
  <si>
    <t>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</si>
  <si>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54910</t>
  </si>
  <si>
    <t>Расходы на предоставление мер социальной поддержки работникам муниципальных образовательных организаций</t>
  </si>
  <si>
    <t>C1409</t>
  </si>
  <si>
    <t>С1409</t>
  </si>
  <si>
    <t>Резервный фонд местной администрации</t>
  </si>
  <si>
    <t>бюджета Поныровского района Курской области за 2020 год</t>
  </si>
  <si>
    <t xml:space="preserve">                                                                      Курской области за 2020 год" 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</si>
  <si>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</si>
  <si>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</si>
  <si>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1 11 03000 00 0000 100</t>
  </si>
  <si>
    <t>1 11 03050 05 0000 120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</si>
  <si>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</si>
  <si>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</si>
  <si>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</si>
  <si>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</si>
  <si>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</si>
  <si>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847</t>
  </si>
  <si>
    <t>1 16 01063 01 0000 140</t>
  </si>
  <si>
    <t xml:space="preserve">УПРАВЛЕНИЕ ПО ОБЕСПЕЧЕНИЮ ДЕЯТЕЛЬНОСТИ МИРОВЫХ СУДЕЙ КУРСКОЙ ОБЛАСТИ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</si>
  <si>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</si>
  <si>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</si>
  <si>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</si>
  <si>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1 16 01173 01 0000 140</t>
  </si>
  <si>
    <t>1 16 01153 01 0000 140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</si>
  <si>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</si>
  <si>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</si>
  <si>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</si>
  <si>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</si>
  <si>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</si>
  <si>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</si>
  <si>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1 16 07010 05 0000 140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</si>
  <si>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</si>
  <si>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</si>
  <si>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</si>
  <si>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1 16 10129 01 0000 140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</si>
  <si>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</si>
  <si>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</si>
  <si>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</si>
  <si>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</si>
  <si>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 xml:space="preserve">Субсидии бюджетам муниципальных районов на софинансирование капитальных вложений в объекты государственной (муниципальной) собственности в рамках развития транспортной инфраструктуры
</t>
  </si>
  <si>
    <t>2 02 25169 05 0000 150</t>
  </si>
  <si>
    <t>2 02 25210 05 0000 150</t>
  </si>
  <si>
    <t>2 02 25304 05 0000 150</t>
  </si>
  <si>
    <t>2 02 25491 05 0000 150</t>
  </si>
  <si>
    <t>2 02 27372 05 0000 150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</si>
  <si>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</si>
  <si>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</si>
  <si>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Единая субвенция бюджетам муниципальных районов </t>
  </si>
  <si>
    <t>2 02 35120 05 0000 150</t>
  </si>
  <si>
    <t>2 02 35302 05 0000 150</t>
  </si>
  <si>
    <t>2 02 35303 05 0000 150</t>
  </si>
  <si>
    <t>Межбюджетные трансферты, передаваемые бюджетам муниципальных районов за счет средств резервного фонда Правительства Российской Федерации</t>
  </si>
  <si>
    <t>2 02 49001 05 0000 150</t>
  </si>
  <si>
    <t xml:space="preserve">                                                                      от 27.05. 2021 года №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</si>
</sst>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429">
    <xf numFmtId="0" fontId="0" fillId="0" borderId="0" xfId="0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4" fillId="0" borderId="0" xfId="0" applyFont="1"/>
    <xf numFmtId="49" fontId="10" fillId="5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10" fillId="6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left" vertical="top" wrapText="1"/>
    </xf>
    <xf numFmtId="49" fontId="10" fillId="6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justify" vertical="top" wrapText="1"/>
    </xf>
    <xf numFmtId="0" fontId="11" fillId="0" borderId="0" xfId="0" applyFont="1" applyAlignment="1"/>
    <xf numFmtId="0" fontId="0" fillId="0" borderId="0" xfId="0" applyAlignment="1"/>
    <xf numFmtId="0" fontId="9" fillId="0" borderId="0" xfId="0" applyFont="1"/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13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6" borderId="1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0" fillId="6" borderId="1" xfId="0" applyFont="1" applyFill="1" applyBorder="1" applyAlignment="1">
      <alignment horizontal="justify" vertical="top" wrapText="1"/>
    </xf>
    <xf numFmtId="0" fontId="13" fillId="5" borderId="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4" borderId="5" xfId="0" applyFont="1" applyFill="1" applyBorder="1" applyAlignment="1">
      <alignment vertical="top" wrapText="1"/>
    </xf>
    <xf numFmtId="0" fontId="10" fillId="6" borderId="5" xfId="0" applyFont="1" applyFill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justify" vertical="top" wrapText="1"/>
    </xf>
    <xf numFmtId="0" fontId="10" fillId="6" borderId="5" xfId="0" applyFont="1" applyFill="1" applyBorder="1" applyAlignment="1">
      <alignment horizontal="justify" vertical="top" wrapText="1"/>
    </xf>
    <xf numFmtId="0" fontId="10" fillId="3" borderId="5" xfId="0" applyFont="1" applyFill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2" fillId="0" borderId="5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49" fontId="13" fillId="3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49" fontId="10" fillId="6" borderId="3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13" fillId="2" borderId="1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 wrapText="1"/>
    </xf>
    <xf numFmtId="0" fontId="10" fillId="6" borderId="2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top" wrapText="1"/>
    </xf>
    <xf numFmtId="0" fontId="16" fillId="2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1" fillId="4" borderId="5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justify" vertical="top" wrapText="1"/>
    </xf>
    <xf numFmtId="0" fontId="13" fillId="3" borderId="1" xfId="0" applyFont="1" applyFill="1" applyBorder="1" applyAlignment="1">
      <alignment horizontal="justify" vertical="top" wrapText="1"/>
    </xf>
    <xf numFmtId="0" fontId="13" fillId="3" borderId="2" xfId="0" applyFont="1" applyFill="1" applyBorder="1" applyAlignment="1">
      <alignment horizontal="justify" vertical="top" wrapText="1"/>
    </xf>
    <xf numFmtId="0" fontId="10" fillId="6" borderId="2" xfId="0" applyFont="1" applyFill="1" applyBorder="1" applyAlignment="1">
      <alignment horizontal="justify" vertical="top" wrapText="1"/>
    </xf>
    <xf numFmtId="0" fontId="10" fillId="0" borderId="7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distributed" wrapText="1"/>
    </xf>
    <xf numFmtId="0" fontId="17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justify" wrapText="1"/>
    </xf>
    <xf numFmtId="0" fontId="13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13" fillId="3" borderId="1" xfId="0" applyFont="1" applyFill="1" applyBorder="1" applyAlignment="1"/>
    <xf numFmtId="0" fontId="13" fillId="4" borderId="1" xfId="0" applyFont="1" applyFill="1" applyBorder="1" applyAlignment="1">
      <alignment horizontal="justify" wrapText="1"/>
    </xf>
    <xf numFmtId="0" fontId="10" fillId="3" borderId="1" xfId="0" applyFont="1" applyFill="1" applyBorder="1" applyAlignment="1">
      <alignment horizontal="justify" wrapText="1"/>
    </xf>
    <xf numFmtId="0" fontId="10" fillId="0" borderId="1" xfId="0" applyFont="1" applyBorder="1" applyAlignment="1"/>
    <xf numFmtId="0" fontId="15" fillId="3" borderId="1" xfId="0" applyFont="1" applyFill="1" applyBorder="1" applyAlignment="1"/>
    <xf numFmtId="0" fontId="10" fillId="6" borderId="1" xfId="0" applyFont="1" applyFill="1" applyBorder="1" applyAlignment="1">
      <alignment horizontal="justify" wrapText="1"/>
    </xf>
    <xf numFmtId="0" fontId="12" fillId="0" borderId="1" xfId="0" applyFont="1" applyBorder="1" applyAlignment="1">
      <alignment horizontal="justify" wrapText="1"/>
    </xf>
    <xf numFmtId="0" fontId="10" fillId="0" borderId="3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justify" vertical="top" wrapText="1"/>
    </xf>
    <xf numFmtId="0" fontId="10" fillId="7" borderId="3" xfId="0" applyFont="1" applyFill="1" applyBorder="1" applyAlignment="1">
      <alignment horizontal="center" wrapText="1"/>
    </xf>
    <xf numFmtId="49" fontId="10" fillId="0" borderId="3" xfId="0" applyNumberFormat="1" applyFont="1" applyBorder="1" applyAlignment="1">
      <alignment horizontal="center" wrapText="1"/>
    </xf>
    <xf numFmtId="0" fontId="10" fillId="7" borderId="1" xfId="0" applyFont="1" applyFill="1" applyBorder="1" applyAlignment="1">
      <alignment horizontal="justify" wrapText="1"/>
    </xf>
    <xf numFmtId="0" fontId="10" fillId="7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justify" vertical="center" wrapText="1"/>
    </xf>
    <xf numFmtId="49" fontId="10" fillId="7" borderId="3" xfId="0" applyNumberFormat="1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justify" vertical="center" wrapText="1"/>
    </xf>
    <xf numFmtId="0" fontId="10" fillId="7" borderId="4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left" vertical="distributed" wrapText="1"/>
    </xf>
    <xf numFmtId="0" fontId="10" fillId="7" borderId="1" xfId="0" applyFont="1" applyFill="1" applyBorder="1" applyAlignment="1">
      <alignment horizontal="left" wrapText="1"/>
    </xf>
    <xf numFmtId="0" fontId="10" fillId="7" borderId="1" xfId="0" applyFont="1" applyFill="1" applyBorder="1" applyAlignment="1"/>
    <xf numFmtId="0" fontId="10" fillId="7" borderId="2" xfId="0" applyFont="1" applyFill="1" applyBorder="1" applyAlignment="1">
      <alignment horizontal="justify" vertical="top" wrapText="1"/>
    </xf>
    <xf numFmtId="0" fontId="11" fillId="0" borderId="0" xfId="0" applyFont="1" applyAlignment="1">
      <alignment horizontal="left"/>
    </xf>
    <xf numFmtId="0" fontId="13" fillId="5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/>
    </xf>
    <xf numFmtId="49" fontId="10" fillId="2" borderId="3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8" xfId="0" applyBorder="1"/>
    <xf numFmtId="1" fontId="10" fillId="0" borderId="8" xfId="0" applyNumberFormat="1" applyFont="1" applyBorder="1" applyAlignment="1">
      <alignment horizontal="center" vertical="center"/>
    </xf>
    <xf numFmtId="49" fontId="10" fillId="5" borderId="5" xfId="0" applyNumberFormat="1" applyFont="1" applyFill="1" applyBorder="1" applyAlignment="1">
      <alignment vertical="center"/>
    </xf>
    <xf numFmtId="49" fontId="10" fillId="5" borderId="9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vertical="center"/>
    </xf>
    <xf numFmtId="49" fontId="10" fillId="2" borderId="9" xfId="0" applyNumberFormat="1" applyFont="1" applyFill="1" applyBorder="1" applyAlignment="1">
      <alignment vertical="center"/>
    </xf>
    <xf numFmtId="49" fontId="10" fillId="3" borderId="5" xfId="0" applyNumberFormat="1" applyFont="1" applyFill="1" applyBorder="1" applyAlignment="1">
      <alignment vertical="center"/>
    </xf>
    <xf numFmtId="49" fontId="10" fillId="3" borderId="9" xfId="0" applyNumberFormat="1" applyFont="1" applyFill="1" applyBorder="1" applyAlignment="1">
      <alignment vertical="center"/>
    </xf>
    <xf numFmtId="49" fontId="10" fillId="4" borderId="5" xfId="0" applyNumberFormat="1" applyFont="1" applyFill="1" applyBorder="1" applyAlignment="1">
      <alignment vertical="center"/>
    </xf>
    <xf numFmtId="49" fontId="10" fillId="4" borderId="9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49" fontId="10" fillId="4" borderId="5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vertical="center" wrapText="1"/>
    </xf>
    <xf numFmtId="49" fontId="10" fillId="6" borderId="5" xfId="0" applyNumberFormat="1" applyFont="1" applyFill="1" applyBorder="1" applyAlignment="1">
      <alignment vertical="center" wrapText="1"/>
    </xf>
    <xf numFmtId="49" fontId="10" fillId="6" borderId="9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49" fontId="10" fillId="3" borderId="5" xfId="0" applyNumberFormat="1" applyFont="1" applyFill="1" applyBorder="1" applyAlignment="1">
      <alignment vertical="center" wrapText="1"/>
    </xf>
    <xf numFmtId="49" fontId="10" fillId="3" borderId="9" xfId="0" applyNumberFormat="1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49" fontId="13" fillId="3" borderId="5" xfId="0" applyNumberFormat="1" applyFont="1" applyFill="1" applyBorder="1" applyAlignment="1">
      <alignment vertical="center"/>
    </xf>
    <xf numFmtId="49" fontId="13" fillId="3" borderId="9" xfId="0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top" wrapText="1"/>
    </xf>
    <xf numFmtId="0" fontId="14" fillId="0" borderId="1" xfId="0" applyFont="1" applyBorder="1"/>
    <xf numFmtId="1" fontId="0" fillId="0" borderId="0" xfId="0" applyNumberFormat="1"/>
    <xf numFmtId="0" fontId="10" fillId="0" borderId="9" xfId="0" applyFont="1" applyBorder="1" applyAlignment="1">
      <alignment horizontal="left" vertical="top" wrapText="1"/>
    </xf>
    <xf numFmtId="49" fontId="10" fillId="6" borderId="5" xfId="0" applyNumberFormat="1" applyFont="1" applyFill="1" applyBorder="1" applyAlignment="1">
      <alignment vertical="center"/>
    </xf>
    <xf numFmtId="49" fontId="10" fillId="6" borderId="9" xfId="0" applyNumberFormat="1" applyFont="1" applyFill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49" fontId="13" fillId="2" borderId="5" xfId="0" applyNumberFormat="1" applyFont="1" applyFill="1" applyBorder="1" applyAlignment="1">
      <alignment vertical="center"/>
    </xf>
    <xf numFmtId="49" fontId="13" fillId="2" borderId="9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justify" wrapText="1"/>
    </xf>
    <xf numFmtId="0" fontId="13" fillId="2" borderId="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vertical="center"/>
    </xf>
    <xf numFmtId="49" fontId="10" fillId="3" borderId="3" xfId="0" applyNumberFormat="1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0" fillId="4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49" fontId="10" fillId="6" borderId="3" xfId="0" applyNumberFormat="1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49" fontId="10" fillId="3" borderId="3" xfId="0" applyNumberFormat="1" applyFont="1" applyFill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9" fontId="13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vertical="center"/>
    </xf>
    <xf numFmtId="49" fontId="10" fillId="6" borderId="3" xfId="0" applyNumberFormat="1" applyFont="1" applyFill="1" applyBorder="1" applyAlignment="1">
      <alignment vertical="center"/>
    </xf>
    <xf numFmtId="49" fontId="13" fillId="2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top" wrapText="1"/>
    </xf>
    <xf numFmtId="3" fontId="13" fillId="2" borderId="3" xfId="0" applyNumberFormat="1" applyFont="1" applyFill="1" applyBorder="1" applyAlignment="1"/>
    <xf numFmtId="3" fontId="13" fillId="3" borderId="3" xfId="0" applyNumberFormat="1" applyFont="1" applyFill="1" applyBorder="1" applyAlignment="1"/>
    <xf numFmtId="3" fontId="10" fillId="7" borderId="3" xfId="0" applyNumberFormat="1" applyFont="1" applyFill="1" applyBorder="1" applyAlignment="1"/>
    <xf numFmtId="3" fontId="10" fillId="0" borderId="3" xfId="0" applyNumberFormat="1" applyFont="1" applyBorder="1" applyAlignment="1"/>
    <xf numFmtId="3" fontId="10" fillId="6" borderId="3" xfId="0" applyNumberFormat="1" applyFont="1" applyFill="1" applyBorder="1" applyAlignment="1"/>
    <xf numFmtId="3" fontId="13" fillId="4" borderId="3" xfId="0" applyNumberFormat="1" applyFont="1" applyFill="1" applyBorder="1" applyAlignment="1"/>
    <xf numFmtId="3" fontId="10" fillId="3" borderId="3" xfId="0" applyNumberFormat="1" applyFont="1" applyFill="1" applyBorder="1" applyAlignment="1"/>
    <xf numFmtId="3" fontId="10" fillId="7" borderId="4" xfId="0" applyNumberFormat="1" applyFont="1" applyFill="1" applyBorder="1" applyAlignment="1"/>
    <xf numFmtId="3" fontId="10" fillId="6" borderId="4" xfId="0" applyNumberFormat="1" applyFont="1" applyFill="1" applyBorder="1" applyAlignment="1"/>
    <xf numFmtId="3" fontId="13" fillId="5" borderId="3" xfId="0" applyNumberFormat="1" applyFont="1" applyFill="1" applyBorder="1" applyAlignment="1"/>
    <xf numFmtId="0" fontId="13" fillId="9" borderId="1" xfId="0" applyFont="1" applyFill="1" applyBorder="1" applyAlignment="1">
      <alignment vertical="center" wrapText="1"/>
    </xf>
    <xf numFmtId="0" fontId="13" fillId="9" borderId="3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justify" wrapText="1"/>
    </xf>
    <xf numFmtId="3" fontId="13" fillId="9" borderId="3" xfId="0" applyNumberFormat="1" applyFont="1" applyFill="1" applyBorder="1" applyAlignment="1"/>
    <xf numFmtId="0" fontId="13" fillId="9" borderId="1" xfId="0" applyFont="1" applyFill="1" applyBorder="1" applyAlignment="1">
      <alignment horizontal="justify" vertical="center" wrapText="1"/>
    </xf>
    <xf numFmtId="0" fontId="13" fillId="9" borderId="1" xfId="0" applyFont="1" applyFill="1" applyBorder="1" applyAlignment="1">
      <alignment horizontal="left" vertical="center" wrapText="1"/>
    </xf>
    <xf numFmtId="3" fontId="13" fillId="9" borderId="3" xfId="0" applyNumberFormat="1" applyFont="1" applyFill="1" applyBorder="1" applyAlignment="1">
      <alignment vertical="top" wrapText="1"/>
    </xf>
    <xf numFmtId="3" fontId="13" fillId="5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0" fontId="13" fillId="9" borderId="3" xfId="0" applyFont="1" applyFill="1" applyBorder="1" applyAlignment="1">
      <alignment vertical="center" wrapText="1"/>
    </xf>
    <xf numFmtId="0" fontId="16" fillId="9" borderId="5" xfId="0" applyFont="1" applyFill="1" applyBorder="1" applyAlignment="1">
      <alignment horizontal="left" vertical="top" wrapText="1"/>
    </xf>
    <xf numFmtId="0" fontId="10" fillId="0" borderId="1" xfId="0" applyFont="1" applyBorder="1"/>
    <xf numFmtId="49" fontId="10" fillId="0" borderId="4" xfId="0" applyNumberFormat="1" applyFont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3" fontId="10" fillId="0" borderId="3" xfId="0" applyNumberFormat="1" applyFont="1" applyBorder="1"/>
    <xf numFmtId="0" fontId="13" fillId="10" borderId="12" xfId="0" applyFont="1" applyFill="1" applyBorder="1" applyAlignment="1">
      <alignment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/>
    </xf>
    <xf numFmtId="49" fontId="13" fillId="10" borderId="5" xfId="0" applyNumberFormat="1" applyFont="1" applyFill="1" applyBorder="1" applyAlignment="1">
      <alignment vertical="center"/>
    </xf>
    <xf numFmtId="49" fontId="13" fillId="10" borderId="9" xfId="0" applyNumberFormat="1" applyFont="1" applyFill="1" applyBorder="1" applyAlignment="1">
      <alignment vertical="center"/>
    </xf>
    <xf numFmtId="49" fontId="13" fillId="10" borderId="3" xfId="0" applyNumberFormat="1" applyFont="1" applyFill="1" applyBorder="1" applyAlignment="1">
      <alignment vertical="center"/>
    </xf>
    <xf numFmtId="3" fontId="13" fillId="10" borderId="1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left" vertical="top" wrapText="1"/>
    </xf>
    <xf numFmtId="49" fontId="10" fillId="10" borderId="2" xfId="0" applyNumberFormat="1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 wrapText="1"/>
    </xf>
    <xf numFmtId="0" fontId="10" fillId="10" borderId="9" xfId="0" applyFont="1" applyFill="1" applyBorder="1" applyAlignment="1">
      <alignment vertical="center" wrapText="1"/>
    </xf>
    <xf numFmtId="0" fontId="10" fillId="10" borderId="3" xfId="0" applyFont="1" applyFill="1" applyBorder="1" applyAlignment="1">
      <alignment vertical="center" wrapText="1"/>
    </xf>
    <xf numFmtId="49" fontId="10" fillId="10" borderId="3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5" fillId="10" borderId="1" xfId="0" applyFont="1" applyFill="1" applyBorder="1" applyAlignment="1">
      <alignment horizontal="left" vertical="top" wrapText="1"/>
    </xf>
    <xf numFmtId="49" fontId="15" fillId="10" borderId="2" xfId="0" applyNumberFormat="1" applyFont="1" applyFill="1" applyBorder="1" applyAlignment="1">
      <alignment horizontal="center" vertical="center" wrapText="1"/>
    </xf>
    <xf numFmtId="49" fontId="13" fillId="10" borderId="2" xfId="0" applyNumberFormat="1" applyFont="1" applyFill="1" applyBorder="1" applyAlignment="1">
      <alignment horizontal="center" vertical="center"/>
    </xf>
    <xf numFmtId="49" fontId="13" fillId="10" borderId="6" xfId="0" applyNumberFormat="1" applyFont="1" applyFill="1" applyBorder="1" applyAlignment="1">
      <alignment horizontal="center" vertical="center"/>
    </xf>
    <xf numFmtId="49" fontId="13" fillId="10" borderId="5" xfId="0" applyNumberFormat="1" applyFont="1" applyFill="1" applyBorder="1" applyAlignment="1">
      <alignment horizontal="right" vertical="center"/>
    </xf>
    <xf numFmtId="49" fontId="13" fillId="10" borderId="9" xfId="0" applyNumberFormat="1" applyFont="1" applyFill="1" applyBorder="1" applyAlignment="1">
      <alignment horizontal="right" vertical="center"/>
    </xf>
    <xf numFmtId="0" fontId="13" fillId="10" borderId="3" xfId="0" applyFont="1" applyFill="1" applyBorder="1" applyAlignment="1">
      <alignment horizontal="left" vertical="center" wrapText="1"/>
    </xf>
    <xf numFmtId="49" fontId="13" fillId="10" borderId="3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left" vertical="top" wrapText="1"/>
    </xf>
    <xf numFmtId="49" fontId="13" fillId="10" borderId="2" xfId="0" applyNumberFormat="1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right" vertical="center" wrapText="1"/>
    </xf>
    <xf numFmtId="0" fontId="13" fillId="10" borderId="9" xfId="0" applyFont="1" applyFill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3" fontId="13" fillId="3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10" fillId="3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3" fontId="0" fillId="6" borderId="0" xfId="0" applyNumberFormat="1" applyFill="1"/>
    <xf numFmtId="3" fontId="10" fillId="6" borderId="1" xfId="0" applyNumberFormat="1" applyFont="1" applyFill="1" applyBorder="1" applyAlignment="1">
      <alignment horizontal="center" vertical="top"/>
    </xf>
    <xf numFmtId="0" fontId="7" fillId="0" borderId="0" xfId="1" applyFont="1" applyAlignment="1">
      <alignment horizontal="left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3" fontId="14" fillId="0" borderId="0" xfId="0" applyNumberFormat="1" applyFont="1"/>
    <xf numFmtId="49" fontId="10" fillId="0" borderId="0" xfId="0" applyNumberFormat="1" applyFont="1" applyAlignment="1">
      <alignment vertical="center"/>
    </xf>
    <xf numFmtId="0" fontId="12" fillId="0" borderId="2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3" fontId="10" fillId="6" borderId="2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3" fontId="10" fillId="7" borderId="9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8" borderId="5" xfId="0" applyNumberFormat="1" applyFont="1" applyFill="1" applyBorder="1" applyAlignment="1">
      <alignment horizontal="center" vertical="center"/>
    </xf>
    <xf numFmtId="3" fontId="10" fillId="8" borderId="5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justify" vertical="top" wrapText="1"/>
    </xf>
    <xf numFmtId="0" fontId="10" fillId="0" borderId="24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2" fillId="0" borderId="5" xfId="0" applyFont="1" applyBorder="1" applyAlignment="1">
      <alignment horizontal="justify" wrapText="1"/>
    </xf>
    <xf numFmtId="3" fontId="10" fillId="0" borderId="1" xfId="0" applyNumberFormat="1" applyFont="1" applyBorder="1"/>
    <xf numFmtId="0" fontId="12" fillId="6" borderId="3" xfId="0" applyFont="1" applyFill="1" applyBorder="1" applyAlignment="1">
      <alignment horizontal="center" wrapText="1"/>
    </xf>
    <xf numFmtId="3" fontId="13" fillId="5" borderId="3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3" xfId="1" applyFont="1" applyBorder="1" applyAlignment="1">
      <alignment horizontal="left" wrapText="1"/>
    </xf>
    <xf numFmtId="0" fontId="18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_прил9" xfId="1" xr:uid="{00000000-0005-0000-0000-000001000000}"/>
    <cellStyle name="Стиль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7"/>
  <sheetViews>
    <sheetView tabSelected="1" zoomScaleNormal="100" workbookViewId="0">
      <selection activeCell="D16" sqref="D16"/>
    </sheetView>
  </sheetViews>
  <sheetFormatPr defaultRowHeight="15" x14ac:dyDescent="0.25"/>
  <cols>
    <col min="1" max="1" width="70.5703125" customWidth="1"/>
    <col min="2" max="2" width="11.140625" customWidth="1"/>
    <col min="3" max="3" width="23.42578125" customWidth="1"/>
    <col min="4" max="4" width="13.28515625" customWidth="1"/>
  </cols>
  <sheetData>
    <row r="1" spans="1:4" x14ac:dyDescent="0.25">
      <c r="A1" s="416" t="s">
        <v>295</v>
      </c>
      <c r="B1" s="416"/>
      <c r="C1" s="416"/>
      <c r="D1" s="417"/>
    </row>
    <row r="2" spans="1:4" x14ac:dyDescent="0.25">
      <c r="A2" s="416" t="s">
        <v>296</v>
      </c>
      <c r="B2" s="416"/>
      <c r="C2" s="416"/>
      <c r="D2" s="417"/>
    </row>
    <row r="3" spans="1:4" x14ac:dyDescent="0.25">
      <c r="A3" s="416" t="s">
        <v>359</v>
      </c>
      <c r="B3" s="416"/>
      <c r="C3" s="416"/>
      <c r="D3" s="417"/>
    </row>
    <row r="4" spans="1:4" x14ac:dyDescent="0.25">
      <c r="A4" s="416" t="s">
        <v>357</v>
      </c>
      <c r="B4" s="416"/>
      <c r="C4" s="416"/>
      <c r="D4" s="417"/>
    </row>
    <row r="5" spans="1:4" x14ac:dyDescent="0.25">
      <c r="A5" s="416" t="s">
        <v>676</v>
      </c>
      <c r="B5" s="416"/>
      <c r="C5" s="416"/>
      <c r="D5" s="417"/>
    </row>
    <row r="6" spans="1:4" x14ac:dyDescent="0.25">
      <c r="A6" s="418" t="s">
        <v>723</v>
      </c>
      <c r="B6" s="418"/>
      <c r="C6" s="418"/>
      <c r="D6" s="419"/>
    </row>
    <row r="7" spans="1:4" x14ac:dyDescent="0.25">
      <c r="A7" s="412"/>
      <c r="B7" s="412"/>
      <c r="C7" s="412"/>
      <c r="D7" s="413"/>
    </row>
    <row r="8" spans="1:4" ht="18.75" x14ac:dyDescent="0.25">
      <c r="A8" s="414" t="s">
        <v>367</v>
      </c>
      <c r="B8" s="414"/>
      <c r="C8" s="414"/>
      <c r="D8" s="415"/>
    </row>
    <row r="9" spans="1:4" x14ac:dyDescent="0.25">
      <c r="A9" s="410" t="s">
        <v>675</v>
      </c>
      <c r="B9" s="410"/>
      <c r="C9" s="410"/>
      <c r="D9" s="411"/>
    </row>
    <row r="10" spans="1:4" x14ac:dyDescent="0.25">
      <c r="A10" s="410" t="s">
        <v>352</v>
      </c>
      <c r="B10" s="410"/>
      <c r="C10" s="410"/>
      <c r="D10" s="410"/>
    </row>
    <row r="11" spans="1:4" x14ac:dyDescent="0.25">
      <c r="A11" s="366"/>
      <c r="B11" s="366"/>
      <c r="C11" s="366"/>
      <c r="D11" s="366"/>
    </row>
    <row r="12" spans="1:4" x14ac:dyDescent="0.25">
      <c r="D12" s="367" t="s">
        <v>368</v>
      </c>
    </row>
    <row r="13" spans="1:4" ht="35.25" customHeight="1" x14ac:dyDescent="0.25">
      <c r="A13" s="405" t="s">
        <v>224</v>
      </c>
      <c r="B13" s="409" t="s">
        <v>336</v>
      </c>
      <c r="C13" s="409"/>
      <c r="D13" s="407" t="s">
        <v>339</v>
      </c>
    </row>
    <row r="14" spans="1:4" ht="62.25" customHeight="1" x14ac:dyDescent="0.25">
      <c r="A14" s="406"/>
      <c r="B14" s="135" t="s">
        <v>337</v>
      </c>
      <c r="C14" s="135" t="s">
        <v>338</v>
      </c>
      <c r="D14" s="408"/>
    </row>
    <row r="15" spans="1:4" ht="22.5" customHeight="1" x14ac:dyDescent="0.25">
      <c r="A15" s="303" t="s">
        <v>226</v>
      </c>
      <c r="B15" s="300"/>
      <c r="C15" s="304" t="s">
        <v>225</v>
      </c>
      <c r="D15" s="305">
        <f>SUM(D16,D22,D29,D45,D49,D62,D68,D83,D95)</f>
        <v>162862589</v>
      </c>
    </row>
    <row r="16" spans="1:4" ht="18.75" customHeight="1" x14ac:dyDescent="0.25">
      <c r="A16" s="114" t="s">
        <v>228</v>
      </c>
      <c r="B16" s="152"/>
      <c r="C16" s="136" t="s">
        <v>227</v>
      </c>
      <c r="D16" s="289">
        <f>SUM(D17)</f>
        <v>71557677</v>
      </c>
    </row>
    <row r="17" spans="1:4" ht="17.25" customHeight="1" x14ac:dyDescent="0.25">
      <c r="A17" s="115" t="s">
        <v>230</v>
      </c>
      <c r="B17" s="153"/>
      <c r="C17" s="137" t="s">
        <v>229</v>
      </c>
      <c r="D17" s="290">
        <f>SUM(D19:D21)</f>
        <v>71557677</v>
      </c>
    </row>
    <row r="18" spans="1:4" ht="17.25" customHeight="1" x14ac:dyDescent="0.25">
      <c r="A18" s="170" t="s">
        <v>340</v>
      </c>
      <c r="B18" s="171">
        <v>182</v>
      </c>
      <c r="C18" s="173"/>
      <c r="D18" s="291">
        <f>SUM(D19:D21)</f>
        <v>71557677</v>
      </c>
    </row>
    <row r="19" spans="1:4" ht="68.25" customHeight="1" x14ac:dyDescent="0.25">
      <c r="A19" s="131" t="s">
        <v>232</v>
      </c>
      <c r="B19" s="154">
        <v>182</v>
      </c>
      <c r="C19" s="139" t="s">
        <v>231</v>
      </c>
      <c r="D19" s="292">
        <v>70505390</v>
      </c>
    </row>
    <row r="20" spans="1:4" ht="111.75" customHeight="1" x14ac:dyDescent="0.25">
      <c r="A20" s="57" t="s">
        <v>234</v>
      </c>
      <c r="B20" s="154">
        <v>182</v>
      </c>
      <c r="C20" s="139" t="s">
        <v>233</v>
      </c>
      <c r="D20" s="292">
        <v>646679</v>
      </c>
    </row>
    <row r="21" spans="1:4" ht="48" customHeight="1" x14ac:dyDescent="0.25">
      <c r="A21" s="57" t="s">
        <v>236</v>
      </c>
      <c r="B21" s="154">
        <v>182</v>
      </c>
      <c r="C21" s="139" t="s">
        <v>235</v>
      </c>
      <c r="D21" s="292">
        <v>405608</v>
      </c>
    </row>
    <row r="22" spans="1:4" ht="33" customHeight="1" x14ac:dyDescent="0.25">
      <c r="A22" s="116" t="s">
        <v>238</v>
      </c>
      <c r="B22" s="152"/>
      <c r="C22" s="140" t="s">
        <v>237</v>
      </c>
      <c r="D22" s="289">
        <f>SUM(D23)</f>
        <v>6688721</v>
      </c>
    </row>
    <row r="23" spans="1:4" ht="33" customHeight="1" x14ac:dyDescent="0.25">
      <c r="A23" s="132" t="s">
        <v>240</v>
      </c>
      <c r="B23" s="153"/>
      <c r="C23" s="141" t="s">
        <v>239</v>
      </c>
      <c r="D23" s="290">
        <f>SUM(D25:D28)</f>
        <v>6688721</v>
      </c>
    </row>
    <row r="24" spans="1:4" ht="19.5" customHeight="1" x14ac:dyDescent="0.25">
      <c r="A24" s="163" t="s">
        <v>341</v>
      </c>
      <c r="B24" s="164">
        <v>100</v>
      </c>
      <c r="C24" s="174"/>
      <c r="D24" s="291">
        <f>SUM(D25:D28)</f>
        <v>6688721</v>
      </c>
    </row>
    <row r="25" spans="1:4" ht="99" customHeight="1" x14ac:dyDescent="0.25">
      <c r="A25" s="57" t="s">
        <v>546</v>
      </c>
      <c r="B25" s="151">
        <v>100</v>
      </c>
      <c r="C25" s="139" t="s">
        <v>545</v>
      </c>
      <c r="D25" s="292">
        <v>3085090</v>
      </c>
    </row>
    <row r="26" spans="1:4" ht="111.75" customHeight="1" x14ac:dyDescent="0.25">
      <c r="A26" s="57" t="s">
        <v>547</v>
      </c>
      <c r="B26" s="151">
        <v>100</v>
      </c>
      <c r="C26" s="139" t="s">
        <v>548</v>
      </c>
      <c r="D26" s="292">
        <v>22067</v>
      </c>
    </row>
    <row r="27" spans="1:4" ht="97.5" customHeight="1" x14ac:dyDescent="0.25">
      <c r="A27" s="57" t="s">
        <v>551</v>
      </c>
      <c r="B27" s="151">
        <v>100</v>
      </c>
      <c r="C27" s="139" t="s">
        <v>549</v>
      </c>
      <c r="D27" s="292">
        <v>4150314</v>
      </c>
    </row>
    <row r="28" spans="1:4" ht="96" customHeight="1" x14ac:dyDescent="0.25">
      <c r="A28" s="57" t="s">
        <v>552</v>
      </c>
      <c r="B28" s="151">
        <v>100</v>
      </c>
      <c r="C28" s="139" t="s">
        <v>550</v>
      </c>
      <c r="D28" s="292">
        <v>-568750</v>
      </c>
    </row>
    <row r="29" spans="1:4" ht="16.5" customHeight="1" x14ac:dyDescent="0.25">
      <c r="A29" s="114" t="s">
        <v>242</v>
      </c>
      <c r="B29" s="152"/>
      <c r="C29" s="140" t="s">
        <v>241</v>
      </c>
      <c r="D29" s="289">
        <f>SUM(D30+D34+D38+D42)</f>
        <v>2733085</v>
      </c>
    </row>
    <row r="30" spans="1:4" ht="30" customHeight="1" x14ac:dyDescent="0.25">
      <c r="A30" s="115" t="s">
        <v>371</v>
      </c>
      <c r="B30" s="153"/>
      <c r="C30" s="142" t="s">
        <v>373</v>
      </c>
      <c r="D30" s="290">
        <f>SUM(D31)</f>
        <v>157348</v>
      </c>
    </row>
    <row r="31" spans="1:4" ht="16.5" customHeight="1" x14ac:dyDescent="0.25">
      <c r="A31" s="170" t="s">
        <v>340</v>
      </c>
      <c r="B31" s="171">
        <v>182</v>
      </c>
      <c r="C31" s="166"/>
      <c r="D31" s="291">
        <f>SUM(D32:D33)</f>
        <v>157348</v>
      </c>
    </row>
    <row r="32" spans="1:4" ht="33" customHeight="1" x14ac:dyDescent="0.25">
      <c r="A32" s="117" t="s">
        <v>372</v>
      </c>
      <c r="B32" s="156">
        <v>182</v>
      </c>
      <c r="C32" s="143" t="s">
        <v>508</v>
      </c>
      <c r="D32" s="292">
        <v>106779</v>
      </c>
    </row>
    <row r="33" spans="1:4" ht="32.25" customHeight="1" x14ac:dyDescent="0.25">
      <c r="A33" s="122" t="s">
        <v>374</v>
      </c>
      <c r="B33" s="160">
        <v>182</v>
      </c>
      <c r="C33" s="149" t="s">
        <v>509</v>
      </c>
      <c r="D33" s="293">
        <v>50569</v>
      </c>
    </row>
    <row r="34" spans="1:4" ht="32.25" customHeight="1" x14ac:dyDescent="0.25">
      <c r="A34" s="115" t="s">
        <v>244</v>
      </c>
      <c r="B34" s="153"/>
      <c r="C34" s="142" t="s">
        <v>243</v>
      </c>
      <c r="D34" s="290">
        <f>SUM(D36:D37)</f>
        <v>1881162</v>
      </c>
    </row>
    <row r="35" spans="1:4" ht="17.25" customHeight="1" x14ac:dyDescent="0.25">
      <c r="A35" s="170" t="s">
        <v>340</v>
      </c>
      <c r="B35" s="171">
        <v>182</v>
      </c>
      <c r="C35" s="166"/>
      <c r="D35" s="291">
        <f>SUM(D36:D37)</f>
        <v>1881162</v>
      </c>
    </row>
    <row r="36" spans="1:4" ht="18.75" customHeight="1" x14ac:dyDescent="0.25">
      <c r="A36" s="117" t="s">
        <v>244</v>
      </c>
      <c r="B36" s="156">
        <v>182</v>
      </c>
      <c r="C36" s="143" t="s">
        <v>245</v>
      </c>
      <c r="D36" s="292">
        <v>1881162</v>
      </c>
    </row>
    <row r="37" spans="1:4" ht="32.25" customHeight="1" x14ac:dyDescent="0.25">
      <c r="A37" s="117" t="s">
        <v>333</v>
      </c>
      <c r="B37" s="156">
        <v>182</v>
      </c>
      <c r="C37" s="143" t="s">
        <v>332</v>
      </c>
      <c r="D37" s="292"/>
    </row>
    <row r="38" spans="1:4" ht="16.5" customHeight="1" x14ac:dyDescent="0.25">
      <c r="A38" s="115" t="s">
        <v>247</v>
      </c>
      <c r="B38" s="153"/>
      <c r="C38" s="142" t="s">
        <v>246</v>
      </c>
      <c r="D38" s="290">
        <f>SUM(D40:D41)</f>
        <v>690435</v>
      </c>
    </row>
    <row r="39" spans="1:4" ht="16.5" customHeight="1" x14ac:dyDescent="0.25">
      <c r="A39" s="170" t="s">
        <v>340</v>
      </c>
      <c r="B39" s="171">
        <v>182</v>
      </c>
      <c r="C39" s="166"/>
      <c r="D39" s="291">
        <f>SUM(D40:D41)</f>
        <v>690435</v>
      </c>
    </row>
    <row r="40" spans="1:4" ht="17.25" customHeight="1" x14ac:dyDescent="0.25">
      <c r="A40" s="117" t="s">
        <v>247</v>
      </c>
      <c r="B40" s="156">
        <v>182</v>
      </c>
      <c r="C40" s="143" t="s">
        <v>248</v>
      </c>
      <c r="D40" s="292">
        <v>690435</v>
      </c>
    </row>
    <row r="41" spans="1:4" ht="33.75" customHeight="1" x14ac:dyDescent="0.25">
      <c r="A41" s="117" t="s">
        <v>335</v>
      </c>
      <c r="B41" s="156">
        <v>182</v>
      </c>
      <c r="C41" s="143" t="s">
        <v>334</v>
      </c>
      <c r="D41" s="292"/>
    </row>
    <row r="42" spans="1:4" ht="31.5" customHeight="1" x14ac:dyDescent="0.25">
      <c r="A42" s="115" t="s">
        <v>553</v>
      </c>
      <c r="B42" s="153"/>
      <c r="C42" s="142" t="s">
        <v>246</v>
      </c>
      <c r="D42" s="290">
        <f>SUM(D43)</f>
        <v>4140</v>
      </c>
    </row>
    <row r="43" spans="1:4" ht="18" customHeight="1" x14ac:dyDescent="0.25">
      <c r="A43" s="170" t="s">
        <v>340</v>
      </c>
      <c r="B43" s="171">
        <v>182</v>
      </c>
      <c r="C43" s="166"/>
      <c r="D43" s="291">
        <f>SUM(D44)</f>
        <v>4140</v>
      </c>
    </row>
    <row r="44" spans="1:4" ht="33" customHeight="1" x14ac:dyDescent="0.25">
      <c r="A44" s="117" t="s">
        <v>554</v>
      </c>
      <c r="B44" s="156">
        <v>182</v>
      </c>
      <c r="C44" s="143" t="s">
        <v>248</v>
      </c>
      <c r="D44" s="292">
        <v>4140</v>
      </c>
    </row>
    <row r="45" spans="1:4" ht="19.5" customHeight="1" x14ac:dyDescent="0.25">
      <c r="A45" s="116" t="s">
        <v>250</v>
      </c>
      <c r="B45" s="152"/>
      <c r="C45" s="140" t="s">
        <v>249</v>
      </c>
      <c r="D45" s="289">
        <f>SUM(D46)</f>
        <v>1510786</v>
      </c>
    </row>
    <row r="46" spans="1:4" ht="32.25" customHeight="1" x14ac:dyDescent="0.25">
      <c r="A46" s="115" t="s">
        <v>252</v>
      </c>
      <c r="B46" s="153"/>
      <c r="C46" s="144" t="s">
        <v>251</v>
      </c>
      <c r="D46" s="290">
        <f>SUM(D48)</f>
        <v>1510786</v>
      </c>
    </row>
    <row r="47" spans="1:4" ht="15.75" x14ac:dyDescent="0.25">
      <c r="A47" s="170" t="s">
        <v>340</v>
      </c>
      <c r="B47" s="171">
        <v>182</v>
      </c>
      <c r="C47" s="175"/>
      <c r="D47" s="291">
        <f>SUM(D48)</f>
        <v>1510786</v>
      </c>
    </row>
    <row r="48" spans="1:4" ht="50.25" customHeight="1" x14ac:dyDescent="0.25">
      <c r="A48" s="10" t="s">
        <v>254</v>
      </c>
      <c r="B48" s="151">
        <v>182</v>
      </c>
      <c r="C48" s="143" t="s">
        <v>253</v>
      </c>
      <c r="D48" s="292">
        <v>1510786</v>
      </c>
    </row>
    <row r="49" spans="1:4" ht="46.5" customHeight="1" x14ac:dyDescent="0.25">
      <c r="A49" s="111" t="s">
        <v>256</v>
      </c>
      <c r="B49" s="152"/>
      <c r="C49" s="140" t="s">
        <v>255</v>
      </c>
      <c r="D49" s="289">
        <f>SUM(D53+D50)</f>
        <v>6825803</v>
      </c>
    </row>
    <row r="50" spans="1:4" ht="31.5" customHeight="1" x14ac:dyDescent="0.25">
      <c r="A50" s="132" t="s">
        <v>677</v>
      </c>
      <c r="B50" s="153"/>
      <c r="C50" s="142" t="s">
        <v>679</v>
      </c>
      <c r="D50" s="290">
        <f>SUM(D51)</f>
        <v>156</v>
      </c>
    </row>
    <row r="51" spans="1:4" ht="34.5" customHeight="1" x14ac:dyDescent="0.25">
      <c r="A51" s="168" t="s">
        <v>342</v>
      </c>
      <c r="B51" s="169" t="s">
        <v>54</v>
      </c>
      <c r="C51" s="166"/>
      <c r="D51" s="291">
        <f>SUM(D52)</f>
        <v>156</v>
      </c>
    </row>
    <row r="52" spans="1:4" ht="33" customHeight="1" x14ac:dyDescent="0.25">
      <c r="A52" s="57" t="s">
        <v>678</v>
      </c>
      <c r="B52" s="165" t="s">
        <v>54</v>
      </c>
      <c r="C52" s="143" t="s">
        <v>680</v>
      </c>
      <c r="D52" s="292">
        <v>156</v>
      </c>
    </row>
    <row r="53" spans="1:4" ht="94.5" customHeight="1" x14ac:dyDescent="0.25">
      <c r="A53" s="132" t="s">
        <v>258</v>
      </c>
      <c r="B53" s="153"/>
      <c r="C53" s="142" t="s">
        <v>257</v>
      </c>
      <c r="D53" s="290">
        <f>SUM(D54+D56+D58+D60)</f>
        <v>6825647</v>
      </c>
    </row>
    <row r="54" spans="1:4" ht="28.5" customHeight="1" x14ac:dyDescent="0.25">
      <c r="A54" s="168" t="s">
        <v>343</v>
      </c>
      <c r="B54" s="169" t="s">
        <v>48</v>
      </c>
      <c r="C54" s="166"/>
      <c r="D54" s="291">
        <f>SUM(D55)</f>
        <v>5367033</v>
      </c>
    </row>
    <row r="55" spans="1:4" ht="81" customHeight="1" x14ac:dyDescent="0.25">
      <c r="A55" s="10" t="s">
        <v>511</v>
      </c>
      <c r="B55" s="165" t="s">
        <v>48</v>
      </c>
      <c r="C55" s="143" t="s">
        <v>510</v>
      </c>
      <c r="D55" s="292">
        <v>5367033</v>
      </c>
    </row>
    <row r="56" spans="1:4" ht="34.5" customHeight="1" x14ac:dyDescent="0.25">
      <c r="A56" s="168" t="s">
        <v>542</v>
      </c>
      <c r="B56" s="169" t="s">
        <v>48</v>
      </c>
      <c r="C56" s="166"/>
      <c r="D56" s="291">
        <f>SUM(D57)</f>
        <v>515380</v>
      </c>
    </row>
    <row r="57" spans="1:4" ht="77.25" customHeight="1" x14ac:dyDescent="0.25">
      <c r="A57" s="10" t="s">
        <v>260</v>
      </c>
      <c r="B57" s="165" t="s">
        <v>48</v>
      </c>
      <c r="C57" s="143" t="s">
        <v>259</v>
      </c>
      <c r="D57" s="292">
        <v>515380</v>
      </c>
    </row>
    <row r="58" spans="1:4" ht="33.75" customHeight="1" x14ac:dyDescent="0.25">
      <c r="A58" s="168" t="s">
        <v>343</v>
      </c>
      <c r="B58" s="169" t="s">
        <v>48</v>
      </c>
      <c r="C58" s="166"/>
      <c r="D58" s="291">
        <f>SUM(D59)</f>
        <v>869610</v>
      </c>
    </row>
    <row r="59" spans="1:4" ht="80.25" customHeight="1" x14ac:dyDescent="0.25">
      <c r="A59" s="43" t="s">
        <v>59</v>
      </c>
      <c r="B59" s="165" t="s">
        <v>48</v>
      </c>
      <c r="C59" s="143" t="s">
        <v>58</v>
      </c>
      <c r="D59" s="292">
        <v>869610</v>
      </c>
    </row>
    <row r="60" spans="1:4" ht="31.5" x14ac:dyDescent="0.25">
      <c r="A60" s="168" t="s">
        <v>343</v>
      </c>
      <c r="B60" s="169" t="s">
        <v>48</v>
      </c>
      <c r="C60" s="166"/>
      <c r="D60" s="291">
        <f>SUM(D61)</f>
        <v>73624</v>
      </c>
    </row>
    <row r="61" spans="1:4" ht="31.5" x14ac:dyDescent="0.25">
      <c r="A61" s="10" t="s">
        <v>375</v>
      </c>
      <c r="B61" s="165" t="s">
        <v>48</v>
      </c>
      <c r="C61" s="143" t="s">
        <v>376</v>
      </c>
      <c r="D61" s="292">
        <v>73624</v>
      </c>
    </row>
    <row r="62" spans="1:4" ht="21" customHeight="1" x14ac:dyDescent="0.25">
      <c r="A62" s="114" t="s">
        <v>262</v>
      </c>
      <c r="B62" s="152"/>
      <c r="C62" s="140" t="s">
        <v>261</v>
      </c>
      <c r="D62" s="289">
        <f>SUM(D63)</f>
        <v>10467</v>
      </c>
    </row>
    <row r="63" spans="1:4" ht="17.25" customHeight="1" x14ac:dyDescent="0.25">
      <c r="A63" s="119" t="s">
        <v>264</v>
      </c>
      <c r="B63" s="155"/>
      <c r="C63" s="146" t="s">
        <v>263</v>
      </c>
      <c r="D63" s="295">
        <f>SUM(D65:D67)</f>
        <v>10467</v>
      </c>
    </row>
    <row r="64" spans="1:4" ht="36" customHeight="1" x14ac:dyDescent="0.25">
      <c r="A64" s="168" t="s">
        <v>344</v>
      </c>
      <c r="B64" s="167" t="s">
        <v>345</v>
      </c>
      <c r="C64" s="166"/>
      <c r="D64" s="296">
        <f>SUM(D65:D67)</f>
        <v>10467</v>
      </c>
    </row>
    <row r="65" spans="1:4" ht="32.25" customHeight="1" x14ac:dyDescent="0.25">
      <c r="A65" s="57" t="s">
        <v>266</v>
      </c>
      <c r="B65" s="172" t="s">
        <v>345</v>
      </c>
      <c r="C65" s="147" t="s">
        <v>265</v>
      </c>
      <c r="D65" s="297">
        <v>10566</v>
      </c>
    </row>
    <row r="66" spans="1:4" ht="16.5" customHeight="1" x14ac:dyDescent="0.25">
      <c r="A66" s="314" t="s">
        <v>557</v>
      </c>
      <c r="B66" s="172" t="s">
        <v>345</v>
      </c>
      <c r="C66" s="147" t="s">
        <v>555</v>
      </c>
      <c r="D66" s="293">
        <v>21</v>
      </c>
    </row>
    <row r="67" spans="1:4" ht="14.25" customHeight="1" x14ac:dyDescent="0.25">
      <c r="A67" s="314" t="s">
        <v>558</v>
      </c>
      <c r="B67" s="172" t="s">
        <v>345</v>
      </c>
      <c r="C67" s="147" t="s">
        <v>556</v>
      </c>
      <c r="D67" s="293">
        <v>-120</v>
      </c>
    </row>
    <row r="68" spans="1:4" ht="31.5" x14ac:dyDescent="0.25">
      <c r="A68" s="114" t="s">
        <v>268</v>
      </c>
      <c r="B68" s="152"/>
      <c r="C68" s="140" t="s">
        <v>267</v>
      </c>
      <c r="D68" s="289">
        <f>SUM(D69,D74)</f>
        <v>3742409</v>
      </c>
    </row>
    <row r="69" spans="1:4" ht="15.75" x14ac:dyDescent="0.25">
      <c r="A69" s="115" t="s">
        <v>270</v>
      </c>
      <c r="B69" s="153"/>
      <c r="C69" s="148" t="s">
        <v>269</v>
      </c>
      <c r="D69" s="290">
        <f>SUM(D70+D72)</f>
        <v>3497906</v>
      </c>
    </row>
    <row r="70" spans="1:4" ht="30" customHeight="1" x14ac:dyDescent="0.25">
      <c r="A70" s="168" t="s">
        <v>346</v>
      </c>
      <c r="B70" s="169" t="s">
        <v>50</v>
      </c>
      <c r="C70" s="166"/>
      <c r="D70" s="291">
        <f>SUM(D71)</f>
        <v>3408691</v>
      </c>
    </row>
    <row r="71" spans="1:4" ht="31.5" x14ac:dyDescent="0.25">
      <c r="A71" s="10" t="s">
        <v>271</v>
      </c>
      <c r="B71" s="165" t="s">
        <v>50</v>
      </c>
      <c r="C71" s="143" t="s">
        <v>63</v>
      </c>
      <c r="D71" s="292">
        <v>3408691</v>
      </c>
    </row>
    <row r="72" spans="1:4" ht="30" customHeight="1" x14ac:dyDescent="0.25">
      <c r="A72" s="168" t="s">
        <v>347</v>
      </c>
      <c r="B72" s="169" t="s">
        <v>57</v>
      </c>
      <c r="C72" s="166"/>
      <c r="D72" s="291">
        <f>SUM(D73)</f>
        <v>89215</v>
      </c>
    </row>
    <row r="73" spans="1:4" ht="31.5" x14ac:dyDescent="0.25">
      <c r="A73" s="10" t="s">
        <v>271</v>
      </c>
      <c r="B73" s="165" t="s">
        <v>57</v>
      </c>
      <c r="C73" s="143" t="s">
        <v>63</v>
      </c>
      <c r="D73" s="292">
        <v>89215</v>
      </c>
    </row>
    <row r="74" spans="1:4" ht="18.75" customHeight="1" x14ac:dyDescent="0.25">
      <c r="A74" s="115" t="s">
        <v>273</v>
      </c>
      <c r="B74" s="153"/>
      <c r="C74" s="148" t="s">
        <v>272</v>
      </c>
      <c r="D74" s="290">
        <f>SUM(D75+D77+D79+D81)</f>
        <v>244503</v>
      </c>
    </row>
    <row r="75" spans="1:4" ht="29.25" customHeight="1" x14ac:dyDescent="0.25">
      <c r="A75" s="168" t="s">
        <v>343</v>
      </c>
      <c r="B75" s="169" t="s">
        <v>48</v>
      </c>
      <c r="C75" s="166"/>
      <c r="D75" s="291">
        <f>SUM(D76)</f>
        <v>169205</v>
      </c>
    </row>
    <row r="76" spans="1:4" ht="33" customHeight="1" x14ac:dyDescent="0.25">
      <c r="A76" s="10" t="s">
        <v>274</v>
      </c>
      <c r="B76" s="165" t="s">
        <v>48</v>
      </c>
      <c r="C76" s="143" t="s">
        <v>70</v>
      </c>
      <c r="D76" s="292">
        <v>169205</v>
      </c>
    </row>
    <row r="77" spans="1:4" ht="33" customHeight="1" x14ac:dyDescent="0.25">
      <c r="A77" s="168" t="s">
        <v>346</v>
      </c>
      <c r="B77" s="169" t="s">
        <v>50</v>
      </c>
      <c r="C77" s="166"/>
      <c r="D77" s="291">
        <f>SUM(D78)</f>
        <v>71919</v>
      </c>
    </row>
    <row r="78" spans="1:4" ht="33" customHeight="1" x14ac:dyDescent="0.25">
      <c r="A78" s="10" t="s">
        <v>274</v>
      </c>
      <c r="B78" s="165" t="s">
        <v>50</v>
      </c>
      <c r="C78" s="143" t="s">
        <v>70</v>
      </c>
      <c r="D78" s="292">
        <v>71919</v>
      </c>
    </row>
    <row r="79" spans="1:4" ht="28.5" customHeight="1" x14ac:dyDescent="0.25">
      <c r="A79" s="168" t="s">
        <v>342</v>
      </c>
      <c r="B79" s="169" t="s">
        <v>54</v>
      </c>
      <c r="C79" s="166"/>
      <c r="D79" s="291">
        <f>SUM(D80)</f>
        <v>1879</v>
      </c>
    </row>
    <row r="80" spans="1:4" ht="18" customHeight="1" x14ac:dyDescent="0.25">
      <c r="A80" s="10" t="s">
        <v>331</v>
      </c>
      <c r="B80" s="151" t="s">
        <v>54</v>
      </c>
      <c r="C80" s="143" t="s">
        <v>330</v>
      </c>
      <c r="D80" s="292">
        <v>1879</v>
      </c>
    </row>
    <row r="81" spans="1:4" ht="33.75" customHeight="1" x14ac:dyDescent="0.25">
      <c r="A81" s="163" t="s">
        <v>346</v>
      </c>
      <c r="B81" s="169" t="s">
        <v>50</v>
      </c>
      <c r="C81" s="166"/>
      <c r="D81" s="291">
        <f>SUM(D82)</f>
        <v>1500</v>
      </c>
    </row>
    <row r="82" spans="1:4" ht="19.5" customHeight="1" x14ac:dyDescent="0.25">
      <c r="A82" s="10" t="s">
        <v>331</v>
      </c>
      <c r="B82" s="165" t="s">
        <v>50</v>
      </c>
      <c r="C82" s="143" t="s">
        <v>330</v>
      </c>
      <c r="D82" s="292">
        <v>1500</v>
      </c>
    </row>
    <row r="83" spans="1:4" ht="34.5" customHeight="1" x14ac:dyDescent="0.25">
      <c r="A83" s="114" t="s">
        <v>276</v>
      </c>
      <c r="B83" s="152"/>
      <c r="C83" s="140" t="s">
        <v>275</v>
      </c>
      <c r="D83" s="289">
        <f>SUM(D88+D84)</f>
        <v>69615748</v>
      </c>
    </row>
    <row r="84" spans="1:4" ht="81" customHeight="1" x14ac:dyDescent="0.25">
      <c r="A84" s="132" t="s">
        <v>559</v>
      </c>
      <c r="B84" s="153" t="s">
        <v>48</v>
      </c>
      <c r="C84" s="142" t="s">
        <v>562</v>
      </c>
      <c r="D84" s="290">
        <f>SUM(D85)</f>
        <v>131019</v>
      </c>
    </row>
    <row r="85" spans="1:4" ht="31.5" x14ac:dyDescent="0.25">
      <c r="A85" s="168" t="s">
        <v>343</v>
      </c>
      <c r="B85" s="169" t="s">
        <v>48</v>
      </c>
      <c r="C85" s="166"/>
      <c r="D85" s="291">
        <f>SUM(D86:D87)</f>
        <v>131019</v>
      </c>
    </row>
    <row r="86" spans="1:4" ht="78.75" x14ac:dyDescent="0.25">
      <c r="A86" s="122" t="s">
        <v>682</v>
      </c>
      <c r="B86" s="165" t="s">
        <v>48</v>
      </c>
      <c r="C86" s="143" t="s">
        <v>681</v>
      </c>
      <c r="D86" s="292">
        <v>30360</v>
      </c>
    </row>
    <row r="87" spans="1:4" ht="94.5" x14ac:dyDescent="0.25">
      <c r="A87" s="43" t="s">
        <v>560</v>
      </c>
      <c r="B87" s="165" t="s">
        <v>48</v>
      </c>
      <c r="C87" s="143" t="s">
        <v>561</v>
      </c>
      <c r="D87" s="292">
        <v>100659</v>
      </c>
    </row>
    <row r="88" spans="1:4" ht="52.5" customHeight="1" x14ac:dyDescent="0.25">
      <c r="A88" s="132" t="s">
        <v>278</v>
      </c>
      <c r="B88" s="153" t="s">
        <v>48</v>
      </c>
      <c r="C88" s="142" t="s">
        <v>277</v>
      </c>
      <c r="D88" s="290">
        <f>SUM(D89+D91+D93)</f>
        <v>69484729</v>
      </c>
    </row>
    <row r="89" spans="1:4" ht="32.25" customHeight="1" x14ac:dyDescent="0.25">
      <c r="A89" s="168" t="s">
        <v>343</v>
      </c>
      <c r="B89" s="169" t="s">
        <v>48</v>
      </c>
      <c r="C89" s="166"/>
      <c r="D89" s="291">
        <f>SUM(D90)</f>
        <v>68973030</v>
      </c>
    </row>
    <row r="90" spans="1:4" ht="45.75" customHeight="1" x14ac:dyDescent="0.25">
      <c r="A90" s="43" t="s">
        <v>513</v>
      </c>
      <c r="B90" s="165" t="s">
        <v>48</v>
      </c>
      <c r="C90" s="143" t="s">
        <v>512</v>
      </c>
      <c r="D90" s="292">
        <v>68973030</v>
      </c>
    </row>
    <row r="91" spans="1:4" ht="34.5" customHeight="1" x14ac:dyDescent="0.25">
      <c r="A91" s="168" t="s">
        <v>542</v>
      </c>
      <c r="B91" s="169" t="s">
        <v>48</v>
      </c>
      <c r="C91" s="166"/>
      <c r="D91" s="291">
        <f>SUM(D92)</f>
        <v>493913</v>
      </c>
    </row>
    <row r="92" spans="1:4" ht="47.25" customHeight="1" x14ac:dyDescent="0.25">
      <c r="A92" s="43" t="s">
        <v>280</v>
      </c>
      <c r="B92" s="165" t="s">
        <v>48</v>
      </c>
      <c r="C92" s="143" t="s">
        <v>279</v>
      </c>
      <c r="D92" s="292">
        <v>493913</v>
      </c>
    </row>
    <row r="93" spans="1:4" ht="33" customHeight="1" x14ac:dyDescent="0.25">
      <c r="A93" s="168" t="s">
        <v>343</v>
      </c>
      <c r="B93" s="169" t="s">
        <v>48</v>
      </c>
      <c r="C93" s="166"/>
      <c r="D93" s="291">
        <f>SUM(D94)</f>
        <v>17786</v>
      </c>
    </row>
    <row r="94" spans="1:4" ht="47.25" customHeight="1" x14ac:dyDescent="0.25">
      <c r="A94" s="131" t="s">
        <v>515</v>
      </c>
      <c r="B94" s="165" t="s">
        <v>48</v>
      </c>
      <c r="C94" s="143" t="s">
        <v>514</v>
      </c>
      <c r="D94" s="292">
        <v>17786</v>
      </c>
    </row>
    <row r="95" spans="1:4" ht="21" customHeight="1" x14ac:dyDescent="0.25">
      <c r="A95" s="120" t="s">
        <v>282</v>
      </c>
      <c r="B95" s="157"/>
      <c r="C95" s="140" t="s">
        <v>281</v>
      </c>
      <c r="D95" s="289">
        <f>SUM(D96+D99+D104+D107+D110+D113+D116+D121+D126+D133)</f>
        <v>177893</v>
      </c>
    </row>
    <row r="96" spans="1:4" ht="80.25" customHeight="1" x14ac:dyDescent="0.25">
      <c r="A96" s="133" t="s">
        <v>683</v>
      </c>
      <c r="B96" s="159"/>
      <c r="C96" s="142" t="s">
        <v>684</v>
      </c>
      <c r="D96" s="290">
        <f>SUM(D97)</f>
        <v>3525</v>
      </c>
    </row>
    <row r="97" spans="1:4" ht="22.5" customHeight="1" x14ac:dyDescent="0.25">
      <c r="A97" s="170" t="s">
        <v>351</v>
      </c>
      <c r="B97" s="316" t="s">
        <v>350</v>
      </c>
      <c r="C97" s="166"/>
      <c r="D97" s="291">
        <f>SUM(D98)</f>
        <v>3525</v>
      </c>
    </row>
    <row r="98" spans="1:4" ht="80.25" customHeight="1" x14ac:dyDescent="0.25">
      <c r="A98" s="131" t="s">
        <v>683</v>
      </c>
      <c r="B98" s="315" t="s">
        <v>350</v>
      </c>
      <c r="C98" s="143" t="s">
        <v>684</v>
      </c>
      <c r="D98" s="292">
        <v>3525</v>
      </c>
    </row>
    <row r="99" spans="1:4" ht="98.25" customHeight="1" x14ac:dyDescent="0.25">
      <c r="A99" s="133" t="s">
        <v>685</v>
      </c>
      <c r="B99" s="159"/>
      <c r="C99" s="142" t="s">
        <v>687</v>
      </c>
      <c r="D99" s="290">
        <f>SUM(D100+D102)</f>
        <v>12025</v>
      </c>
    </row>
    <row r="100" spans="1:4" ht="22.5" customHeight="1" x14ac:dyDescent="0.25">
      <c r="A100" s="170" t="s">
        <v>351</v>
      </c>
      <c r="B100" s="316" t="s">
        <v>350</v>
      </c>
      <c r="C100" s="166"/>
      <c r="D100" s="291">
        <f>SUM(D101)</f>
        <v>8025</v>
      </c>
    </row>
    <row r="101" spans="1:4" ht="96" customHeight="1" x14ac:dyDescent="0.25">
      <c r="A101" s="131" t="s">
        <v>685</v>
      </c>
      <c r="B101" s="315" t="s">
        <v>350</v>
      </c>
      <c r="C101" s="143" t="s">
        <v>687</v>
      </c>
      <c r="D101" s="292">
        <v>8025</v>
      </c>
    </row>
    <row r="102" spans="1:4" ht="30" customHeight="1" x14ac:dyDescent="0.25">
      <c r="A102" s="170" t="s">
        <v>688</v>
      </c>
      <c r="B102" s="316" t="s">
        <v>686</v>
      </c>
      <c r="C102" s="166"/>
      <c r="D102" s="291">
        <f>SUM(D103)</f>
        <v>4000</v>
      </c>
    </row>
    <row r="103" spans="1:4" ht="97.5" customHeight="1" x14ac:dyDescent="0.25">
      <c r="A103" s="131" t="s">
        <v>685</v>
      </c>
      <c r="B103" s="315" t="s">
        <v>686</v>
      </c>
      <c r="C103" s="143" t="s">
        <v>687</v>
      </c>
      <c r="D103" s="292">
        <v>4000</v>
      </c>
    </row>
    <row r="104" spans="1:4" ht="80.25" customHeight="1" x14ac:dyDescent="0.25">
      <c r="A104" s="133" t="s">
        <v>689</v>
      </c>
      <c r="B104" s="159"/>
      <c r="C104" s="142" t="s">
        <v>690</v>
      </c>
      <c r="D104" s="290">
        <f>SUM(D105)</f>
        <v>150</v>
      </c>
    </row>
    <row r="105" spans="1:4" ht="22.5" customHeight="1" x14ac:dyDescent="0.25">
      <c r="A105" s="170" t="s">
        <v>351</v>
      </c>
      <c r="B105" s="316" t="s">
        <v>350</v>
      </c>
      <c r="C105" s="166"/>
      <c r="D105" s="291">
        <f>SUM(D106)</f>
        <v>150</v>
      </c>
    </row>
    <row r="106" spans="1:4" ht="81.75" customHeight="1" x14ac:dyDescent="0.25">
      <c r="A106" s="131" t="s">
        <v>689</v>
      </c>
      <c r="B106" s="315" t="s">
        <v>350</v>
      </c>
      <c r="C106" s="143" t="s">
        <v>690</v>
      </c>
      <c r="D106" s="292">
        <v>150</v>
      </c>
    </row>
    <row r="107" spans="1:4" ht="114" customHeight="1" x14ac:dyDescent="0.25">
      <c r="A107" s="133" t="s">
        <v>691</v>
      </c>
      <c r="B107" s="159"/>
      <c r="C107" s="142" t="s">
        <v>693</v>
      </c>
      <c r="D107" s="290">
        <f>SUM(D108)</f>
        <v>2300</v>
      </c>
    </row>
    <row r="108" spans="1:4" ht="30" customHeight="1" x14ac:dyDescent="0.25">
      <c r="A108" s="170" t="s">
        <v>688</v>
      </c>
      <c r="B108" s="316" t="s">
        <v>686</v>
      </c>
      <c r="C108" s="166"/>
      <c r="D108" s="291">
        <f>SUM(D109)</f>
        <v>2300</v>
      </c>
    </row>
    <row r="109" spans="1:4" ht="113.25" customHeight="1" x14ac:dyDescent="0.25">
      <c r="A109" s="131" t="s">
        <v>691</v>
      </c>
      <c r="B109" s="315" t="s">
        <v>686</v>
      </c>
      <c r="C109" s="143" t="s">
        <v>693</v>
      </c>
      <c r="D109" s="292">
        <v>2300</v>
      </c>
    </row>
    <row r="110" spans="1:4" ht="82.5" customHeight="1" x14ac:dyDescent="0.25">
      <c r="A110" s="133" t="s">
        <v>694</v>
      </c>
      <c r="B110" s="159"/>
      <c r="C110" s="142" t="s">
        <v>692</v>
      </c>
      <c r="D110" s="290">
        <f>SUM(D111)</f>
        <v>2750</v>
      </c>
    </row>
    <row r="111" spans="1:4" ht="30" customHeight="1" x14ac:dyDescent="0.25">
      <c r="A111" s="170" t="s">
        <v>688</v>
      </c>
      <c r="B111" s="316" t="s">
        <v>686</v>
      </c>
      <c r="C111" s="166"/>
      <c r="D111" s="291">
        <f>SUM(D112)</f>
        <v>2750</v>
      </c>
    </row>
    <row r="112" spans="1:4" ht="81.75" customHeight="1" x14ac:dyDescent="0.25">
      <c r="A112" s="131" t="s">
        <v>694</v>
      </c>
      <c r="B112" s="315" t="s">
        <v>686</v>
      </c>
      <c r="C112" s="143" t="s">
        <v>692</v>
      </c>
      <c r="D112" s="292">
        <v>2750</v>
      </c>
    </row>
    <row r="113" spans="1:4" ht="81" customHeight="1" x14ac:dyDescent="0.25">
      <c r="A113" s="133" t="s">
        <v>695</v>
      </c>
      <c r="B113" s="159"/>
      <c r="C113" s="142" t="s">
        <v>696</v>
      </c>
      <c r="D113" s="290">
        <f>SUM(D114)</f>
        <v>12500</v>
      </c>
    </row>
    <row r="114" spans="1:4" ht="30" customHeight="1" x14ac:dyDescent="0.25">
      <c r="A114" s="170" t="s">
        <v>688</v>
      </c>
      <c r="B114" s="316" t="s">
        <v>686</v>
      </c>
      <c r="C114" s="166"/>
      <c r="D114" s="291">
        <f>SUM(D115)</f>
        <v>12500</v>
      </c>
    </row>
    <row r="115" spans="1:4" ht="81.75" customHeight="1" x14ac:dyDescent="0.25">
      <c r="A115" s="131" t="s">
        <v>695</v>
      </c>
      <c r="B115" s="315" t="s">
        <v>686</v>
      </c>
      <c r="C115" s="143" t="s">
        <v>696</v>
      </c>
      <c r="D115" s="292">
        <v>12500</v>
      </c>
    </row>
    <row r="116" spans="1:4" ht="96.75" customHeight="1" x14ac:dyDescent="0.25">
      <c r="A116" s="133" t="s">
        <v>697</v>
      </c>
      <c r="B116" s="159"/>
      <c r="C116" s="142" t="s">
        <v>698</v>
      </c>
      <c r="D116" s="290">
        <f>SUM(D117+D119)</f>
        <v>63321</v>
      </c>
    </row>
    <row r="117" spans="1:4" ht="22.5" customHeight="1" x14ac:dyDescent="0.25">
      <c r="A117" s="170" t="s">
        <v>351</v>
      </c>
      <c r="B117" s="316" t="s">
        <v>350</v>
      </c>
      <c r="C117" s="166"/>
      <c r="D117" s="291">
        <f>SUM(D118)</f>
        <v>2300</v>
      </c>
    </row>
    <row r="118" spans="1:4" ht="83.25" customHeight="1" x14ac:dyDescent="0.25">
      <c r="A118" s="131" t="s">
        <v>697</v>
      </c>
      <c r="B118" s="315" t="s">
        <v>350</v>
      </c>
      <c r="C118" s="143" t="s">
        <v>698</v>
      </c>
      <c r="D118" s="292">
        <v>2300</v>
      </c>
    </row>
    <row r="119" spans="1:4" ht="30" customHeight="1" x14ac:dyDescent="0.25">
      <c r="A119" s="170" t="s">
        <v>688</v>
      </c>
      <c r="B119" s="316" t="s">
        <v>686</v>
      </c>
      <c r="C119" s="166"/>
      <c r="D119" s="291">
        <f>SUM(D120)</f>
        <v>61021</v>
      </c>
    </row>
    <row r="120" spans="1:4" ht="81.75" customHeight="1" x14ac:dyDescent="0.25">
      <c r="A120" s="131" t="s">
        <v>697</v>
      </c>
      <c r="B120" s="315" t="s">
        <v>686</v>
      </c>
      <c r="C120" s="143" t="s">
        <v>698</v>
      </c>
      <c r="D120" s="292">
        <v>61021</v>
      </c>
    </row>
    <row r="121" spans="1:4" ht="81" customHeight="1" x14ac:dyDescent="0.25">
      <c r="A121" s="133" t="s">
        <v>699</v>
      </c>
      <c r="B121" s="159"/>
      <c r="C121" s="142" t="s">
        <v>700</v>
      </c>
      <c r="D121" s="290">
        <f>SUM(D122+D124)</f>
        <v>21956</v>
      </c>
    </row>
    <row r="122" spans="1:4" s="8" customFormat="1" ht="32.25" customHeight="1" x14ac:dyDescent="0.25">
      <c r="A122" s="168" t="s">
        <v>343</v>
      </c>
      <c r="B122" s="169" t="s">
        <v>48</v>
      </c>
      <c r="C122" s="166"/>
      <c r="D122" s="291">
        <f>SUM(D123)</f>
        <v>239</v>
      </c>
    </row>
    <row r="123" spans="1:4" s="8" customFormat="1" ht="82.5" customHeight="1" x14ac:dyDescent="0.25">
      <c r="A123" s="57" t="s">
        <v>699</v>
      </c>
      <c r="B123" s="160" t="s">
        <v>48</v>
      </c>
      <c r="C123" s="143" t="s">
        <v>700</v>
      </c>
      <c r="D123" s="293">
        <v>239</v>
      </c>
    </row>
    <row r="124" spans="1:4" ht="30" customHeight="1" x14ac:dyDescent="0.25">
      <c r="A124" s="168" t="s">
        <v>347</v>
      </c>
      <c r="B124" s="169" t="s">
        <v>57</v>
      </c>
      <c r="C124" s="166"/>
      <c r="D124" s="291">
        <f>SUM(D125)</f>
        <v>21717</v>
      </c>
    </row>
    <row r="125" spans="1:4" s="8" customFormat="1" ht="82.5" customHeight="1" x14ac:dyDescent="0.25">
      <c r="A125" s="57" t="s">
        <v>699</v>
      </c>
      <c r="B125" s="160" t="s">
        <v>48</v>
      </c>
      <c r="C125" s="143" t="s">
        <v>700</v>
      </c>
      <c r="D125" s="293">
        <v>21717</v>
      </c>
    </row>
    <row r="126" spans="1:4" ht="66.75" customHeight="1" x14ac:dyDescent="0.25">
      <c r="A126" s="133" t="s">
        <v>701</v>
      </c>
      <c r="B126" s="159"/>
      <c r="C126" s="142" t="s">
        <v>702</v>
      </c>
      <c r="D126" s="290">
        <f>SUM(D127+D129+D131)</f>
        <v>63048</v>
      </c>
    </row>
    <row r="127" spans="1:4" ht="20.25" customHeight="1" x14ac:dyDescent="0.25">
      <c r="A127" s="163" t="s">
        <v>563</v>
      </c>
      <c r="B127" s="164">
        <v>161</v>
      </c>
      <c r="C127" s="166"/>
      <c r="D127" s="291">
        <f>SUM(D128)</f>
        <v>3000</v>
      </c>
    </row>
    <row r="128" spans="1:4" ht="66" customHeight="1" x14ac:dyDescent="0.25">
      <c r="A128" s="72" t="s">
        <v>701</v>
      </c>
      <c r="B128" s="158">
        <v>161</v>
      </c>
      <c r="C128" s="149" t="s">
        <v>702</v>
      </c>
      <c r="D128" s="293">
        <v>3000</v>
      </c>
    </row>
    <row r="129" spans="1:4" ht="19.5" customHeight="1" x14ac:dyDescent="0.25">
      <c r="A129" s="176" t="s">
        <v>349</v>
      </c>
      <c r="B129" s="288">
        <v>188</v>
      </c>
      <c r="C129" s="166"/>
      <c r="D129" s="291">
        <f>SUM(D130)</f>
        <v>38420</v>
      </c>
    </row>
    <row r="130" spans="1:4" ht="62.25" customHeight="1" x14ac:dyDescent="0.25">
      <c r="A130" s="72" t="s">
        <v>701</v>
      </c>
      <c r="B130" s="160">
        <v>188</v>
      </c>
      <c r="C130" s="149" t="s">
        <v>702</v>
      </c>
      <c r="D130" s="293">
        <v>38420</v>
      </c>
    </row>
    <row r="131" spans="1:4" ht="22.5" customHeight="1" x14ac:dyDescent="0.25">
      <c r="A131" s="170" t="s">
        <v>351</v>
      </c>
      <c r="B131" s="316" t="s">
        <v>350</v>
      </c>
      <c r="C131" s="166"/>
      <c r="D131" s="291">
        <f>SUM(D132)</f>
        <v>21628</v>
      </c>
    </row>
    <row r="132" spans="1:4" ht="65.25" customHeight="1" x14ac:dyDescent="0.25">
      <c r="A132" s="72" t="s">
        <v>701</v>
      </c>
      <c r="B132" s="315" t="s">
        <v>350</v>
      </c>
      <c r="C132" s="149" t="s">
        <v>702</v>
      </c>
      <c r="D132" s="292">
        <v>21628</v>
      </c>
    </row>
    <row r="133" spans="1:4" ht="78.75" customHeight="1" x14ac:dyDescent="0.25">
      <c r="A133" s="133" t="s">
        <v>703</v>
      </c>
      <c r="B133" s="159"/>
      <c r="C133" s="142" t="s">
        <v>704</v>
      </c>
      <c r="D133" s="290">
        <f>SUM(D134)</f>
        <v>-3682</v>
      </c>
    </row>
    <row r="134" spans="1:4" ht="19.5" customHeight="1" x14ac:dyDescent="0.25">
      <c r="A134" s="170" t="s">
        <v>340</v>
      </c>
      <c r="B134" s="171">
        <v>182</v>
      </c>
      <c r="C134" s="166"/>
      <c r="D134" s="291">
        <f>SUM(D135:D135)</f>
        <v>-3682</v>
      </c>
    </row>
    <row r="135" spans="1:4" ht="81" customHeight="1" x14ac:dyDescent="0.25">
      <c r="A135" s="52" t="s">
        <v>703</v>
      </c>
      <c r="B135" s="165" t="s">
        <v>348</v>
      </c>
      <c r="C135" s="149" t="s">
        <v>704</v>
      </c>
      <c r="D135" s="293">
        <v>-3682</v>
      </c>
    </row>
    <row r="136" spans="1:4" ht="23.25" customHeight="1" x14ac:dyDescent="0.25">
      <c r="A136" s="299" t="s">
        <v>283</v>
      </c>
      <c r="B136" s="300"/>
      <c r="C136" s="301" t="s">
        <v>60</v>
      </c>
      <c r="D136" s="302">
        <f>SUM(D137+D162+D170+D174)</f>
        <v>352282424</v>
      </c>
    </row>
    <row r="137" spans="1:4" ht="31.5" x14ac:dyDescent="0.25">
      <c r="A137" s="114" t="s">
        <v>285</v>
      </c>
      <c r="B137" s="152"/>
      <c r="C137" s="140" t="s">
        <v>284</v>
      </c>
      <c r="D137" s="289">
        <f>SUM(D138)</f>
        <v>352653703</v>
      </c>
    </row>
    <row r="138" spans="1:4" ht="31.5" x14ac:dyDescent="0.25">
      <c r="A138" s="168" t="s">
        <v>342</v>
      </c>
      <c r="B138" s="169" t="s">
        <v>54</v>
      </c>
      <c r="C138" s="166"/>
      <c r="D138" s="291">
        <f>SUM(D139+D142+D151+D159)</f>
        <v>352653703</v>
      </c>
    </row>
    <row r="139" spans="1:4" ht="31.5" x14ac:dyDescent="0.25">
      <c r="A139" s="115" t="s">
        <v>286</v>
      </c>
      <c r="B139" s="153" t="s">
        <v>54</v>
      </c>
      <c r="C139" s="142" t="s">
        <v>567</v>
      </c>
      <c r="D139" s="290">
        <f>SUM(D140:D141)</f>
        <v>43700184</v>
      </c>
    </row>
    <row r="140" spans="1:4" ht="31.5" x14ac:dyDescent="0.25">
      <c r="A140" s="10" t="s">
        <v>61</v>
      </c>
      <c r="B140" s="151" t="s">
        <v>54</v>
      </c>
      <c r="C140" s="10" t="s">
        <v>568</v>
      </c>
      <c r="D140" s="317">
        <v>43433347</v>
      </c>
    </row>
    <row r="141" spans="1:4" ht="31.5" x14ac:dyDescent="0.25">
      <c r="A141" s="10" t="s">
        <v>516</v>
      </c>
      <c r="B141" s="151" t="s">
        <v>54</v>
      </c>
      <c r="C141" s="10" t="s">
        <v>569</v>
      </c>
      <c r="D141" s="317">
        <v>266837</v>
      </c>
    </row>
    <row r="142" spans="1:4" ht="31.5" x14ac:dyDescent="0.25">
      <c r="A142" s="115" t="s">
        <v>327</v>
      </c>
      <c r="B142" s="153" t="s">
        <v>54</v>
      </c>
      <c r="C142" s="142" t="s">
        <v>570</v>
      </c>
      <c r="D142" s="290">
        <f>SUM(D143:D150)</f>
        <v>71955734</v>
      </c>
    </row>
    <row r="143" spans="1:4" ht="80.25" customHeight="1" x14ac:dyDescent="0.25">
      <c r="A143" s="127" t="s">
        <v>705</v>
      </c>
      <c r="B143" s="172" t="s">
        <v>54</v>
      </c>
      <c r="C143" s="143" t="s">
        <v>710</v>
      </c>
      <c r="D143" s="317">
        <v>1082087</v>
      </c>
    </row>
    <row r="144" spans="1:4" ht="49.5" customHeight="1" x14ac:dyDescent="0.25">
      <c r="A144" s="76" t="s">
        <v>706</v>
      </c>
      <c r="B144" s="158" t="s">
        <v>54</v>
      </c>
      <c r="C144" s="143" t="s">
        <v>711</v>
      </c>
      <c r="D144" s="317">
        <v>1533659</v>
      </c>
    </row>
    <row r="145" spans="1:4" ht="47.25" customHeight="1" x14ac:dyDescent="0.25">
      <c r="A145" s="127" t="s">
        <v>707</v>
      </c>
      <c r="B145" s="172" t="s">
        <v>54</v>
      </c>
      <c r="C145" s="143" t="s">
        <v>712</v>
      </c>
      <c r="D145" s="317">
        <v>1389966</v>
      </c>
    </row>
    <row r="146" spans="1:4" ht="47.25" customHeight="1" x14ac:dyDescent="0.25">
      <c r="A146" s="57" t="s">
        <v>543</v>
      </c>
      <c r="B146" s="158" t="s">
        <v>54</v>
      </c>
      <c r="C146" s="143" t="s">
        <v>565</v>
      </c>
      <c r="D146" s="317">
        <v>575000</v>
      </c>
    </row>
    <row r="147" spans="1:4" ht="47.25" customHeight="1" x14ac:dyDescent="0.25">
      <c r="A147" s="127" t="s">
        <v>708</v>
      </c>
      <c r="B147" s="172" t="s">
        <v>54</v>
      </c>
      <c r="C147" s="401" t="s">
        <v>713</v>
      </c>
      <c r="D147" s="402">
        <v>779100</v>
      </c>
    </row>
    <row r="148" spans="1:4" ht="33" customHeight="1" x14ac:dyDescent="0.25">
      <c r="A148" s="398" t="s">
        <v>564</v>
      </c>
      <c r="B148" s="158" t="s">
        <v>54</v>
      </c>
      <c r="C148" s="399" t="s">
        <v>566</v>
      </c>
      <c r="D148" s="402">
        <v>278862</v>
      </c>
    </row>
    <row r="149" spans="1:4" ht="51" customHeight="1" x14ac:dyDescent="0.25">
      <c r="A149" s="398" t="s">
        <v>709</v>
      </c>
      <c r="B149" s="172" t="s">
        <v>54</v>
      </c>
      <c r="C149" s="400" t="s">
        <v>714</v>
      </c>
      <c r="D149" s="402">
        <v>24166997</v>
      </c>
    </row>
    <row r="150" spans="1:4" ht="19.5" customHeight="1" x14ac:dyDescent="0.25">
      <c r="A150" s="57" t="s">
        <v>328</v>
      </c>
      <c r="B150" s="158" t="s">
        <v>54</v>
      </c>
      <c r="C150" s="400" t="s">
        <v>571</v>
      </c>
      <c r="D150" s="402">
        <v>42150063</v>
      </c>
    </row>
    <row r="151" spans="1:4" ht="31.5" x14ac:dyDescent="0.25">
      <c r="A151" s="115" t="s">
        <v>287</v>
      </c>
      <c r="B151" s="153" t="s">
        <v>54</v>
      </c>
      <c r="C151" s="142" t="s">
        <v>572</v>
      </c>
      <c r="D151" s="290">
        <f>SUM(D152:D158)</f>
        <v>236364692</v>
      </c>
    </row>
    <row r="152" spans="1:4" ht="51" customHeight="1" x14ac:dyDescent="0.25">
      <c r="A152" s="57" t="s">
        <v>288</v>
      </c>
      <c r="B152" s="158" t="s">
        <v>54</v>
      </c>
      <c r="C152" s="400" t="s">
        <v>573</v>
      </c>
      <c r="D152" s="402">
        <v>45765</v>
      </c>
    </row>
    <row r="153" spans="1:4" ht="47.25" x14ac:dyDescent="0.25">
      <c r="A153" s="57" t="s">
        <v>289</v>
      </c>
      <c r="B153" s="158" t="s">
        <v>54</v>
      </c>
      <c r="C153" s="400" t="s">
        <v>574</v>
      </c>
      <c r="D153" s="402">
        <v>3921626</v>
      </c>
    </row>
    <row r="154" spans="1:4" ht="63" x14ac:dyDescent="0.25">
      <c r="A154" s="123" t="s">
        <v>544</v>
      </c>
      <c r="B154" s="158" t="s">
        <v>54</v>
      </c>
      <c r="C154" s="401" t="s">
        <v>718</v>
      </c>
      <c r="D154" s="402">
        <v>2300</v>
      </c>
    </row>
    <row r="155" spans="1:4" ht="46.5" customHeight="1" x14ac:dyDescent="0.25">
      <c r="A155" s="123" t="s">
        <v>715</v>
      </c>
      <c r="B155" s="158" t="s">
        <v>54</v>
      </c>
      <c r="C155" s="401" t="s">
        <v>719</v>
      </c>
      <c r="D155" s="402">
        <v>25663095</v>
      </c>
    </row>
    <row r="156" spans="1:4" ht="61.5" customHeight="1" x14ac:dyDescent="0.25">
      <c r="A156" s="123" t="s">
        <v>716</v>
      </c>
      <c r="B156" s="158" t="s">
        <v>54</v>
      </c>
      <c r="C156" s="401" t="s">
        <v>720</v>
      </c>
      <c r="D156" s="402">
        <v>3808986</v>
      </c>
    </row>
    <row r="157" spans="1:4" ht="20.25" customHeight="1" x14ac:dyDescent="0.25">
      <c r="A157" s="123" t="s">
        <v>717</v>
      </c>
      <c r="B157" s="158" t="s">
        <v>54</v>
      </c>
      <c r="C157" s="401" t="s">
        <v>575</v>
      </c>
      <c r="D157" s="402">
        <v>872083</v>
      </c>
    </row>
    <row r="158" spans="1:4" ht="18.75" customHeight="1" x14ac:dyDescent="0.25">
      <c r="A158" s="57" t="s">
        <v>62</v>
      </c>
      <c r="B158" s="403" t="s">
        <v>54</v>
      </c>
      <c r="C158" s="400" t="s">
        <v>576</v>
      </c>
      <c r="D158" s="402">
        <v>202050837</v>
      </c>
    </row>
    <row r="159" spans="1:4" ht="17.25" customHeight="1" x14ac:dyDescent="0.25">
      <c r="A159" s="121" t="s">
        <v>290</v>
      </c>
      <c r="B159" s="159" t="s">
        <v>54</v>
      </c>
      <c r="C159" s="142" t="s">
        <v>577</v>
      </c>
      <c r="D159" s="290">
        <f>SUM(D160:D161)</f>
        <v>633093</v>
      </c>
    </row>
    <row r="160" spans="1:4" ht="65.25" customHeight="1" x14ac:dyDescent="0.25">
      <c r="A160" s="123" t="s">
        <v>370</v>
      </c>
      <c r="B160" s="156" t="s">
        <v>54</v>
      </c>
      <c r="C160" s="150" t="s">
        <v>578</v>
      </c>
      <c r="D160" s="317">
        <v>524860</v>
      </c>
    </row>
    <row r="161" spans="1:4" ht="48.75" customHeight="1" x14ac:dyDescent="0.25">
      <c r="A161" s="123" t="s">
        <v>721</v>
      </c>
      <c r="B161" s="156" t="s">
        <v>54</v>
      </c>
      <c r="C161" s="150" t="s">
        <v>722</v>
      </c>
      <c r="D161" s="317">
        <v>108233</v>
      </c>
    </row>
    <row r="162" spans="1:4" s="8" customFormat="1" ht="17.25" customHeight="1" x14ac:dyDescent="0.25">
      <c r="A162" s="114" t="s">
        <v>291</v>
      </c>
      <c r="B162" s="254"/>
      <c r="C162" s="140" t="s">
        <v>579</v>
      </c>
      <c r="D162" s="289">
        <f>SUM(D163)</f>
        <v>219000</v>
      </c>
    </row>
    <row r="163" spans="1:4" s="8" customFormat="1" ht="28.5" customHeight="1" x14ac:dyDescent="0.25">
      <c r="A163" s="118" t="s">
        <v>73</v>
      </c>
      <c r="B163" s="161"/>
      <c r="C163" s="145" t="s">
        <v>580</v>
      </c>
      <c r="D163" s="294">
        <f>SUM(D166+D168+D164)</f>
        <v>219000</v>
      </c>
    </row>
    <row r="164" spans="1:4" s="8" customFormat="1" ht="44.25" customHeight="1" x14ac:dyDescent="0.25">
      <c r="A164" s="168" t="s">
        <v>347</v>
      </c>
      <c r="B164" s="169" t="s">
        <v>57</v>
      </c>
      <c r="C164" s="166"/>
      <c r="D164" s="291">
        <f>SUM(D165:D165)</f>
        <v>170000</v>
      </c>
    </row>
    <row r="165" spans="1:4" s="8" customFormat="1" ht="47.25" customHeight="1" x14ac:dyDescent="0.25">
      <c r="A165" s="57" t="s">
        <v>72</v>
      </c>
      <c r="B165" s="151" t="s">
        <v>57</v>
      </c>
      <c r="C165" s="149" t="s">
        <v>582</v>
      </c>
      <c r="D165" s="293">
        <v>170000</v>
      </c>
    </row>
    <row r="166" spans="1:4" s="8" customFormat="1" ht="32.25" customHeight="1" x14ac:dyDescent="0.25">
      <c r="A166" s="168" t="s">
        <v>343</v>
      </c>
      <c r="B166" s="169" t="s">
        <v>48</v>
      </c>
      <c r="C166" s="166"/>
      <c r="D166" s="291">
        <f>SUM(D167:D167)</f>
        <v>34000</v>
      </c>
    </row>
    <row r="167" spans="1:4" s="8" customFormat="1" ht="36" customHeight="1" x14ac:dyDescent="0.25">
      <c r="A167" s="122" t="s">
        <v>73</v>
      </c>
      <c r="B167" s="160" t="s">
        <v>48</v>
      </c>
      <c r="C167" s="149" t="s">
        <v>581</v>
      </c>
      <c r="D167" s="293">
        <v>34000</v>
      </c>
    </row>
    <row r="168" spans="1:4" s="8" customFormat="1" ht="32.25" customHeight="1" x14ac:dyDescent="0.25">
      <c r="A168" s="168" t="s">
        <v>346</v>
      </c>
      <c r="B168" s="169" t="s">
        <v>50</v>
      </c>
      <c r="C168" s="166"/>
      <c r="D168" s="291">
        <f>SUM(D169)</f>
        <v>15000</v>
      </c>
    </row>
    <row r="169" spans="1:4" s="8" customFormat="1" ht="32.25" customHeight="1" x14ac:dyDescent="0.25">
      <c r="A169" s="122" t="s">
        <v>73</v>
      </c>
      <c r="B169" s="160" t="s">
        <v>50</v>
      </c>
      <c r="C169" s="149" t="s">
        <v>581</v>
      </c>
      <c r="D169" s="293">
        <v>15000</v>
      </c>
    </row>
    <row r="170" spans="1:4" s="8" customFormat="1" ht="81" customHeight="1" x14ac:dyDescent="0.25">
      <c r="A170" s="114" t="s">
        <v>369</v>
      </c>
      <c r="B170" s="152"/>
      <c r="C170" s="140" t="s">
        <v>517</v>
      </c>
      <c r="D170" s="289">
        <f>SUM(D171)</f>
        <v>1</v>
      </c>
    </row>
    <row r="171" spans="1:4" s="8" customFormat="1" ht="36.75" customHeight="1" x14ac:dyDescent="0.25">
      <c r="A171" s="168" t="s">
        <v>342</v>
      </c>
      <c r="B171" s="169" t="s">
        <v>54</v>
      </c>
      <c r="C171" s="166"/>
      <c r="D171" s="291">
        <f>SUM(D172)</f>
        <v>1</v>
      </c>
    </row>
    <row r="172" spans="1:4" s="8" customFormat="1" ht="68.25" customHeight="1" x14ac:dyDescent="0.25">
      <c r="A172" s="133" t="s">
        <v>518</v>
      </c>
      <c r="B172" s="159" t="s">
        <v>54</v>
      </c>
      <c r="C172" s="142" t="s">
        <v>583</v>
      </c>
      <c r="D172" s="290">
        <f>SUM(D173)</f>
        <v>1</v>
      </c>
    </row>
    <row r="173" spans="1:4" s="8" customFormat="1" ht="49.5" customHeight="1" x14ac:dyDescent="0.25">
      <c r="A173" s="134" t="s">
        <v>519</v>
      </c>
      <c r="B173" s="151" t="s">
        <v>54</v>
      </c>
      <c r="C173" s="149" t="s">
        <v>584</v>
      </c>
      <c r="D173" s="293">
        <v>1</v>
      </c>
    </row>
    <row r="174" spans="1:4" s="8" customFormat="1" ht="31.5" x14ac:dyDescent="0.25">
      <c r="A174" s="114" t="s">
        <v>293</v>
      </c>
      <c r="B174" s="152"/>
      <c r="C174" s="140" t="s">
        <v>292</v>
      </c>
      <c r="D174" s="289">
        <f>SUM(D175)</f>
        <v>-590280</v>
      </c>
    </row>
    <row r="175" spans="1:4" s="8" customFormat="1" ht="31.5" x14ac:dyDescent="0.25">
      <c r="A175" s="168" t="s">
        <v>342</v>
      </c>
      <c r="B175" s="169" t="s">
        <v>54</v>
      </c>
      <c r="C175" s="166"/>
      <c r="D175" s="291">
        <f>SUM(D176)</f>
        <v>-590280</v>
      </c>
    </row>
    <row r="176" spans="1:4" s="8" customFormat="1" ht="47.25" x14ac:dyDescent="0.25">
      <c r="A176" s="122" t="s">
        <v>520</v>
      </c>
      <c r="B176" s="151" t="s">
        <v>54</v>
      </c>
      <c r="C176" s="253" t="s">
        <v>585</v>
      </c>
      <c r="D176" s="293">
        <v>-590280</v>
      </c>
    </row>
    <row r="177" spans="1:4" ht="15.75" x14ac:dyDescent="0.25">
      <c r="A177" s="42" t="s">
        <v>294</v>
      </c>
      <c r="B177" s="162"/>
      <c r="C177" s="138"/>
      <c r="D177" s="298">
        <f>SUM(D136,D15)</f>
        <v>515145013</v>
      </c>
    </row>
  </sheetData>
  <mergeCells count="13">
    <mergeCell ref="A7:D7"/>
    <mergeCell ref="A8:D8"/>
    <mergeCell ref="A4:D4"/>
    <mergeCell ref="A6:D6"/>
    <mergeCell ref="A1:D1"/>
    <mergeCell ref="A2:D2"/>
    <mergeCell ref="A3:D3"/>
    <mergeCell ref="A5:D5"/>
    <mergeCell ref="A13:A14"/>
    <mergeCell ref="D13:D14"/>
    <mergeCell ref="B13:C13"/>
    <mergeCell ref="A9:D9"/>
    <mergeCell ref="A10:D10"/>
  </mergeCells>
  <pageMargins left="0.70866141732283472" right="0.70866141732283472" top="0.74803149606299213" bottom="0.74803149606299213" header="0.31496062992125984" footer="0.31496062992125984"/>
  <pageSetup paperSize="9" scale="67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42"/>
  <sheetViews>
    <sheetView view="pageBreakPreview" zoomScale="98" zoomScaleNormal="100" zoomScaleSheetLayoutView="98" workbookViewId="0">
      <selection activeCell="A7" sqref="A7"/>
    </sheetView>
  </sheetViews>
  <sheetFormatPr defaultRowHeight="15" x14ac:dyDescent="0.25"/>
  <cols>
    <col min="1" max="1" width="71.85546875" customWidth="1"/>
    <col min="2" max="2" width="6.5703125" customWidth="1"/>
    <col min="3" max="4" width="4.85546875" customWidth="1"/>
    <col min="5" max="5" width="5.42578125" customWidth="1"/>
    <col min="6" max="6" width="3.5703125" customWidth="1"/>
    <col min="7" max="7" width="7.140625" customWidth="1"/>
    <col min="8" max="8" width="5.85546875" customWidth="1"/>
    <col min="9" max="9" width="13.42578125" customWidth="1"/>
    <col min="10" max="10" width="12.42578125" customWidth="1"/>
    <col min="11" max="11" width="11.5703125" customWidth="1"/>
    <col min="12" max="13" width="10.85546875" bestFit="1" customWidth="1"/>
  </cols>
  <sheetData>
    <row r="1" spans="1:13" x14ac:dyDescent="0.25">
      <c r="A1" s="416" t="s">
        <v>360</v>
      </c>
      <c r="B1" s="416"/>
      <c r="C1" s="416"/>
      <c r="D1" s="416"/>
      <c r="E1" s="416"/>
      <c r="F1" s="416"/>
      <c r="G1" s="416"/>
      <c r="H1" s="416"/>
      <c r="I1" s="416"/>
    </row>
    <row r="2" spans="1:13" x14ac:dyDescent="0.25">
      <c r="A2" s="416" t="s">
        <v>296</v>
      </c>
      <c r="B2" s="416"/>
      <c r="C2" s="416"/>
      <c r="D2" s="416"/>
      <c r="E2" s="416"/>
      <c r="F2" s="416"/>
      <c r="G2" s="416"/>
      <c r="H2" s="416"/>
      <c r="I2" s="416"/>
    </row>
    <row r="3" spans="1:13" x14ac:dyDescent="0.25">
      <c r="A3" s="416" t="s">
        <v>359</v>
      </c>
      <c r="B3" s="416"/>
      <c r="C3" s="416"/>
      <c r="D3" s="416"/>
      <c r="E3" s="416"/>
      <c r="F3" s="416"/>
      <c r="G3" s="416"/>
      <c r="H3" s="416"/>
      <c r="I3" s="416"/>
    </row>
    <row r="4" spans="1:13" x14ac:dyDescent="0.25">
      <c r="A4" s="416" t="s">
        <v>357</v>
      </c>
      <c r="B4" s="416"/>
      <c r="C4" s="416"/>
      <c r="D4" s="416"/>
      <c r="E4" s="416"/>
      <c r="F4" s="416"/>
      <c r="G4" s="416"/>
      <c r="H4" s="416"/>
      <c r="I4" s="416"/>
    </row>
    <row r="5" spans="1:13" x14ac:dyDescent="0.25">
      <c r="A5" s="416" t="s">
        <v>676</v>
      </c>
      <c r="B5" s="416"/>
      <c r="C5" s="416"/>
      <c r="D5" s="416"/>
      <c r="E5" s="416"/>
      <c r="F5" s="416"/>
      <c r="G5" s="416"/>
      <c r="H5" s="416"/>
      <c r="I5" s="416"/>
    </row>
    <row r="6" spans="1:13" x14ac:dyDescent="0.25">
      <c r="A6" s="416" t="s">
        <v>723</v>
      </c>
      <c r="B6" s="416"/>
      <c r="C6" s="416"/>
      <c r="D6" s="416"/>
      <c r="E6" s="416"/>
      <c r="F6" s="416"/>
      <c r="G6" s="416"/>
      <c r="H6" s="416"/>
      <c r="I6" s="416"/>
    </row>
    <row r="7" spans="1:13" x14ac:dyDescent="0.25">
      <c r="D7" s="3"/>
      <c r="E7" s="3"/>
      <c r="F7" s="3"/>
    </row>
    <row r="8" spans="1:13" ht="18.75" x14ac:dyDescent="0.25">
      <c r="A8" s="424" t="s">
        <v>361</v>
      </c>
      <c r="B8" s="424"/>
      <c r="C8" s="424"/>
      <c r="D8" s="424"/>
      <c r="E8" s="424"/>
      <c r="F8" s="424"/>
      <c r="G8" s="424"/>
      <c r="H8" s="424"/>
      <c r="I8" s="424"/>
    </row>
    <row r="9" spans="1:13" ht="18.75" x14ac:dyDescent="0.25">
      <c r="A9" s="424" t="s">
        <v>675</v>
      </c>
      <c r="B9" s="424"/>
      <c r="C9" s="424"/>
      <c r="D9" s="424"/>
      <c r="E9" s="424"/>
      <c r="F9" s="424"/>
      <c r="G9" s="424"/>
      <c r="H9" s="424"/>
      <c r="I9" s="424"/>
    </row>
    <row r="10" spans="1:13" ht="18.75" x14ac:dyDescent="0.25">
      <c r="A10" s="424" t="s">
        <v>362</v>
      </c>
      <c r="B10" s="424"/>
      <c r="C10" s="424"/>
      <c r="D10" s="424"/>
      <c r="E10" s="424"/>
      <c r="F10" s="424"/>
      <c r="G10" s="424"/>
      <c r="H10" s="424"/>
      <c r="I10" s="424"/>
    </row>
    <row r="11" spans="1:13" ht="18.75" x14ac:dyDescent="0.25">
      <c r="A11" s="424" t="s">
        <v>363</v>
      </c>
      <c r="B11" s="424"/>
      <c r="C11" s="424"/>
      <c r="D11" s="424"/>
      <c r="E11" s="424"/>
      <c r="F11" s="424"/>
      <c r="G11" s="424"/>
      <c r="H11" s="424"/>
      <c r="I11" s="424"/>
    </row>
    <row r="12" spans="1:13" ht="15.75" x14ac:dyDescent="0.25">
      <c r="C12" s="189"/>
      <c r="I12" t="s">
        <v>368</v>
      </c>
    </row>
    <row r="13" spans="1:13" ht="21" customHeight="1" x14ac:dyDescent="0.25">
      <c r="A13" s="44" t="s">
        <v>0</v>
      </c>
      <c r="B13" s="44" t="s">
        <v>46</v>
      </c>
      <c r="C13" s="44" t="s">
        <v>1</v>
      </c>
      <c r="D13" s="44" t="s">
        <v>2</v>
      </c>
      <c r="E13" s="420" t="s">
        <v>3</v>
      </c>
      <c r="F13" s="421"/>
      <c r="G13" s="422"/>
      <c r="H13" s="44" t="s">
        <v>4</v>
      </c>
      <c r="I13" s="44" t="s">
        <v>5</v>
      </c>
      <c r="J13" s="373"/>
    </row>
    <row r="14" spans="1:13" ht="15.75" x14ac:dyDescent="0.25">
      <c r="A14" s="73" t="s">
        <v>6</v>
      </c>
      <c r="B14" s="73"/>
      <c r="C14" s="34"/>
      <c r="D14" s="34"/>
      <c r="E14" s="192"/>
      <c r="F14" s="193"/>
      <c r="G14" s="257"/>
      <c r="H14" s="34"/>
      <c r="I14" s="306">
        <f>SUM(I15+I216+I308+I510+I324)</f>
        <v>494093378</v>
      </c>
      <c r="K14" s="373"/>
      <c r="L14" s="373"/>
      <c r="M14" s="373"/>
    </row>
    <row r="15" spans="1:13" ht="15.75" x14ac:dyDescent="0.25">
      <c r="A15" s="318" t="s">
        <v>47</v>
      </c>
      <c r="B15" s="319" t="s">
        <v>48</v>
      </c>
      <c r="C15" s="320"/>
      <c r="D15" s="320"/>
      <c r="E15" s="321"/>
      <c r="F15" s="322"/>
      <c r="G15" s="323"/>
      <c r="H15" s="320"/>
      <c r="I15" s="324">
        <f>SUM(I16+I125+I135+I185+I204+I198)</f>
        <v>118264324</v>
      </c>
      <c r="J15" s="373"/>
      <c r="K15" s="373"/>
      <c r="M15" s="373"/>
    </row>
    <row r="16" spans="1:13" ht="15.75" x14ac:dyDescent="0.25">
      <c r="A16" s="194" t="s">
        <v>7</v>
      </c>
      <c r="B16" s="195" t="s">
        <v>48</v>
      </c>
      <c r="C16" s="11" t="s">
        <v>8</v>
      </c>
      <c r="D16" s="11"/>
      <c r="E16" s="196"/>
      <c r="F16" s="197"/>
      <c r="G16" s="258"/>
      <c r="H16" s="11"/>
      <c r="I16" s="307">
        <f>SUM(I17+I22+I73+I68+I63)</f>
        <v>38926924</v>
      </c>
    </row>
    <row r="17" spans="1:9" ht="31.5" x14ac:dyDescent="0.25">
      <c r="A17" s="17" t="s">
        <v>9</v>
      </c>
      <c r="B17" s="22" t="s">
        <v>48</v>
      </c>
      <c r="C17" s="18" t="s">
        <v>8</v>
      </c>
      <c r="D17" s="18" t="s">
        <v>10</v>
      </c>
      <c r="E17" s="198"/>
      <c r="F17" s="199"/>
      <c r="G17" s="259"/>
      <c r="H17" s="18"/>
      <c r="I17" s="308">
        <f>SUM(I18)</f>
        <v>1436372</v>
      </c>
    </row>
    <row r="18" spans="1:9" ht="15.75" x14ac:dyDescent="0.25">
      <c r="A18" s="23" t="s">
        <v>98</v>
      </c>
      <c r="B18" s="26" t="s">
        <v>48</v>
      </c>
      <c r="C18" s="24" t="s">
        <v>8</v>
      </c>
      <c r="D18" s="24" t="s">
        <v>10</v>
      </c>
      <c r="E18" s="200" t="s">
        <v>377</v>
      </c>
      <c r="F18" s="201" t="s">
        <v>378</v>
      </c>
      <c r="G18" s="260" t="s">
        <v>379</v>
      </c>
      <c r="H18" s="24"/>
      <c r="I18" s="285">
        <f>SUM(I19)</f>
        <v>1436372</v>
      </c>
    </row>
    <row r="19" spans="1:9" ht="15.75" x14ac:dyDescent="0.25">
      <c r="A19" s="75" t="s">
        <v>99</v>
      </c>
      <c r="B19" s="44" t="s">
        <v>48</v>
      </c>
      <c r="C19" s="1" t="s">
        <v>8</v>
      </c>
      <c r="D19" s="1" t="s">
        <v>10</v>
      </c>
      <c r="E19" s="202" t="s">
        <v>172</v>
      </c>
      <c r="F19" s="203" t="s">
        <v>378</v>
      </c>
      <c r="G19" s="261" t="s">
        <v>379</v>
      </c>
      <c r="H19" s="1"/>
      <c r="I19" s="287">
        <f>SUM(I20)</f>
        <v>1436372</v>
      </c>
    </row>
    <row r="20" spans="1:9" ht="31.5" x14ac:dyDescent="0.25">
      <c r="A20" s="2" t="s">
        <v>74</v>
      </c>
      <c r="B20" s="109" t="s">
        <v>48</v>
      </c>
      <c r="C20" s="1" t="s">
        <v>8</v>
      </c>
      <c r="D20" s="1" t="s">
        <v>10</v>
      </c>
      <c r="E20" s="202" t="s">
        <v>172</v>
      </c>
      <c r="F20" s="203" t="s">
        <v>378</v>
      </c>
      <c r="G20" s="261" t="s">
        <v>380</v>
      </c>
      <c r="H20" s="1"/>
      <c r="I20" s="287">
        <f>SUM(I21)</f>
        <v>1436372</v>
      </c>
    </row>
    <row r="21" spans="1:9" ht="63" x14ac:dyDescent="0.25">
      <c r="A21" s="76" t="s">
        <v>75</v>
      </c>
      <c r="B21" s="109" t="s">
        <v>48</v>
      </c>
      <c r="C21" s="1" t="s">
        <v>8</v>
      </c>
      <c r="D21" s="1" t="s">
        <v>10</v>
      </c>
      <c r="E21" s="202" t="s">
        <v>172</v>
      </c>
      <c r="F21" s="203" t="s">
        <v>378</v>
      </c>
      <c r="G21" s="261" t="s">
        <v>380</v>
      </c>
      <c r="H21" s="1" t="s">
        <v>11</v>
      </c>
      <c r="I21" s="309">
        <v>1436372</v>
      </c>
    </row>
    <row r="22" spans="1:9" ht="47.25" x14ac:dyDescent="0.25">
      <c r="A22" s="85" t="s">
        <v>17</v>
      </c>
      <c r="B22" s="22" t="s">
        <v>48</v>
      </c>
      <c r="C22" s="18" t="s">
        <v>8</v>
      </c>
      <c r="D22" s="18" t="s">
        <v>18</v>
      </c>
      <c r="E22" s="198"/>
      <c r="F22" s="199"/>
      <c r="G22" s="259"/>
      <c r="H22" s="18"/>
      <c r="I22" s="308">
        <f>SUM(I23+I36+I41+I46+I53+I58+I30)</f>
        <v>18241590</v>
      </c>
    </row>
    <row r="23" spans="1:9" ht="47.25" x14ac:dyDescent="0.25">
      <c r="A23" s="68" t="s">
        <v>105</v>
      </c>
      <c r="B23" s="26" t="s">
        <v>48</v>
      </c>
      <c r="C23" s="24" t="s">
        <v>8</v>
      </c>
      <c r="D23" s="24" t="s">
        <v>18</v>
      </c>
      <c r="E23" s="204" t="s">
        <v>171</v>
      </c>
      <c r="F23" s="205" t="s">
        <v>378</v>
      </c>
      <c r="G23" s="262" t="s">
        <v>379</v>
      </c>
      <c r="H23" s="24"/>
      <c r="I23" s="285">
        <f>SUM(I24)</f>
        <v>925400</v>
      </c>
    </row>
    <row r="24" spans="1:9" ht="80.25" customHeight="1" x14ac:dyDescent="0.25">
      <c r="A24" s="69" t="s">
        <v>106</v>
      </c>
      <c r="B24" s="48" t="s">
        <v>48</v>
      </c>
      <c r="C24" s="1" t="s">
        <v>8</v>
      </c>
      <c r="D24" s="1" t="s">
        <v>18</v>
      </c>
      <c r="E24" s="206" t="s">
        <v>198</v>
      </c>
      <c r="F24" s="207" t="s">
        <v>378</v>
      </c>
      <c r="G24" s="263" t="s">
        <v>379</v>
      </c>
      <c r="H24" s="1"/>
      <c r="I24" s="287">
        <f>SUM(I25)</f>
        <v>925400</v>
      </c>
    </row>
    <row r="25" spans="1:9" ht="47.25" x14ac:dyDescent="0.25">
      <c r="A25" s="69" t="s">
        <v>381</v>
      </c>
      <c r="B25" s="48" t="s">
        <v>48</v>
      </c>
      <c r="C25" s="1" t="s">
        <v>8</v>
      </c>
      <c r="D25" s="1" t="s">
        <v>18</v>
      </c>
      <c r="E25" s="206" t="s">
        <v>198</v>
      </c>
      <c r="F25" s="207" t="s">
        <v>8</v>
      </c>
      <c r="G25" s="263" t="s">
        <v>379</v>
      </c>
      <c r="H25" s="1"/>
      <c r="I25" s="287">
        <f>SUM(I26+I28)</f>
        <v>925400</v>
      </c>
    </row>
    <row r="26" spans="1:9" ht="47.25" x14ac:dyDescent="0.25">
      <c r="A26" s="76" t="s">
        <v>76</v>
      </c>
      <c r="B26" s="109" t="s">
        <v>48</v>
      </c>
      <c r="C26" s="1" t="s">
        <v>8</v>
      </c>
      <c r="D26" s="1" t="s">
        <v>18</v>
      </c>
      <c r="E26" s="208" t="s">
        <v>198</v>
      </c>
      <c r="F26" s="209" t="s">
        <v>8</v>
      </c>
      <c r="G26" s="264" t="s">
        <v>382</v>
      </c>
      <c r="H26" s="1"/>
      <c r="I26" s="287">
        <f>SUM(I27)</f>
        <v>917400</v>
      </c>
    </row>
    <row r="27" spans="1:9" ht="63" x14ac:dyDescent="0.25">
      <c r="A27" s="76" t="s">
        <v>75</v>
      </c>
      <c r="B27" s="109" t="s">
        <v>48</v>
      </c>
      <c r="C27" s="1" t="s">
        <v>8</v>
      </c>
      <c r="D27" s="1" t="s">
        <v>18</v>
      </c>
      <c r="E27" s="208" t="s">
        <v>198</v>
      </c>
      <c r="F27" s="209" t="s">
        <v>8</v>
      </c>
      <c r="G27" s="264" t="s">
        <v>382</v>
      </c>
      <c r="H27" s="1" t="s">
        <v>11</v>
      </c>
      <c r="I27" s="309">
        <v>917400</v>
      </c>
    </row>
    <row r="28" spans="1:9" ht="31.5" x14ac:dyDescent="0.25">
      <c r="A28" s="325" t="s">
        <v>97</v>
      </c>
      <c r="B28" s="84" t="s">
        <v>48</v>
      </c>
      <c r="C28" s="1" t="s">
        <v>8</v>
      </c>
      <c r="D28" s="1" t="s">
        <v>18</v>
      </c>
      <c r="E28" s="206" t="s">
        <v>198</v>
      </c>
      <c r="F28" s="207" t="s">
        <v>8</v>
      </c>
      <c r="G28" s="263" t="s">
        <v>383</v>
      </c>
      <c r="H28" s="1"/>
      <c r="I28" s="287">
        <f>SUM(I29)</f>
        <v>8000</v>
      </c>
    </row>
    <row r="29" spans="1:9" ht="32.25" customHeight="1" x14ac:dyDescent="0.25">
      <c r="A29" s="326" t="s">
        <v>384</v>
      </c>
      <c r="B29" s="6" t="s">
        <v>48</v>
      </c>
      <c r="C29" s="1" t="s">
        <v>8</v>
      </c>
      <c r="D29" s="1" t="s">
        <v>18</v>
      </c>
      <c r="E29" s="206" t="s">
        <v>198</v>
      </c>
      <c r="F29" s="207" t="s">
        <v>8</v>
      </c>
      <c r="G29" s="263" t="s">
        <v>383</v>
      </c>
      <c r="H29" s="1" t="s">
        <v>14</v>
      </c>
      <c r="I29" s="309">
        <v>8000</v>
      </c>
    </row>
    <row r="30" spans="1:9" ht="49.5" customHeight="1" x14ac:dyDescent="0.25">
      <c r="A30" s="23" t="s">
        <v>119</v>
      </c>
      <c r="B30" s="26" t="s">
        <v>48</v>
      </c>
      <c r="C30" s="24" t="s">
        <v>8</v>
      </c>
      <c r="D30" s="24" t="s">
        <v>18</v>
      </c>
      <c r="E30" s="210" t="s">
        <v>385</v>
      </c>
      <c r="F30" s="211" t="s">
        <v>378</v>
      </c>
      <c r="G30" s="265" t="s">
        <v>379</v>
      </c>
      <c r="H30" s="24"/>
      <c r="I30" s="285">
        <f>SUM(I31)</f>
        <v>119414</v>
      </c>
    </row>
    <row r="31" spans="1:9" ht="82.5" customHeight="1" x14ac:dyDescent="0.25">
      <c r="A31" s="49" t="s">
        <v>120</v>
      </c>
      <c r="B31" s="48" t="s">
        <v>48</v>
      </c>
      <c r="C31" s="1" t="s">
        <v>8</v>
      </c>
      <c r="D31" s="1" t="s">
        <v>18</v>
      </c>
      <c r="E31" s="212" t="s">
        <v>386</v>
      </c>
      <c r="F31" s="213" t="s">
        <v>378</v>
      </c>
      <c r="G31" s="266" t="s">
        <v>379</v>
      </c>
      <c r="H31" s="40"/>
      <c r="I31" s="287">
        <f>SUM(I32)</f>
        <v>119414</v>
      </c>
    </row>
    <row r="32" spans="1:9" ht="48" customHeight="1" x14ac:dyDescent="0.25">
      <c r="A32" s="69" t="s">
        <v>387</v>
      </c>
      <c r="B32" s="48" t="s">
        <v>48</v>
      </c>
      <c r="C32" s="1" t="s">
        <v>8</v>
      </c>
      <c r="D32" s="1" t="s">
        <v>18</v>
      </c>
      <c r="E32" s="212" t="s">
        <v>386</v>
      </c>
      <c r="F32" s="213" t="s">
        <v>8</v>
      </c>
      <c r="G32" s="266" t="s">
        <v>379</v>
      </c>
      <c r="H32" s="40"/>
      <c r="I32" s="287">
        <f>SUM(+I33)</f>
        <v>119414</v>
      </c>
    </row>
    <row r="33" spans="1:9" ht="16.5" customHeight="1" x14ac:dyDescent="0.25">
      <c r="A33" s="69" t="s">
        <v>388</v>
      </c>
      <c r="B33" s="48" t="s">
        <v>48</v>
      </c>
      <c r="C33" s="1" t="s">
        <v>8</v>
      </c>
      <c r="D33" s="1" t="s">
        <v>18</v>
      </c>
      <c r="E33" s="212" t="s">
        <v>181</v>
      </c>
      <c r="F33" s="213" t="s">
        <v>8</v>
      </c>
      <c r="G33" s="266" t="s">
        <v>389</v>
      </c>
      <c r="H33" s="40"/>
      <c r="I33" s="287">
        <f>SUM(I34:I35)</f>
        <v>119414</v>
      </c>
    </row>
    <row r="34" spans="1:9" ht="32.25" customHeight="1" x14ac:dyDescent="0.25">
      <c r="A34" s="327" t="s">
        <v>384</v>
      </c>
      <c r="B34" s="48" t="s">
        <v>48</v>
      </c>
      <c r="C34" s="1" t="s">
        <v>8</v>
      </c>
      <c r="D34" s="1" t="s">
        <v>18</v>
      </c>
      <c r="E34" s="212" t="s">
        <v>181</v>
      </c>
      <c r="F34" s="213" t="s">
        <v>8</v>
      </c>
      <c r="G34" s="266" t="s">
        <v>389</v>
      </c>
      <c r="H34" s="1" t="s">
        <v>14</v>
      </c>
      <c r="I34" s="286">
        <v>107697</v>
      </c>
    </row>
    <row r="35" spans="1:9" ht="17.25" customHeight="1" x14ac:dyDescent="0.25">
      <c r="A35" s="2" t="s">
        <v>16</v>
      </c>
      <c r="B35" s="48" t="s">
        <v>48</v>
      </c>
      <c r="C35" s="1" t="s">
        <v>8</v>
      </c>
      <c r="D35" s="1" t="s">
        <v>18</v>
      </c>
      <c r="E35" s="212" t="s">
        <v>181</v>
      </c>
      <c r="F35" s="213" t="s">
        <v>8</v>
      </c>
      <c r="G35" s="266" t="s">
        <v>389</v>
      </c>
      <c r="H35" s="1" t="s">
        <v>15</v>
      </c>
      <c r="I35" s="286">
        <v>11717</v>
      </c>
    </row>
    <row r="36" spans="1:9" ht="47.25" x14ac:dyDescent="0.25">
      <c r="A36" s="68" t="s">
        <v>100</v>
      </c>
      <c r="B36" s="26" t="s">
        <v>48</v>
      </c>
      <c r="C36" s="24" t="s">
        <v>8</v>
      </c>
      <c r="D36" s="24" t="s">
        <v>18</v>
      </c>
      <c r="E36" s="210" t="s">
        <v>390</v>
      </c>
      <c r="F36" s="211" t="s">
        <v>378</v>
      </c>
      <c r="G36" s="265" t="s">
        <v>379</v>
      </c>
      <c r="H36" s="24"/>
      <c r="I36" s="285">
        <f>SUM(I37)</f>
        <v>2206961</v>
      </c>
    </row>
    <row r="37" spans="1:9" ht="63" x14ac:dyDescent="0.25">
      <c r="A37" s="69" t="s">
        <v>111</v>
      </c>
      <c r="B37" s="48" t="s">
        <v>48</v>
      </c>
      <c r="C37" s="1" t="s">
        <v>8</v>
      </c>
      <c r="D37" s="1" t="s">
        <v>18</v>
      </c>
      <c r="E37" s="212" t="s">
        <v>391</v>
      </c>
      <c r="F37" s="213" t="s">
        <v>378</v>
      </c>
      <c r="G37" s="266" t="s">
        <v>379</v>
      </c>
      <c r="H37" s="40"/>
      <c r="I37" s="287">
        <f>SUM(I38)</f>
        <v>2206961</v>
      </c>
    </row>
    <row r="38" spans="1:9" ht="47.25" x14ac:dyDescent="0.25">
      <c r="A38" s="69" t="s">
        <v>392</v>
      </c>
      <c r="B38" s="48" t="s">
        <v>48</v>
      </c>
      <c r="C38" s="1" t="s">
        <v>8</v>
      </c>
      <c r="D38" s="1" t="s">
        <v>18</v>
      </c>
      <c r="E38" s="212" t="s">
        <v>391</v>
      </c>
      <c r="F38" s="213" t="s">
        <v>8</v>
      </c>
      <c r="G38" s="266" t="s">
        <v>379</v>
      </c>
      <c r="H38" s="40"/>
      <c r="I38" s="287">
        <f>SUM(I39)</f>
        <v>2206961</v>
      </c>
    </row>
    <row r="39" spans="1:9" ht="17.25" customHeight="1" x14ac:dyDescent="0.25">
      <c r="A39" s="69" t="s">
        <v>102</v>
      </c>
      <c r="B39" s="48" t="s">
        <v>48</v>
      </c>
      <c r="C39" s="1" t="s">
        <v>8</v>
      </c>
      <c r="D39" s="1" t="s">
        <v>18</v>
      </c>
      <c r="E39" s="212" t="s">
        <v>391</v>
      </c>
      <c r="F39" s="213" t="s">
        <v>8</v>
      </c>
      <c r="G39" s="266" t="s">
        <v>393</v>
      </c>
      <c r="H39" s="40"/>
      <c r="I39" s="287">
        <f>SUM(I40)</f>
        <v>2206961</v>
      </c>
    </row>
    <row r="40" spans="1:9" ht="31.5" customHeight="1" x14ac:dyDescent="0.25">
      <c r="A40" s="327" t="s">
        <v>384</v>
      </c>
      <c r="B40" s="328" t="s">
        <v>48</v>
      </c>
      <c r="C40" s="1" t="s">
        <v>8</v>
      </c>
      <c r="D40" s="1" t="s">
        <v>18</v>
      </c>
      <c r="E40" s="212" t="s">
        <v>391</v>
      </c>
      <c r="F40" s="213" t="s">
        <v>8</v>
      </c>
      <c r="G40" s="266" t="s">
        <v>393</v>
      </c>
      <c r="H40" s="1" t="s">
        <v>14</v>
      </c>
      <c r="I40" s="345">
        <v>2206961</v>
      </c>
    </row>
    <row r="41" spans="1:9" ht="31.5" x14ac:dyDescent="0.25">
      <c r="A41" s="68" t="s">
        <v>112</v>
      </c>
      <c r="B41" s="26" t="s">
        <v>48</v>
      </c>
      <c r="C41" s="24" t="s">
        <v>8</v>
      </c>
      <c r="D41" s="24" t="s">
        <v>18</v>
      </c>
      <c r="E41" s="200" t="s">
        <v>394</v>
      </c>
      <c r="F41" s="201" t="s">
        <v>378</v>
      </c>
      <c r="G41" s="260" t="s">
        <v>379</v>
      </c>
      <c r="H41" s="24"/>
      <c r="I41" s="285">
        <f>SUM(I42)</f>
        <v>191179</v>
      </c>
    </row>
    <row r="42" spans="1:9" ht="63" x14ac:dyDescent="0.25">
      <c r="A42" s="69" t="s">
        <v>395</v>
      </c>
      <c r="B42" s="48" t="s">
        <v>48</v>
      </c>
      <c r="C42" s="1" t="s">
        <v>8</v>
      </c>
      <c r="D42" s="1" t="s">
        <v>18</v>
      </c>
      <c r="E42" s="202" t="s">
        <v>175</v>
      </c>
      <c r="F42" s="203" t="s">
        <v>378</v>
      </c>
      <c r="G42" s="261" t="s">
        <v>379</v>
      </c>
      <c r="H42" s="1"/>
      <c r="I42" s="287">
        <f>SUM(I43)</f>
        <v>191179</v>
      </c>
    </row>
    <row r="43" spans="1:9" ht="47.25" x14ac:dyDescent="0.25">
      <c r="A43" s="69" t="s">
        <v>396</v>
      </c>
      <c r="B43" s="48" t="s">
        <v>48</v>
      </c>
      <c r="C43" s="1" t="s">
        <v>8</v>
      </c>
      <c r="D43" s="1" t="s">
        <v>18</v>
      </c>
      <c r="E43" s="202" t="s">
        <v>175</v>
      </c>
      <c r="F43" s="203" t="s">
        <v>8</v>
      </c>
      <c r="G43" s="261" t="s">
        <v>379</v>
      </c>
      <c r="H43" s="1"/>
      <c r="I43" s="287">
        <f>SUM(I44)</f>
        <v>191179</v>
      </c>
    </row>
    <row r="44" spans="1:9" ht="32.25" customHeight="1" x14ac:dyDescent="0.25">
      <c r="A44" s="69" t="s">
        <v>79</v>
      </c>
      <c r="B44" s="214" t="s">
        <v>48</v>
      </c>
      <c r="C44" s="1" t="s">
        <v>8</v>
      </c>
      <c r="D44" s="1" t="s">
        <v>18</v>
      </c>
      <c r="E44" s="202" t="s">
        <v>175</v>
      </c>
      <c r="F44" s="203" t="s">
        <v>8</v>
      </c>
      <c r="G44" s="261" t="s">
        <v>397</v>
      </c>
      <c r="H44" s="1"/>
      <c r="I44" s="287">
        <f>SUM(I45)</f>
        <v>191179</v>
      </c>
    </row>
    <row r="45" spans="1:9" ht="63" x14ac:dyDescent="0.25">
      <c r="A45" s="76" t="s">
        <v>75</v>
      </c>
      <c r="B45" s="109" t="s">
        <v>48</v>
      </c>
      <c r="C45" s="1" t="s">
        <v>8</v>
      </c>
      <c r="D45" s="1" t="s">
        <v>18</v>
      </c>
      <c r="E45" s="202" t="s">
        <v>175</v>
      </c>
      <c r="F45" s="203" t="s">
        <v>8</v>
      </c>
      <c r="G45" s="261" t="s">
        <v>397</v>
      </c>
      <c r="H45" s="1" t="s">
        <v>11</v>
      </c>
      <c r="I45" s="286">
        <v>191179</v>
      </c>
    </row>
    <row r="46" spans="1:9" ht="47.25" x14ac:dyDescent="0.25">
      <c r="A46" s="79" t="s">
        <v>107</v>
      </c>
      <c r="B46" s="28" t="s">
        <v>48</v>
      </c>
      <c r="C46" s="24" t="s">
        <v>8</v>
      </c>
      <c r="D46" s="24" t="s">
        <v>18</v>
      </c>
      <c r="E46" s="200" t="s">
        <v>398</v>
      </c>
      <c r="F46" s="201" t="s">
        <v>378</v>
      </c>
      <c r="G46" s="260" t="s">
        <v>379</v>
      </c>
      <c r="H46" s="24"/>
      <c r="I46" s="285">
        <f>SUM(I47)</f>
        <v>611600</v>
      </c>
    </row>
    <row r="47" spans="1:9" ht="63" x14ac:dyDescent="0.25">
      <c r="A47" s="329" t="s">
        <v>108</v>
      </c>
      <c r="B47" s="328" t="s">
        <v>48</v>
      </c>
      <c r="C47" s="1" t="s">
        <v>8</v>
      </c>
      <c r="D47" s="1" t="s">
        <v>18</v>
      </c>
      <c r="E47" s="202" t="s">
        <v>176</v>
      </c>
      <c r="F47" s="203" t="s">
        <v>378</v>
      </c>
      <c r="G47" s="261" t="s">
        <v>379</v>
      </c>
      <c r="H47" s="1"/>
      <c r="I47" s="287">
        <f>SUM(I48)</f>
        <v>611600</v>
      </c>
    </row>
    <row r="48" spans="1:9" ht="63" x14ac:dyDescent="0.25">
      <c r="A48" s="330" t="s">
        <v>399</v>
      </c>
      <c r="B48" s="6" t="s">
        <v>48</v>
      </c>
      <c r="C48" s="1" t="s">
        <v>8</v>
      </c>
      <c r="D48" s="1" t="s">
        <v>18</v>
      </c>
      <c r="E48" s="202" t="s">
        <v>176</v>
      </c>
      <c r="F48" s="203" t="s">
        <v>8</v>
      </c>
      <c r="G48" s="261" t="s">
        <v>379</v>
      </c>
      <c r="H48" s="1"/>
      <c r="I48" s="287">
        <f>SUM(I49+I51)</f>
        <v>611600</v>
      </c>
    </row>
    <row r="49" spans="1:9" ht="47.25" x14ac:dyDescent="0.25">
      <c r="A49" s="76" t="s">
        <v>521</v>
      </c>
      <c r="B49" s="109" t="s">
        <v>48</v>
      </c>
      <c r="C49" s="1" t="s">
        <v>8</v>
      </c>
      <c r="D49" s="1" t="s">
        <v>18</v>
      </c>
      <c r="E49" s="202" t="s">
        <v>176</v>
      </c>
      <c r="F49" s="203" t="s">
        <v>8</v>
      </c>
      <c r="G49" s="261" t="s">
        <v>400</v>
      </c>
      <c r="H49" s="1"/>
      <c r="I49" s="287">
        <f>SUM(I50)</f>
        <v>305800</v>
      </c>
    </row>
    <row r="50" spans="1:9" ht="63" x14ac:dyDescent="0.25">
      <c r="A50" s="76" t="s">
        <v>75</v>
      </c>
      <c r="B50" s="109" t="s">
        <v>48</v>
      </c>
      <c r="C50" s="1" t="s">
        <v>8</v>
      </c>
      <c r="D50" s="1" t="s">
        <v>18</v>
      </c>
      <c r="E50" s="202" t="s">
        <v>176</v>
      </c>
      <c r="F50" s="203" t="s">
        <v>8</v>
      </c>
      <c r="G50" s="261" t="s">
        <v>400</v>
      </c>
      <c r="H50" s="1" t="s">
        <v>11</v>
      </c>
      <c r="I50" s="309">
        <v>305800</v>
      </c>
    </row>
    <row r="51" spans="1:9" ht="35.25" customHeight="1" x14ac:dyDescent="0.25">
      <c r="A51" s="76" t="s">
        <v>78</v>
      </c>
      <c r="B51" s="109" t="s">
        <v>48</v>
      </c>
      <c r="C51" s="1" t="s">
        <v>8</v>
      </c>
      <c r="D51" s="1" t="s">
        <v>18</v>
      </c>
      <c r="E51" s="202" t="s">
        <v>176</v>
      </c>
      <c r="F51" s="203" t="s">
        <v>8</v>
      </c>
      <c r="G51" s="261" t="s">
        <v>401</v>
      </c>
      <c r="H51" s="1"/>
      <c r="I51" s="287">
        <f>SUM(I52)</f>
        <v>305800</v>
      </c>
    </row>
    <row r="52" spans="1:9" ht="63" x14ac:dyDescent="0.25">
      <c r="A52" s="76" t="s">
        <v>75</v>
      </c>
      <c r="B52" s="109" t="s">
        <v>48</v>
      </c>
      <c r="C52" s="1" t="s">
        <v>8</v>
      </c>
      <c r="D52" s="1" t="s">
        <v>18</v>
      </c>
      <c r="E52" s="202" t="s">
        <v>176</v>
      </c>
      <c r="F52" s="203" t="s">
        <v>8</v>
      </c>
      <c r="G52" s="261" t="s">
        <v>401</v>
      </c>
      <c r="H52" s="1" t="s">
        <v>11</v>
      </c>
      <c r="I52" s="286">
        <v>305800</v>
      </c>
    </row>
    <row r="53" spans="1:9" ht="47.25" x14ac:dyDescent="0.25">
      <c r="A53" s="68" t="s">
        <v>109</v>
      </c>
      <c r="B53" s="26" t="s">
        <v>48</v>
      </c>
      <c r="C53" s="24" t="s">
        <v>8</v>
      </c>
      <c r="D53" s="24" t="s">
        <v>18</v>
      </c>
      <c r="E53" s="200" t="s">
        <v>177</v>
      </c>
      <c r="F53" s="201" t="s">
        <v>378</v>
      </c>
      <c r="G53" s="260" t="s">
        <v>379</v>
      </c>
      <c r="H53" s="24"/>
      <c r="I53" s="285">
        <f>SUM(I54)</f>
        <v>305800</v>
      </c>
    </row>
    <row r="54" spans="1:9" ht="47.25" x14ac:dyDescent="0.25">
      <c r="A54" s="69" t="s">
        <v>110</v>
      </c>
      <c r="B54" s="48" t="s">
        <v>48</v>
      </c>
      <c r="C54" s="1" t="s">
        <v>8</v>
      </c>
      <c r="D54" s="1" t="s">
        <v>18</v>
      </c>
      <c r="E54" s="202" t="s">
        <v>178</v>
      </c>
      <c r="F54" s="203" t="s">
        <v>378</v>
      </c>
      <c r="G54" s="261" t="s">
        <v>379</v>
      </c>
      <c r="H54" s="40"/>
      <c r="I54" s="287">
        <f>SUM(I55)</f>
        <v>305800</v>
      </c>
    </row>
    <row r="55" spans="1:9" ht="47.25" x14ac:dyDescent="0.25">
      <c r="A55" s="69" t="s">
        <v>402</v>
      </c>
      <c r="B55" s="48" t="s">
        <v>48</v>
      </c>
      <c r="C55" s="1" t="s">
        <v>8</v>
      </c>
      <c r="D55" s="1" t="s">
        <v>18</v>
      </c>
      <c r="E55" s="202" t="s">
        <v>178</v>
      </c>
      <c r="F55" s="203" t="s">
        <v>10</v>
      </c>
      <c r="G55" s="261" t="s">
        <v>379</v>
      </c>
      <c r="H55" s="40"/>
      <c r="I55" s="287">
        <f>SUM(I56)</f>
        <v>305800</v>
      </c>
    </row>
    <row r="56" spans="1:9" ht="33.75" customHeight="1" x14ac:dyDescent="0.25">
      <c r="A56" s="2" t="s">
        <v>77</v>
      </c>
      <c r="B56" s="109" t="s">
        <v>48</v>
      </c>
      <c r="C56" s="1" t="s">
        <v>8</v>
      </c>
      <c r="D56" s="1" t="s">
        <v>18</v>
      </c>
      <c r="E56" s="202" t="s">
        <v>178</v>
      </c>
      <c r="F56" s="203" t="s">
        <v>10</v>
      </c>
      <c r="G56" s="261" t="s">
        <v>403</v>
      </c>
      <c r="H56" s="1"/>
      <c r="I56" s="287">
        <f>SUM(I57)</f>
        <v>305800</v>
      </c>
    </row>
    <row r="57" spans="1:9" ht="63" x14ac:dyDescent="0.25">
      <c r="A57" s="76" t="s">
        <v>75</v>
      </c>
      <c r="B57" s="109" t="s">
        <v>48</v>
      </c>
      <c r="C57" s="1" t="s">
        <v>8</v>
      </c>
      <c r="D57" s="1" t="s">
        <v>18</v>
      </c>
      <c r="E57" s="202" t="s">
        <v>178</v>
      </c>
      <c r="F57" s="203" t="s">
        <v>10</v>
      </c>
      <c r="G57" s="261" t="s">
        <v>403</v>
      </c>
      <c r="H57" s="1" t="s">
        <v>11</v>
      </c>
      <c r="I57" s="286">
        <v>305800</v>
      </c>
    </row>
    <row r="58" spans="1:9" ht="15.75" x14ac:dyDescent="0.25">
      <c r="A58" s="23" t="s">
        <v>113</v>
      </c>
      <c r="B58" s="26" t="s">
        <v>48</v>
      </c>
      <c r="C58" s="24" t="s">
        <v>8</v>
      </c>
      <c r="D58" s="24" t="s">
        <v>18</v>
      </c>
      <c r="E58" s="200" t="s">
        <v>179</v>
      </c>
      <c r="F58" s="201" t="s">
        <v>378</v>
      </c>
      <c r="G58" s="260" t="s">
        <v>379</v>
      </c>
      <c r="H58" s="24"/>
      <c r="I58" s="285">
        <f>SUM(I59)</f>
        <v>13881236</v>
      </c>
    </row>
    <row r="59" spans="1:9" ht="31.5" x14ac:dyDescent="0.25">
      <c r="A59" s="2" t="s">
        <v>114</v>
      </c>
      <c r="B59" s="109" t="s">
        <v>48</v>
      </c>
      <c r="C59" s="1" t="s">
        <v>8</v>
      </c>
      <c r="D59" s="1" t="s">
        <v>18</v>
      </c>
      <c r="E59" s="202" t="s">
        <v>180</v>
      </c>
      <c r="F59" s="203" t="s">
        <v>378</v>
      </c>
      <c r="G59" s="261" t="s">
        <v>379</v>
      </c>
      <c r="H59" s="1"/>
      <c r="I59" s="287">
        <f>SUM(I60)</f>
        <v>13881236</v>
      </c>
    </row>
    <row r="60" spans="1:9" ht="31.5" x14ac:dyDescent="0.25">
      <c r="A60" s="2" t="s">
        <v>74</v>
      </c>
      <c r="B60" s="109" t="s">
        <v>48</v>
      </c>
      <c r="C60" s="1" t="s">
        <v>8</v>
      </c>
      <c r="D60" s="1" t="s">
        <v>18</v>
      </c>
      <c r="E60" s="202" t="s">
        <v>180</v>
      </c>
      <c r="F60" s="203" t="s">
        <v>378</v>
      </c>
      <c r="G60" s="261" t="s">
        <v>380</v>
      </c>
      <c r="H60" s="1"/>
      <c r="I60" s="287">
        <f>SUM(I61:I62)</f>
        <v>13881236</v>
      </c>
    </row>
    <row r="61" spans="1:9" ht="63" x14ac:dyDescent="0.25">
      <c r="A61" s="76" t="s">
        <v>75</v>
      </c>
      <c r="B61" s="109" t="s">
        <v>48</v>
      </c>
      <c r="C61" s="1" t="s">
        <v>8</v>
      </c>
      <c r="D61" s="1" t="s">
        <v>18</v>
      </c>
      <c r="E61" s="202" t="s">
        <v>180</v>
      </c>
      <c r="F61" s="203" t="s">
        <v>378</v>
      </c>
      <c r="G61" s="261" t="s">
        <v>380</v>
      </c>
      <c r="H61" s="1" t="s">
        <v>11</v>
      </c>
      <c r="I61" s="310">
        <v>13875452</v>
      </c>
    </row>
    <row r="62" spans="1:9" ht="15.75" x14ac:dyDescent="0.25">
      <c r="A62" s="2" t="s">
        <v>16</v>
      </c>
      <c r="B62" s="109" t="s">
        <v>48</v>
      </c>
      <c r="C62" s="1" t="s">
        <v>8</v>
      </c>
      <c r="D62" s="1" t="s">
        <v>18</v>
      </c>
      <c r="E62" s="202" t="s">
        <v>180</v>
      </c>
      <c r="F62" s="203" t="s">
        <v>378</v>
      </c>
      <c r="G62" s="261" t="s">
        <v>380</v>
      </c>
      <c r="H62" s="1" t="s">
        <v>15</v>
      </c>
      <c r="I62" s="309">
        <v>5784</v>
      </c>
    </row>
    <row r="63" spans="1:9" ht="15.75" x14ac:dyDescent="0.25">
      <c r="A63" s="85" t="s">
        <v>532</v>
      </c>
      <c r="B63" s="22" t="s">
        <v>48</v>
      </c>
      <c r="C63" s="18" t="s">
        <v>8</v>
      </c>
      <c r="D63" s="51" t="s">
        <v>93</v>
      </c>
      <c r="E63" s="86"/>
      <c r="F63" s="215"/>
      <c r="G63" s="267"/>
      <c r="H63" s="18"/>
      <c r="I63" s="308">
        <f>SUM(I64)</f>
        <v>2300</v>
      </c>
    </row>
    <row r="64" spans="1:9" ht="20.25" customHeight="1" x14ac:dyDescent="0.25">
      <c r="A64" s="68" t="s">
        <v>167</v>
      </c>
      <c r="B64" s="26" t="s">
        <v>48</v>
      </c>
      <c r="C64" s="24" t="s">
        <v>8</v>
      </c>
      <c r="D64" s="38" t="s">
        <v>93</v>
      </c>
      <c r="E64" s="204" t="s">
        <v>185</v>
      </c>
      <c r="F64" s="205" t="s">
        <v>378</v>
      </c>
      <c r="G64" s="262" t="s">
        <v>379</v>
      </c>
      <c r="H64" s="24"/>
      <c r="I64" s="285">
        <f>SUM(I65)</f>
        <v>2300</v>
      </c>
    </row>
    <row r="65" spans="1:9" ht="18" customHeight="1" x14ac:dyDescent="0.25">
      <c r="A65" s="78" t="s">
        <v>166</v>
      </c>
      <c r="B65" s="6" t="s">
        <v>48</v>
      </c>
      <c r="C65" s="1" t="s">
        <v>8</v>
      </c>
      <c r="D65" s="7" t="s">
        <v>93</v>
      </c>
      <c r="E65" s="208" t="s">
        <v>185</v>
      </c>
      <c r="F65" s="209" t="s">
        <v>378</v>
      </c>
      <c r="G65" s="264" t="s">
        <v>379</v>
      </c>
      <c r="H65" s="1"/>
      <c r="I65" s="287">
        <f>SUM(I66)</f>
        <v>2300</v>
      </c>
    </row>
    <row r="66" spans="1:9" ht="47.25" x14ac:dyDescent="0.25">
      <c r="A66" s="2" t="s">
        <v>533</v>
      </c>
      <c r="B66" s="109" t="s">
        <v>48</v>
      </c>
      <c r="C66" s="1" t="s">
        <v>8</v>
      </c>
      <c r="D66" s="7" t="s">
        <v>93</v>
      </c>
      <c r="E66" s="208" t="s">
        <v>185</v>
      </c>
      <c r="F66" s="209" t="s">
        <v>378</v>
      </c>
      <c r="G66" s="101">
        <v>51200</v>
      </c>
      <c r="H66" s="1"/>
      <c r="I66" s="287">
        <f>SUM(I67)</f>
        <v>2300</v>
      </c>
    </row>
    <row r="67" spans="1:9" ht="31.5" x14ac:dyDescent="0.25">
      <c r="A67" s="329" t="s">
        <v>384</v>
      </c>
      <c r="B67" s="109" t="s">
        <v>48</v>
      </c>
      <c r="C67" s="1" t="s">
        <v>8</v>
      </c>
      <c r="D67" s="7" t="s">
        <v>93</v>
      </c>
      <c r="E67" s="208" t="s">
        <v>185</v>
      </c>
      <c r="F67" s="209" t="s">
        <v>378</v>
      </c>
      <c r="G67" s="101">
        <v>51200</v>
      </c>
      <c r="H67" s="1" t="s">
        <v>14</v>
      </c>
      <c r="I67" s="309">
        <v>2300</v>
      </c>
    </row>
    <row r="68" spans="1:9" ht="18" customHeight="1" x14ac:dyDescent="0.25">
      <c r="A68" s="85" t="s">
        <v>604</v>
      </c>
      <c r="B68" s="22" t="s">
        <v>48</v>
      </c>
      <c r="C68" s="18" t="s">
        <v>8</v>
      </c>
      <c r="D68" s="51" t="s">
        <v>26</v>
      </c>
      <c r="E68" s="86"/>
      <c r="F68" s="215"/>
      <c r="G68" s="374"/>
      <c r="H68" s="18"/>
      <c r="I68" s="308">
        <f>SUM(I69)</f>
        <v>200000</v>
      </c>
    </row>
    <row r="69" spans="1:9" ht="18.75" customHeight="1" x14ac:dyDescent="0.25">
      <c r="A69" s="68" t="s">
        <v>167</v>
      </c>
      <c r="B69" s="26" t="s">
        <v>48</v>
      </c>
      <c r="C69" s="24" t="s">
        <v>8</v>
      </c>
      <c r="D69" s="38" t="s">
        <v>26</v>
      </c>
      <c r="E69" s="204" t="s">
        <v>184</v>
      </c>
      <c r="F69" s="205" t="s">
        <v>378</v>
      </c>
      <c r="G69" s="375" t="s">
        <v>379</v>
      </c>
      <c r="H69" s="24"/>
      <c r="I69" s="285">
        <f>SUM(I70)</f>
        <v>200000</v>
      </c>
    </row>
    <row r="70" spans="1:9" ht="18" customHeight="1" x14ac:dyDescent="0.25">
      <c r="A70" s="78" t="s">
        <v>605</v>
      </c>
      <c r="B70" s="6" t="s">
        <v>48</v>
      </c>
      <c r="C70" s="1" t="s">
        <v>8</v>
      </c>
      <c r="D70" s="7" t="s">
        <v>26</v>
      </c>
      <c r="E70" s="208" t="s">
        <v>606</v>
      </c>
      <c r="F70" s="209" t="s">
        <v>378</v>
      </c>
      <c r="G70" s="101" t="s">
        <v>379</v>
      </c>
      <c r="H70" s="1"/>
      <c r="I70" s="287">
        <f>SUM(I71)</f>
        <v>200000</v>
      </c>
    </row>
    <row r="71" spans="1:9" ht="18" customHeight="1" x14ac:dyDescent="0.25">
      <c r="A71" s="2" t="s">
        <v>607</v>
      </c>
      <c r="B71" s="109" t="s">
        <v>48</v>
      </c>
      <c r="C71" s="1" t="s">
        <v>8</v>
      </c>
      <c r="D71" s="7" t="s">
        <v>26</v>
      </c>
      <c r="E71" s="208" t="s">
        <v>606</v>
      </c>
      <c r="F71" s="209" t="s">
        <v>378</v>
      </c>
      <c r="G71" s="101" t="s">
        <v>608</v>
      </c>
      <c r="H71" s="1"/>
      <c r="I71" s="287">
        <f>SUM(I72)</f>
        <v>200000</v>
      </c>
    </row>
    <row r="72" spans="1:9" ht="18" customHeight="1" x14ac:dyDescent="0.25">
      <c r="A72" s="2" t="s">
        <v>16</v>
      </c>
      <c r="B72" s="109" t="s">
        <v>48</v>
      </c>
      <c r="C72" s="1" t="s">
        <v>8</v>
      </c>
      <c r="D72" s="7" t="s">
        <v>26</v>
      </c>
      <c r="E72" s="208" t="s">
        <v>606</v>
      </c>
      <c r="F72" s="209" t="s">
        <v>378</v>
      </c>
      <c r="G72" s="101" t="s">
        <v>608</v>
      </c>
      <c r="H72" s="1" t="s">
        <v>15</v>
      </c>
      <c r="I72" s="309">
        <v>200000</v>
      </c>
    </row>
    <row r="73" spans="1:9" ht="15.75" x14ac:dyDescent="0.25">
      <c r="A73" s="85" t="s">
        <v>20</v>
      </c>
      <c r="B73" s="22" t="s">
        <v>48</v>
      </c>
      <c r="C73" s="18" t="s">
        <v>8</v>
      </c>
      <c r="D73" s="22">
        <v>13</v>
      </c>
      <c r="E73" s="86"/>
      <c r="F73" s="215"/>
      <c r="G73" s="267"/>
      <c r="H73" s="18"/>
      <c r="I73" s="308">
        <f>SUM(I74+I79+I98+I104+I117+I88+I93)</f>
        <v>19046662</v>
      </c>
    </row>
    <row r="74" spans="1:9" ht="47.25" x14ac:dyDescent="0.25">
      <c r="A74" s="23" t="s">
        <v>119</v>
      </c>
      <c r="B74" s="26" t="s">
        <v>48</v>
      </c>
      <c r="C74" s="24" t="s">
        <v>8</v>
      </c>
      <c r="D74" s="26">
        <v>13</v>
      </c>
      <c r="E74" s="204" t="s">
        <v>385</v>
      </c>
      <c r="F74" s="205" t="s">
        <v>378</v>
      </c>
      <c r="G74" s="262" t="s">
        <v>379</v>
      </c>
      <c r="H74" s="24"/>
      <c r="I74" s="285">
        <f>SUM(I75)</f>
        <v>3000</v>
      </c>
    </row>
    <row r="75" spans="1:9" ht="63" customHeight="1" x14ac:dyDescent="0.25">
      <c r="A75" s="49" t="s">
        <v>120</v>
      </c>
      <c r="B75" s="48" t="s">
        <v>48</v>
      </c>
      <c r="C75" s="1" t="s">
        <v>8</v>
      </c>
      <c r="D75" s="109">
        <v>13</v>
      </c>
      <c r="E75" s="208" t="s">
        <v>181</v>
      </c>
      <c r="F75" s="209" t="s">
        <v>378</v>
      </c>
      <c r="G75" s="264" t="s">
        <v>379</v>
      </c>
      <c r="H75" s="1"/>
      <c r="I75" s="287">
        <f>SUM(I76)</f>
        <v>3000</v>
      </c>
    </row>
    <row r="76" spans="1:9" ht="47.25" x14ac:dyDescent="0.25">
      <c r="A76" s="49" t="s">
        <v>387</v>
      </c>
      <c r="B76" s="48" t="s">
        <v>48</v>
      </c>
      <c r="C76" s="1" t="s">
        <v>8</v>
      </c>
      <c r="D76" s="109">
        <v>13</v>
      </c>
      <c r="E76" s="208" t="s">
        <v>181</v>
      </c>
      <c r="F76" s="209" t="s">
        <v>8</v>
      </c>
      <c r="G76" s="264" t="s">
        <v>379</v>
      </c>
      <c r="H76" s="1"/>
      <c r="I76" s="287">
        <f>SUM(I77)</f>
        <v>3000</v>
      </c>
    </row>
    <row r="77" spans="1:9" ht="17.25" customHeight="1" x14ac:dyDescent="0.25">
      <c r="A77" s="76" t="s">
        <v>405</v>
      </c>
      <c r="B77" s="109" t="s">
        <v>48</v>
      </c>
      <c r="C77" s="1" t="s">
        <v>8</v>
      </c>
      <c r="D77" s="109">
        <v>13</v>
      </c>
      <c r="E77" s="208" t="s">
        <v>181</v>
      </c>
      <c r="F77" s="209" t="s">
        <v>8</v>
      </c>
      <c r="G77" s="264" t="s">
        <v>406</v>
      </c>
      <c r="H77" s="1"/>
      <c r="I77" s="287">
        <f>SUM(I78)</f>
        <v>3000</v>
      </c>
    </row>
    <row r="78" spans="1:9" ht="31.5" customHeight="1" x14ac:dyDescent="0.25">
      <c r="A78" s="329" t="s">
        <v>384</v>
      </c>
      <c r="B78" s="328" t="s">
        <v>48</v>
      </c>
      <c r="C78" s="1" t="s">
        <v>8</v>
      </c>
      <c r="D78" s="109">
        <v>13</v>
      </c>
      <c r="E78" s="208" t="s">
        <v>181</v>
      </c>
      <c r="F78" s="209" t="s">
        <v>8</v>
      </c>
      <c r="G78" s="264" t="s">
        <v>406</v>
      </c>
      <c r="H78" s="1" t="s">
        <v>14</v>
      </c>
      <c r="I78" s="309">
        <v>3000</v>
      </c>
    </row>
    <row r="79" spans="1:9" ht="47.25" x14ac:dyDescent="0.25">
      <c r="A79" s="68" t="s">
        <v>169</v>
      </c>
      <c r="B79" s="26" t="s">
        <v>48</v>
      </c>
      <c r="C79" s="24" t="s">
        <v>8</v>
      </c>
      <c r="D79" s="26">
        <v>13</v>
      </c>
      <c r="E79" s="204" t="s">
        <v>407</v>
      </c>
      <c r="F79" s="205" t="s">
        <v>378</v>
      </c>
      <c r="G79" s="262" t="s">
        <v>379</v>
      </c>
      <c r="H79" s="24"/>
      <c r="I79" s="285">
        <f>SUM(I80+I84)</f>
        <v>153408</v>
      </c>
    </row>
    <row r="80" spans="1:9" ht="78.75" x14ac:dyDescent="0.25">
      <c r="A80" s="76" t="s">
        <v>219</v>
      </c>
      <c r="B80" s="109" t="s">
        <v>48</v>
      </c>
      <c r="C80" s="1" t="s">
        <v>8</v>
      </c>
      <c r="D80" s="109">
        <v>13</v>
      </c>
      <c r="E80" s="208" t="s">
        <v>218</v>
      </c>
      <c r="F80" s="209" t="s">
        <v>378</v>
      </c>
      <c r="G80" s="264" t="s">
        <v>379</v>
      </c>
      <c r="H80" s="1"/>
      <c r="I80" s="287">
        <f>SUM(I81)</f>
        <v>51136</v>
      </c>
    </row>
    <row r="81" spans="1:9" ht="47.25" x14ac:dyDescent="0.25">
      <c r="A81" s="2" t="s">
        <v>408</v>
      </c>
      <c r="B81" s="109" t="s">
        <v>48</v>
      </c>
      <c r="C81" s="1" t="s">
        <v>8</v>
      </c>
      <c r="D81" s="109">
        <v>13</v>
      </c>
      <c r="E81" s="208" t="s">
        <v>218</v>
      </c>
      <c r="F81" s="209" t="s">
        <v>8</v>
      </c>
      <c r="G81" s="264" t="s">
        <v>379</v>
      </c>
      <c r="H81" s="1"/>
      <c r="I81" s="287">
        <f>SUM(I82)</f>
        <v>51136</v>
      </c>
    </row>
    <row r="82" spans="1:9" ht="31.5" x14ac:dyDescent="0.25">
      <c r="A82" s="326" t="s">
        <v>409</v>
      </c>
      <c r="B82" s="6" t="s">
        <v>48</v>
      </c>
      <c r="C82" s="1" t="s">
        <v>8</v>
      </c>
      <c r="D82" s="109">
        <v>13</v>
      </c>
      <c r="E82" s="208" t="s">
        <v>218</v>
      </c>
      <c r="F82" s="209" t="s">
        <v>8</v>
      </c>
      <c r="G82" s="264" t="s">
        <v>410</v>
      </c>
      <c r="H82" s="1"/>
      <c r="I82" s="287">
        <f>SUM(I83)</f>
        <v>51136</v>
      </c>
    </row>
    <row r="83" spans="1:9" ht="15.75" customHeight="1" x14ac:dyDescent="0.25">
      <c r="A83" s="330" t="s">
        <v>19</v>
      </c>
      <c r="B83" s="6" t="s">
        <v>48</v>
      </c>
      <c r="C83" s="1" t="s">
        <v>8</v>
      </c>
      <c r="D83" s="109">
        <v>13</v>
      </c>
      <c r="E83" s="208" t="s">
        <v>218</v>
      </c>
      <c r="F83" s="209" t="s">
        <v>8</v>
      </c>
      <c r="G83" s="264" t="s">
        <v>410</v>
      </c>
      <c r="H83" s="1" t="s">
        <v>64</v>
      </c>
      <c r="I83" s="309">
        <v>51136</v>
      </c>
    </row>
    <row r="84" spans="1:9" ht="84" customHeight="1" x14ac:dyDescent="0.25">
      <c r="A84" s="76" t="s">
        <v>170</v>
      </c>
      <c r="B84" s="109" t="s">
        <v>48</v>
      </c>
      <c r="C84" s="1" t="s">
        <v>8</v>
      </c>
      <c r="D84" s="109">
        <v>13</v>
      </c>
      <c r="E84" s="208" t="s">
        <v>194</v>
      </c>
      <c r="F84" s="209" t="s">
        <v>378</v>
      </c>
      <c r="G84" s="264" t="s">
        <v>379</v>
      </c>
      <c r="H84" s="1"/>
      <c r="I84" s="287">
        <f>SUM(I85)</f>
        <v>102272</v>
      </c>
    </row>
    <row r="85" spans="1:9" ht="34.5" customHeight="1" x14ac:dyDescent="0.25">
      <c r="A85" s="2" t="s">
        <v>411</v>
      </c>
      <c r="B85" s="109" t="s">
        <v>48</v>
      </c>
      <c r="C85" s="1" t="s">
        <v>8</v>
      </c>
      <c r="D85" s="109">
        <v>13</v>
      </c>
      <c r="E85" s="208" t="s">
        <v>194</v>
      </c>
      <c r="F85" s="209" t="s">
        <v>8</v>
      </c>
      <c r="G85" s="264" t="s">
        <v>379</v>
      </c>
      <c r="H85" s="1"/>
      <c r="I85" s="287">
        <f>SUM(I86)</f>
        <v>102272</v>
      </c>
    </row>
    <row r="86" spans="1:9" ht="31.5" x14ac:dyDescent="0.25">
      <c r="A86" s="326" t="s">
        <v>409</v>
      </c>
      <c r="B86" s="6" t="s">
        <v>48</v>
      </c>
      <c r="C86" s="1" t="s">
        <v>8</v>
      </c>
      <c r="D86" s="109">
        <v>13</v>
      </c>
      <c r="E86" s="208" t="s">
        <v>194</v>
      </c>
      <c r="F86" s="209" t="s">
        <v>8</v>
      </c>
      <c r="G86" s="264" t="s">
        <v>410</v>
      </c>
      <c r="H86" s="1"/>
      <c r="I86" s="287">
        <f>SUM(I87)</f>
        <v>102272</v>
      </c>
    </row>
    <row r="87" spans="1:9" ht="17.25" customHeight="1" x14ac:dyDescent="0.25">
      <c r="A87" s="330" t="s">
        <v>19</v>
      </c>
      <c r="B87" s="6" t="s">
        <v>48</v>
      </c>
      <c r="C87" s="1" t="s">
        <v>8</v>
      </c>
      <c r="D87" s="109">
        <v>13</v>
      </c>
      <c r="E87" s="208" t="s">
        <v>194</v>
      </c>
      <c r="F87" s="209" t="s">
        <v>8</v>
      </c>
      <c r="G87" s="264" t="s">
        <v>410</v>
      </c>
      <c r="H87" s="1" t="s">
        <v>64</v>
      </c>
      <c r="I87" s="309">
        <v>102272</v>
      </c>
    </row>
    <row r="88" spans="1:9" ht="33.75" customHeight="1" x14ac:dyDescent="0.25">
      <c r="A88" s="68" t="s">
        <v>112</v>
      </c>
      <c r="B88" s="26" t="s">
        <v>48</v>
      </c>
      <c r="C88" s="24" t="s">
        <v>8</v>
      </c>
      <c r="D88" s="24">
        <v>13</v>
      </c>
      <c r="E88" s="200" t="s">
        <v>394</v>
      </c>
      <c r="F88" s="201" t="s">
        <v>378</v>
      </c>
      <c r="G88" s="260" t="s">
        <v>379</v>
      </c>
      <c r="H88" s="24"/>
      <c r="I88" s="285">
        <f>SUM(I89)</f>
        <v>6327753</v>
      </c>
    </row>
    <row r="89" spans="1:9" ht="63" customHeight="1" x14ac:dyDescent="0.25">
      <c r="A89" s="69" t="s">
        <v>609</v>
      </c>
      <c r="B89" s="6" t="s">
        <v>48</v>
      </c>
      <c r="C89" s="1" t="s">
        <v>8</v>
      </c>
      <c r="D89" s="1">
        <v>13</v>
      </c>
      <c r="E89" s="202" t="s">
        <v>610</v>
      </c>
      <c r="F89" s="203" t="s">
        <v>378</v>
      </c>
      <c r="G89" s="261" t="s">
        <v>379</v>
      </c>
      <c r="H89" s="1"/>
      <c r="I89" s="287">
        <f>SUM(I90)</f>
        <v>6327753</v>
      </c>
    </row>
    <row r="90" spans="1:9" ht="33" customHeight="1" x14ac:dyDescent="0.25">
      <c r="A90" s="69" t="s">
        <v>611</v>
      </c>
      <c r="B90" s="6" t="s">
        <v>48</v>
      </c>
      <c r="C90" s="1" t="s">
        <v>8</v>
      </c>
      <c r="D90" s="1">
        <v>13</v>
      </c>
      <c r="E90" s="202" t="s">
        <v>610</v>
      </c>
      <c r="F90" s="203" t="s">
        <v>8</v>
      </c>
      <c r="G90" s="261" t="s">
        <v>379</v>
      </c>
      <c r="H90" s="1"/>
      <c r="I90" s="287">
        <f>SUM(I91)</f>
        <v>6327753</v>
      </c>
    </row>
    <row r="91" spans="1:9" ht="31.5" customHeight="1" x14ac:dyDescent="0.25">
      <c r="A91" s="69" t="s">
        <v>612</v>
      </c>
      <c r="B91" s="6" t="s">
        <v>48</v>
      </c>
      <c r="C91" s="1" t="s">
        <v>8</v>
      </c>
      <c r="D91" s="1">
        <v>13</v>
      </c>
      <c r="E91" s="202" t="s">
        <v>610</v>
      </c>
      <c r="F91" s="203" t="s">
        <v>8</v>
      </c>
      <c r="G91" s="261" t="s">
        <v>613</v>
      </c>
      <c r="H91" s="1"/>
      <c r="I91" s="287">
        <f>SUM(I92)</f>
        <v>6327753</v>
      </c>
    </row>
    <row r="92" spans="1:9" ht="32.25" customHeight="1" x14ac:dyDescent="0.25">
      <c r="A92" s="329" t="s">
        <v>384</v>
      </c>
      <c r="B92" s="6" t="s">
        <v>48</v>
      </c>
      <c r="C92" s="1" t="s">
        <v>8</v>
      </c>
      <c r="D92" s="1">
        <v>13</v>
      </c>
      <c r="E92" s="202" t="s">
        <v>610</v>
      </c>
      <c r="F92" s="203" t="s">
        <v>8</v>
      </c>
      <c r="G92" s="261" t="s">
        <v>613</v>
      </c>
      <c r="H92" s="1" t="s">
        <v>14</v>
      </c>
      <c r="I92" s="286">
        <v>6327753</v>
      </c>
    </row>
    <row r="93" spans="1:9" ht="47.25" customHeight="1" x14ac:dyDescent="0.25">
      <c r="A93" s="79" t="s">
        <v>126</v>
      </c>
      <c r="B93" s="26" t="s">
        <v>48</v>
      </c>
      <c r="C93" s="24" t="s">
        <v>8</v>
      </c>
      <c r="D93" s="24">
        <v>13</v>
      </c>
      <c r="E93" s="200" t="s">
        <v>420</v>
      </c>
      <c r="F93" s="201" t="s">
        <v>378</v>
      </c>
      <c r="G93" s="260" t="s">
        <v>379</v>
      </c>
      <c r="H93" s="24"/>
      <c r="I93" s="285">
        <f>SUM(I94)</f>
        <v>51136</v>
      </c>
    </row>
    <row r="94" spans="1:9" ht="65.25" customHeight="1" x14ac:dyDescent="0.25">
      <c r="A94" s="69" t="s">
        <v>127</v>
      </c>
      <c r="B94" s="6" t="s">
        <v>48</v>
      </c>
      <c r="C94" s="1" t="s">
        <v>8</v>
      </c>
      <c r="D94" s="1">
        <v>13</v>
      </c>
      <c r="E94" s="216" t="s">
        <v>191</v>
      </c>
      <c r="F94" s="217" t="s">
        <v>378</v>
      </c>
      <c r="G94" s="268" t="s">
        <v>379</v>
      </c>
      <c r="H94" s="65"/>
      <c r="I94" s="284">
        <f>SUM(I95)</f>
        <v>51136</v>
      </c>
    </row>
    <row r="95" spans="1:9" ht="32.25" customHeight="1" x14ac:dyDescent="0.25">
      <c r="A95" s="69" t="s">
        <v>423</v>
      </c>
      <c r="B95" s="6" t="s">
        <v>48</v>
      </c>
      <c r="C95" s="1" t="s">
        <v>8</v>
      </c>
      <c r="D95" s="1">
        <v>13</v>
      </c>
      <c r="E95" s="216" t="s">
        <v>191</v>
      </c>
      <c r="F95" s="217" t="s">
        <v>8</v>
      </c>
      <c r="G95" s="268" t="s">
        <v>379</v>
      </c>
      <c r="H95" s="65"/>
      <c r="I95" s="284">
        <f>SUM(I96)</f>
        <v>51136</v>
      </c>
    </row>
    <row r="96" spans="1:9" ht="32.25" customHeight="1" x14ac:dyDescent="0.25">
      <c r="A96" s="63" t="s">
        <v>409</v>
      </c>
      <c r="B96" s="6" t="s">
        <v>48</v>
      </c>
      <c r="C96" s="1" t="s">
        <v>8</v>
      </c>
      <c r="D96" s="1">
        <v>13</v>
      </c>
      <c r="E96" s="216" t="s">
        <v>191</v>
      </c>
      <c r="F96" s="217" t="s">
        <v>8</v>
      </c>
      <c r="G96" s="268" t="s">
        <v>410</v>
      </c>
      <c r="H96" s="65"/>
      <c r="I96" s="284">
        <f>SUM(I97)</f>
        <v>51136</v>
      </c>
    </row>
    <row r="97" spans="1:20" ht="18" customHeight="1" x14ac:dyDescent="0.25">
      <c r="A97" s="331" t="s">
        <v>19</v>
      </c>
      <c r="B97" s="6" t="s">
        <v>48</v>
      </c>
      <c r="C97" s="1" t="s">
        <v>8</v>
      </c>
      <c r="D97" s="1">
        <v>13</v>
      </c>
      <c r="E97" s="216" t="s">
        <v>191</v>
      </c>
      <c r="F97" s="217" t="s">
        <v>8</v>
      </c>
      <c r="G97" s="268" t="s">
        <v>410</v>
      </c>
      <c r="H97" s="65" t="s">
        <v>64</v>
      </c>
      <c r="I97" s="310">
        <v>51136</v>
      </c>
    </row>
    <row r="98" spans="1:20" ht="30.75" customHeight="1" x14ac:dyDescent="0.25">
      <c r="A98" s="68" t="s">
        <v>21</v>
      </c>
      <c r="B98" s="26" t="s">
        <v>48</v>
      </c>
      <c r="C98" s="24" t="s">
        <v>8</v>
      </c>
      <c r="D98" s="26">
        <v>13</v>
      </c>
      <c r="E98" s="204" t="s">
        <v>182</v>
      </c>
      <c r="F98" s="205" t="s">
        <v>378</v>
      </c>
      <c r="G98" s="262" t="s">
        <v>379</v>
      </c>
      <c r="H98" s="24"/>
      <c r="I98" s="285">
        <f>SUM(I99)</f>
        <v>56428</v>
      </c>
    </row>
    <row r="99" spans="1:20" ht="16.5" customHeight="1" x14ac:dyDescent="0.25">
      <c r="A99" s="76" t="s">
        <v>82</v>
      </c>
      <c r="B99" s="109" t="s">
        <v>48</v>
      </c>
      <c r="C99" s="1" t="s">
        <v>8</v>
      </c>
      <c r="D99" s="109">
        <v>13</v>
      </c>
      <c r="E99" s="208" t="s">
        <v>183</v>
      </c>
      <c r="F99" s="209" t="s">
        <v>378</v>
      </c>
      <c r="G99" s="264" t="s">
        <v>379</v>
      </c>
      <c r="H99" s="1"/>
      <c r="I99" s="287">
        <f>SUM(I100+I102)</f>
        <v>56428</v>
      </c>
    </row>
    <row r="100" spans="1:20" ht="30.75" customHeight="1" x14ac:dyDescent="0.25">
      <c r="A100" s="2" t="s">
        <v>96</v>
      </c>
      <c r="B100" s="109" t="s">
        <v>48</v>
      </c>
      <c r="C100" s="1" t="s">
        <v>8</v>
      </c>
      <c r="D100" s="109">
        <v>13</v>
      </c>
      <c r="E100" s="208" t="s">
        <v>183</v>
      </c>
      <c r="F100" s="209" t="s">
        <v>378</v>
      </c>
      <c r="G100" s="264" t="s">
        <v>414</v>
      </c>
      <c r="H100" s="1"/>
      <c r="I100" s="287">
        <f>SUM(I101:I101)</f>
        <v>37128</v>
      </c>
    </row>
    <row r="101" spans="1:20" ht="18" customHeight="1" x14ac:dyDescent="0.25">
      <c r="A101" s="2" t="s">
        <v>16</v>
      </c>
      <c r="B101" s="6" t="s">
        <v>48</v>
      </c>
      <c r="C101" s="1" t="s">
        <v>8</v>
      </c>
      <c r="D101" s="109">
        <v>13</v>
      </c>
      <c r="E101" s="208" t="s">
        <v>183</v>
      </c>
      <c r="F101" s="209" t="s">
        <v>378</v>
      </c>
      <c r="G101" s="264" t="s">
        <v>414</v>
      </c>
      <c r="H101" s="1" t="s">
        <v>15</v>
      </c>
      <c r="I101" s="309">
        <v>37128</v>
      </c>
    </row>
    <row r="102" spans="1:20" ht="34.5" customHeight="1" x14ac:dyDescent="0.25">
      <c r="A102" s="2" t="s">
        <v>614</v>
      </c>
      <c r="B102" s="6" t="s">
        <v>48</v>
      </c>
      <c r="C102" s="1" t="s">
        <v>8</v>
      </c>
      <c r="D102" s="109">
        <v>13</v>
      </c>
      <c r="E102" s="208" t="s">
        <v>183</v>
      </c>
      <c r="F102" s="209" t="s">
        <v>378</v>
      </c>
      <c r="G102" s="264" t="s">
        <v>615</v>
      </c>
      <c r="H102" s="1"/>
      <c r="I102" s="287">
        <f>SUM(I103)</f>
        <v>19300</v>
      </c>
    </row>
    <row r="103" spans="1:20" ht="32.25" customHeight="1" x14ac:dyDescent="0.25">
      <c r="A103" s="329" t="s">
        <v>384</v>
      </c>
      <c r="B103" s="6" t="s">
        <v>48</v>
      </c>
      <c r="C103" s="1" t="s">
        <v>8</v>
      </c>
      <c r="D103" s="109">
        <v>13</v>
      </c>
      <c r="E103" s="208" t="s">
        <v>183</v>
      </c>
      <c r="F103" s="209" t="s">
        <v>378</v>
      </c>
      <c r="G103" s="264" t="s">
        <v>615</v>
      </c>
      <c r="H103" s="1" t="s">
        <v>14</v>
      </c>
      <c r="I103" s="309">
        <v>19300</v>
      </c>
      <c r="L103" s="423"/>
      <c r="M103" s="423"/>
      <c r="N103" s="423"/>
      <c r="O103" s="423"/>
      <c r="P103" s="423"/>
      <c r="Q103" s="423"/>
      <c r="R103" s="423"/>
      <c r="S103" s="423"/>
      <c r="T103" s="423"/>
    </row>
    <row r="104" spans="1:20" ht="16.5" customHeight="1" x14ac:dyDescent="0.25">
      <c r="A104" s="68" t="s">
        <v>167</v>
      </c>
      <c r="B104" s="26" t="s">
        <v>48</v>
      </c>
      <c r="C104" s="24" t="s">
        <v>8</v>
      </c>
      <c r="D104" s="26">
        <v>13</v>
      </c>
      <c r="E104" s="204" t="s">
        <v>184</v>
      </c>
      <c r="F104" s="205" t="s">
        <v>378</v>
      </c>
      <c r="G104" s="262" t="s">
        <v>379</v>
      </c>
      <c r="H104" s="24"/>
      <c r="I104" s="285">
        <f>SUM(I105)</f>
        <v>1233476</v>
      </c>
    </row>
    <row r="105" spans="1:20" ht="16.5" customHeight="1" x14ac:dyDescent="0.25">
      <c r="A105" s="76" t="s">
        <v>166</v>
      </c>
      <c r="B105" s="109" t="s">
        <v>48</v>
      </c>
      <c r="C105" s="1" t="s">
        <v>8</v>
      </c>
      <c r="D105" s="109">
        <v>13</v>
      </c>
      <c r="E105" s="208" t="s">
        <v>185</v>
      </c>
      <c r="F105" s="209" t="s">
        <v>378</v>
      </c>
      <c r="G105" s="264" t="s">
        <v>379</v>
      </c>
      <c r="H105" s="1"/>
      <c r="I105" s="287">
        <f>SUM(I106+I115+I113+I110+I108)</f>
        <v>1233476</v>
      </c>
    </row>
    <row r="106" spans="1:20" ht="48.75" customHeight="1" x14ac:dyDescent="0.25">
      <c r="A106" s="76" t="s">
        <v>586</v>
      </c>
      <c r="B106" s="109" t="s">
        <v>48</v>
      </c>
      <c r="C106" s="1" t="s">
        <v>8</v>
      </c>
      <c r="D106" s="109">
        <v>13</v>
      </c>
      <c r="E106" s="208" t="s">
        <v>185</v>
      </c>
      <c r="F106" s="209" t="s">
        <v>378</v>
      </c>
      <c r="G106" s="264">
        <v>12712</v>
      </c>
      <c r="H106" s="1"/>
      <c r="I106" s="287">
        <f>SUM(I107)</f>
        <v>30580</v>
      </c>
    </row>
    <row r="107" spans="1:20" ht="64.5" customHeight="1" x14ac:dyDescent="0.25">
      <c r="A107" s="76" t="s">
        <v>75</v>
      </c>
      <c r="B107" s="109" t="s">
        <v>48</v>
      </c>
      <c r="C107" s="1" t="s">
        <v>8</v>
      </c>
      <c r="D107" s="109">
        <v>13</v>
      </c>
      <c r="E107" s="208" t="s">
        <v>185</v>
      </c>
      <c r="F107" s="209" t="s">
        <v>378</v>
      </c>
      <c r="G107" s="264">
        <v>12712</v>
      </c>
      <c r="H107" s="1" t="s">
        <v>11</v>
      </c>
      <c r="I107" s="286">
        <v>30580</v>
      </c>
    </row>
    <row r="108" spans="1:20" ht="145.5" customHeight="1" x14ac:dyDescent="0.25">
      <c r="A108" s="376" t="s">
        <v>616</v>
      </c>
      <c r="B108" s="6" t="s">
        <v>48</v>
      </c>
      <c r="C108" s="1" t="s">
        <v>8</v>
      </c>
      <c r="D108" s="109">
        <v>13</v>
      </c>
      <c r="E108" s="208" t="s">
        <v>185</v>
      </c>
      <c r="F108" s="209" t="s">
        <v>378</v>
      </c>
      <c r="G108" s="264">
        <v>58790</v>
      </c>
      <c r="H108" s="1"/>
      <c r="I108" s="287">
        <f>SUM(I109)</f>
        <v>108233</v>
      </c>
    </row>
    <row r="109" spans="1:20" ht="64.5" customHeight="1" x14ac:dyDescent="0.25">
      <c r="A109" s="76" t="s">
        <v>75</v>
      </c>
      <c r="B109" s="109" t="s">
        <v>48</v>
      </c>
      <c r="C109" s="1" t="s">
        <v>8</v>
      </c>
      <c r="D109" s="109">
        <v>13</v>
      </c>
      <c r="E109" s="208" t="s">
        <v>185</v>
      </c>
      <c r="F109" s="209" t="s">
        <v>378</v>
      </c>
      <c r="G109" s="264">
        <v>58790</v>
      </c>
      <c r="H109" s="1" t="s">
        <v>11</v>
      </c>
      <c r="I109" s="309">
        <v>108233</v>
      </c>
    </row>
    <row r="110" spans="1:20" ht="31.5" x14ac:dyDescent="0.25">
      <c r="A110" s="330" t="s">
        <v>587</v>
      </c>
      <c r="B110" s="6" t="s">
        <v>48</v>
      </c>
      <c r="C110" s="1" t="s">
        <v>8</v>
      </c>
      <c r="D110" s="109">
        <v>13</v>
      </c>
      <c r="E110" s="208" t="s">
        <v>185</v>
      </c>
      <c r="F110" s="209" t="s">
        <v>378</v>
      </c>
      <c r="G110" s="264" t="s">
        <v>417</v>
      </c>
      <c r="H110" s="1"/>
      <c r="I110" s="287">
        <f>SUM(I111:I112)</f>
        <v>872083</v>
      </c>
    </row>
    <row r="111" spans="1:20" ht="63" x14ac:dyDescent="0.25">
      <c r="A111" s="76" t="s">
        <v>75</v>
      </c>
      <c r="B111" s="109" t="s">
        <v>48</v>
      </c>
      <c r="C111" s="1" t="s">
        <v>8</v>
      </c>
      <c r="D111" s="109">
        <v>13</v>
      </c>
      <c r="E111" s="208" t="s">
        <v>185</v>
      </c>
      <c r="F111" s="209" t="s">
        <v>378</v>
      </c>
      <c r="G111" s="264" t="s">
        <v>417</v>
      </c>
      <c r="H111" s="1" t="s">
        <v>11</v>
      </c>
      <c r="I111" s="309">
        <v>804709</v>
      </c>
    </row>
    <row r="112" spans="1:20" ht="30.75" customHeight="1" x14ac:dyDescent="0.25">
      <c r="A112" s="329" t="s">
        <v>384</v>
      </c>
      <c r="B112" s="333" t="s">
        <v>48</v>
      </c>
      <c r="C112" s="1" t="s">
        <v>8</v>
      </c>
      <c r="D112" s="109">
        <v>13</v>
      </c>
      <c r="E112" s="208" t="s">
        <v>185</v>
      </c>
      <c r="F112" s="209" t="s">
        <v>378</v>
      </c>
      <c r="G112" s="264" t="s">
        <v>417</v>
      </c>
      <c r="H112" s="1" t="s">
        <v>14</v>
      </c>
      <c r="I112" s="310">
        <v>67374</v>
      </c>
    </row>
    <row r="113" spans="1:9" ht="32.25" customHeight="1" x14ac:dyDescent="0.25">
      <c r="A113" s="329" t="s">
        <v>416</v>
      </c>
      <c r="B113" s="109" t="s">
        <v>48</v>
      </c>
      <c r="C113" s="1" t="s">
        <v>8</v>
      </c>
      <c r="D113" s="109">
        <v>13</v>
      </c>
      <c r="E113" s="208" t="s">
        <v>185</v>
      </c>
      <c r="F113" s="209" t="s">
        <v>378</v>
      </c>
      <c r="G113" s="264" t="s">
        <v>410</v>
      </c>
      <c r="H113" s="1"/>
      <c r="I113" s="287">
        <f>SUM(I114)</f>
        <v>62580</v>
      </c>
    </row>
    <row r="114" spans="1:9" ht="64.5" customHeight="1" x14ac:dyDescent="0.25">
      <c r="A114" s="76" t="s">
        <v>75</v>
      </c>
      <c r="B114" s="328" t="s">
        <v>48</v>
      </c>
      <c r="C114" s="1" t="s">
        <v>8</v>
      </c>
      <c r="D114" s="109">
        <v>13</v>
      </c>
      <c r="E114" s="208" t="s">
        <v>185</v>
      </c>
      <c r="F114" s="209" t="s">
        <v>378</v>
      </c>
      <c r="G114" s="264" t="s">
        <v>410</v>
      </c>
      <c r="H114" s="1" t="s">
        <v>11</v>
      </c>
      <c r="I114" s="309">
        <v>62580</v>
      </c>
    </row>
    <row r="115" spans="1:9" ht="16.5" customHeight="1" x14ac:dyDescent="0.25">
      <c r="A115" s="2" t="s">
        <v>168</v>
      </c>
      <c r="B115" s="109" t="s">
        <v>48</v>
      </c>
      <c r="C115" s="1" t="s">
        <v>8</v>
      </c>
      <c r="D115" s="109">
        <v>13</v>
      </c>
      <c r="E115" s="208" t="s">
        <v>185</v>
      </c>
      <c r="F115" s="209" t="s">
        <v>378</v>
      </c>
      <c r="G115" s="264" t="s">
        <v>415</v>
      </c>
      <c r="H115" s="1"/>
      <c r="I115" s="287">
        <f>SUM(I116)</f>
        <v>160000</v>
      </c>
    </row>
    <row r="116" spans="1:9" ht="30.75" customHeight="1" x14ac:dyDescent="0.25">
      <c r="A116" s="329" t="s">
        <v>384</v>
      </c>
      <c r="B116" s="328" t="s">
        <v>48</v>
      </c>
      <c r="C116" s="1" t="s">
        <v>8</v>
      </c>
      <c r="D116" s="109">
        <v>13</v>
      </c>
      <c r="E116" s="208" t="s">
        <v>185</v>
      </c>
      <c r="F116" s="209" t="s">
        <v>378</v>
      </c>
      <c r="G116" s="264" t="s">
        <v>415</v>
      </c>
      <c r="H116" s="1" t="s">
        <v>14</v>
      </c>
      <c r="I116" s="309">
        <v>160000</v>
      </c>
    </row>
    <row r="117" spans="1:9" ht="31.5" x14ac:dyDescent="0.25">
      <c r="A117" s="23" t="s">
        <v>121</v>
      </c>
      <c r="B117" s="26" t="s">
        <v>48</v>
      </c>
      <c r="C117" s="24" t="s">
        <v>8</v>
      </c>
      <c r="D117" s="26">
        <v>13</v>
      </c>
      <c r="E117" s="204" t="s">
        <v>186</v>
      </c>
      <c r="F117" s="205" t="s">
        <v>378</v>
      </c>
      <c r="G117" s="262" t="s">
        <v>379</v>
      </c>
      <c r="H117" s="24"/>
      <c r="I117" s="285">
        <f>SUM(I118)</f>
        <v>11221461</v>
      </c>
    </row>
    <row r="118" spans="1:9" ht="31.5" x14ac:dyDescent="0.25">
      <c r="A118" s="76" t="s">
        <v>122</v>
      </c>
      <c r="B118" s="109" t="s">
        <v>48</v>
      </c>
      <c r="C118" s="1" t="s">
        <v>8</v>
      </c>
      <c r="D118" s="109">
        <v>13</v>
      </c>
      <c r="E118" s="208" t="s">
        <v>187</v>
      </c>
      <c r="F118" s="209" t="s">
        <v>378</v>
      </c>
      <c r="G118" s="264" t="s">
        <v>379</v>
      </c>
      <c r="H118" s="1"/>
      <c r="I118" s="287">
        <f>SUM(I119+I123)</f>
        <v>11221461</v>
      </c>
    </row>
    <row r="119" spans="1:9" ht="31.5" x14ac:dyDescent="0.25">
      <c r="A119" s="2" t="s">
        <v>83</v>
      </c>
      <c r="B119" s="109" t="s">
        <v>48</v>
      </c>
      <c r="C119" s="1" t="s">
        <v>8</v>
      </c>
      <c r="D119" s="109">
        <v>13</v>
      </c>
      <c r="E119" s="208" t="s">
        <v>187</v>
      </c>
      <c r="F119" s="209" t="s">
        <v>378</v>
      </c>
      <c r="G119" s="264" t="s">
        <v>418</v>
      </c>
      <c r="H119" s="1"/>
      <c r="I119" s="287">
        <f>SUM(I120:I122)</f>
        <v>11193381</v>
      </c>
    </row>
    <row r="120" spans="1:9" ht="63" x14ac:dyDescent="0.25">
      <c r="A120" s="76" t="s">
        <v>75</v>
      </c>
      <c r="B120" s="109" t="s">
        <v>48</v>
      </c>
      <c r="C120" s="1" t="s">
        <v>8</v>
      </c>
      <c r="D120" s="109">
        <v>13</v>
      </c>
      <c r="E120" s="208" t="s">
        <v>187</v>
      </c>
      <c r="F120" s="209" t="s">
        <v>378</v>
      </c>
      <c r="G120" s="264" t="s">
        <v>418</v>
      </c>
      <c r="H120" s="1" t="s">
        <v>11</v>
      </c>
      <c r="I120" s="309">
        <v>4303510</v>
      </c>
    </row>
    <row r="121" spans="1:9" ht="30.75" customHeight="1" x14ac:dyDescent="0.25">
      <c r="A121" s="329" t="s">
        <v>384</v>
      </c>
      <c r="B121" s="328" t="s">
        <v>48</v>
      </c>
      <c r="C121" s="1" t="s">
        <v>8</v>
      </c>
      <c r="D121" s="109">
        <v>13</v>
      </c>
      <c r="E121" s="208" t="s">
        <v>187</v>
      </c>
      <c r="F121" s="209" t="s">
        <v>378</v>
      </c>
      <c r="G121" s="264" t="s">
        <v>418</v>
      </c>
      <c r="H121" s="1" t="s">
        <v>14</v>
      </c>
      <c r="I121" s="310">
        <v>6823218</v>
      </c>
    </row>
    <row r="122" spans="1:9" ht="17.25" customHeight="1" x14ac:dyDescent="0.25">
      <c r="A122" s="2" t="s">
        <v>16</v>
      </c>
      <c r="B122" s="109" t="s">
        <v>48</v>
      </c>
      <c r="C122" s="1" t="s">
        <v>8</v>
      </c>
      <c r="D122" s="109">
        <v>13</v>
      </c>
      <c r="E122" s="208" t="s">
        <v>187</v>
      </c>
      <c r="F122" s="209" t="s">
        <v>378</v>
      </c>
      <c r="G122" s="264" t="s">
        <v>418</v>
      </c>
      <c r="H122" s="1" t="s">
        <v>15</v>
      </c>
      <c r="I122" s="309">
        <v>66653</v>
      </c>
    </row>
    <row r="123" spans="1:9" ht="32.25" customHeight="1" x14ac:dyDescent="0.25">
      <c r="A123" s="2" t="s">
        <v>614</v>
      </c>
      <c r="B123" s="109" t="s">
        <v>48</v>
      </c>
      <c r="C123" s="1" t="s">
        <v>8</v>
      </c>
      <c r="D123" s="109">
        <v>13</v>
      </c>
      <c r="E123" s="208" t="s">
        <v>187</v>
      </c>
      <c r="F123" s="209" t="s">
        <v>378</v>
      </c>
      <c r="G123" s="264" t="s">
        <v>615</v>
      </c>
      <c r="H123" s="1"/>
      <c r="I123" s="287">
        <f>SUM(I124)</f>
        <v>28080</v>
      </c>
    </row>
    <row r="124" spans="1:9" ht="32.25" customHeight="1" x14ac:dyDescent="0.25">
      <c r="A124" s="329" t="s">
        <v>384</v>
      </c>
      <c r="B124" s="109" t="s">
        <v>48</v>
      </c>
      <c r="C124" s="1" t="s">
        <v>8</v>
      </c>
      <c r="D124" s="109">
        <v>13</v>
      </c>
      <c r="E124" s="208" t="s">
        <v>187</v>
      </c>
      <c r="F124" s="209" t="s">
        <v>378</v>
      </c>
      <c r="G124" s="264" t="s">
        <v>615</v>
      </c>
      <c r="H124" s="1" t="s">
        <v>14</v>
      </c>
      <c r="I124" s="309">
        <v>28080</v>
      </c>
    </row>
    <row r="125" spans="1:9" ht="31.5" x14ac:dyDescent="0.25">
      <c r="A125" s="220" t="s">
        <v>68</v>
      </c>
      <c r="B125" s="15" t="s">
        <v>48</v>
      </c>
      <c r="C125" s="11" t="s">
        <v>13</v>
      </c>
      <c r="D125" s="15"/>
      <c r="E125" s="221"/>
      <c r="F125" s="222"/>
      <c r="G125" s="269"/>
      <c r="H125" s="11"/>
      <c r="I125" s="307">
        <f>SUM(I126)</f>
        <v>2308567</v>
      </c>
    </row>
    <row r="126" spans="1:9" ht="31.5" x14ac:dyDescent="0.25">
      <c r="A126" s="85" t="s">
        <v>69</v>
      </c>
      <c r="B126" s="22" t="s">
        <v>48</v>
      </c>
      <c r="C126" s="18" t="s">
        <v>13</v>
      </c>
      <c r="D126" s="51" t="s">
        <v>30</v>
      </c>
      <c r="E126" s="223"/>
      <c r="F126" s="224"/>
      <c r="G126" s="270"/>
      <c r="H126" s="18"/>
      <c r="I126" s="308">
        <f>SUM(I127)</f>
        <v>2308567</v>
      </c>
    </row>
    <row r="127" spans="1:9" ht="63" x14ac:dyDescent="0.25">
      <c r="A127" s="68" t="s">
        <v>123</v>
      </c>
      <c r="B127" s="26" t="s">
        <v>48</v>
      </c>
      <c r="C127" s="24" t="s">
        <v>13</v>
      </c>
      <c r="D127" s="38" t="s">
        <v>30</v>
      </c>
      <c r="E127" s="210" t="s">
        <v>188</v>
      </c>
      <c r="F127" s="211" t="s">
        <v>378</v>
      </c>
      <c r="G127" s="265" t="s">
        <v>379</v>
      </c>
      <c r="H127" s="24"/>
      <c r="I127" s="285">
        <f>SUM(I128)</f>
        <v>2308567</v>
      </c>
    </row>
    <row r="128" spans="1:9" ht="96" customHeight="1" x14ac:dyDescent="0.25">
      <c r="A128" s="69" t="s">
        <v>124</v>
      </c>
      <c r="B128" s="48" t="s">
        <v>48</v>
      </c>
      <c r="C128" s="1" t="s">
        <v>13</v>
      </c>
      <c r="D128" s="7" t="s">
        <v>30</v>
      </c>
      <c r="E128" s="218" t="s">
        <v>189</v>
      </c>
      <c r="F128" s="219" t="s">
        <v>378</v>
      </c>
      <c r="G128" s="271" t="s">
        <v>379</v>
      </c>
      <c r="H128" s="1"/>
      <c r="I128" s="287">
        <f>SUM(I129)</f>
        <v>2308567</v>
      </c>
    </row>
    <row r="129" spans="1:9" ht="47.25" x14ac:dyDescent="0.25">
      <c r="A129" s="69" t="s">
        <v>419</v>
      </c>
      <c r="B129" s="48" t="s">
        <v>48</v>
      </c>
      <c r="C129" s="1" t="s">
        <v>13</v>
      </c>
      <c r="D129" s="7" t="s">
        <v>30</v>
      </c>
      <c r="E129" s="218" t="s">
        <v>189</v>
      </c>
      <c r="F129" s="219" t="s">
        <v>8</v>
      </c>
      <c r="G129" s="271" t="s">
        <v>379</v>
      </c>
      <c r="H129" s="1"/>
      <c r="I129" s="287">
        <f>SUM(I130+I133)</f>
        <v>2308567</v>
      </c>
    </row>
    <row r="130" spans="1:9" ht="31.5" x14ac:dyDescent="0.25">
      <c r="A130" s="2" t="s">
        <v>83</v>
      </c>
      <c r="B130" s="109" t="s">
        <v>48</v>
      </c>
      <c r="C130" s="1" t="s">
        <v>13</v>
      </c>
      <c r="D130" s="7" t="s">
        <v>30</v>
      </c>
      <c r="E130" s="218" t="s">
        <v>189</v>
      </c>
      <c r="F130" s="219" t="s">
        <v>8</v>
      </c>
      <c r="G130" s="271" t="s">
        <v>418</v>
      </c>
      <c r="H130" s="1"/>
      <c r="I130" s="287">
        <f>SUM(I131:I132)</f>
        <v>2300847</v>
      </c>
    </row>
    <row r="131" spans="1:9" ht="63" x14ac:dyDescent="0.25">
      <c r="A131" s="76" t="s">
        <v>75</v>
      </c>
      <c r="B131" s="109" t="s">
        <v>48</v>
      </c>
      <c r="C131" s="1" t="s">
        <v>13</v>
      </c>
      <c r="D131" s="7" t="s">
        <v>30</v>
      </c>
      <c r="E131" s="218" t="s">
        <v>189</v>
      </c>
      <c r="F131" s="219" t="s">
        <v>8</v>
      </c>
      <c r="G131" s="271" t="s">
        <v>418</v>
      </c>
      <c r="H131" s="1" t="s">
        <v>11</v>
      </c>
      <c r="I131" s="309">
        <v>2088624</v>
      </c>
    </row>
    <row r="132" spans="1:9" ht="33.75" customHeight="1" x14ac:dyDescent="0.25">
      <c r="A132" s="329" t="s">
        <v>384</v>
      </c>
      <c r="B132" s="328" t="s">
        <v>48</v>
      </c>
      <c r="C132" s="1" t="s">
        <v>13</v>
      </c>
      <c r="D132" s="7" t="s">
        <v>30</v>
      </c>
      <c r="E132" s="218" t="s">
        <v>189</v>
      </c>
      <c r="F132" s="219" t="s">
        <v>8</v>
      </c>
      <c r="G132" s="271" t="s">
        <v>418</v>
      </c>
      <c r="H132" s="1" t="s">
        <v>14</v>
      </c>
      <c r="I132" s="309">
        <v>212223</v>
      </c>
    </row>
    <row r="133" spans="1:9" ht="33" customHeight="1" x14ac:dyDescent="0.25">
      <c r="A133" s="2" t="s">
        <v>614</v>
      </c>
      <c r="B133" s="109" t="s">
        <v>48</v>
      </c>
      <c r="C133" s="1" t="s">
        <v>13</v>
      </c>
      <c r="D133" s="7" t="s">
        <v>30</v>
      </c>
      <c r="E133" s="218" t="s">
        <v>189</v>
      </c>
      <c r="F133" s="219" t="s">
        <v>8</v>
      </c>
      <c r="G133" s="264" t="s">
        <v>615</v>
      </c>
      <c r="H133" s="1"/>
      <c r="I133" s="287">
        <f>SUM(I134)</f>
        <v>7720</v>
      </c>
    </row>
    <row r="134" spans="1:9" ht="33" customHeight="1" x14ac:dyDescent="0.25">
      <c r="A134" s="329" t="s">
        <v>384</v>
      </c>
      <c r="B134" s="109" t="s">
        <v>48</v>
      </c>
      <c r="C134" s="1" t="s">
        <v>13</v>
      </c>
      <c r="D134" s="7" t="s">
        <v>30</v>
      </c>
      <c r="E134" s="218" t="s">
        <v>189</v>
      </c>
      <c r="F134" s="219" t="s">
        <v>8</v>
      </c>
      <c r="G134" s="264" t="s">
        <v>615</v>
      </c>
      <c r="H134" s="1" t="s">
        <v>14</v>
      </c>
      <c r="I134" s="309">
        <v>7720</v>
      </c>
    </row>
    <row r="135" spans="1:9" ht="15.75" x14ac:dyDescent="0.25">
      <c r="A135" s="220" t="s">
        <v>22</v>
      </c>
      <c r="B135" s="15" t="s">
        <v>48</v>
      </c>
      <c r="C135" s="11" t="s">
        <v>18</v>
      </c>
      <c r="D135" s="15"/>
      <c r="E135" s="221"/>
      <c r="F135" s="222"/>
      <c r="G135" s="269"/>
      <c r="H135" s="11"/>
      <c r="I135" s="307">
        <f>SUM(I136+I142+I163)</f>
        <v>71186371</v>
      </c>
    </row>
    <row r="136" spans="1:9" ht="15.75" x14ac:dyDescent="0.25">
      <c r="A136" s="85" t="s">
        <v>223</v>
      </c>
      <c r="B136" s="22" t="s">
        <v>48</v>
      </c>
      <c r="C136" s="18" t="s">
        <v>18</v>
      </c>
      <c r="D136" s="51" t="s">
        <v>33</v>
      </c>
      <c r="E136" s="223"/>
      <c r="F136" s="224"/>
      <c r="G136" s="270"/>
      <c r="H136" s="18"/>
      <c r="I136" s="308">
        <f>SUM(I137)</f>
        <v>450000</v>
      </c>
    </row>
    <row r="137" spans="1:9" ht="63" x14ac:dyDescent="0.25">
      <c r="A137" s="68" t="s">
        <v>126</v>
      </c>
      <c r="B137" s="26" t="s">
        <v>48</v>
      </c>
      <c r="C137" s="24" t="s">
        <v>18</v>
      </c>
      <c r="D137" s="26" t="s">
        <v>33</v>
      </c>
      <c r="E137" s="204" t="s">
        <v>420</v>
      </c>
      <c r="F137" s="205" t="s">
        <v>378</v>
      </c>
      <c r="G137" s="262" t="s">
        <v>379</v>
      </c>
      <c r="H137" s="24"/>
      <c r="I137" s="285">
        <f>SUM(I138)</f>
        <v>450000</v>
      </c>
    </row>
    <row r="138" spans="1:9" ht="81" customHeight="1" x14ac:dyDescent="0.25">
      <c r="A138" s="69" t="s">
        <v>163</v>
      </c>
      <c r="B138" s="48" t="s">
        <v>48</v>
      </c>
      <c r="C138" s="40" t="s">
        <v>18</v>
      </c>
      <c r="D138" s="48" t="s">
        <v>33</v>
      </c>
      <c r="E138" s="225" t="s">
        <v>195</v>
      </c>
      <c r="F138" s="226" t="s">
        <v>378</v>
      </c>
      <c r="G138" s="272" t="s">
        <v>379</v>
      </c>
      <c r="H138" s="40"/>
      <c r="I138" s="287">
        <f>SUM(I139)</f>
        <v>450000</v>
      </c>
    </row>
    <row r="139" spans="1:9" ht="33.75" customHeight="1" x14ac:dyDescent="0.25">
      <c r="A139" s="69" t="s">
        <v>421</v>
      </c>
      <c r="B139" s="48" t="s">
        <v>48</v>
      </c>
      <c r="C139" s="40" t="s">
        <v>18</v>
      </c>
      <c r="D139" s="48" t="s">
        <v>33</v>
      </c>
      <c r="E139" s="225" t="s">
        <v>195</v>
      </c>
      <c r="F139" s="226" t="s">
        <v>8</v>
      </c>
      <c r="G139" s="272" t="s">
        <v>379</v>
      </c>
      <c r="H139" s="40"/>
      <c r="I139" s="287">
        <f>SUM(I140)</f>
        <v>450000</v>
      </c>
    </row>
    <row r="140" spans="1:9" ht="15.75" customHeight="1" x14ac:dyDescent="0.25">
      <c r="A140" s="69" t="s">
        <v>164</v>
      </c>
      <c r="B140" s="48" t="s">
        <v>48</v>
      </c>
      <c r="C140" s="40" t="s">
        <v>18</v>
      </c>
      <c r="D140" s="48" t="s">
        <v>33</v>
      </c>
      <c r="E140" s="225" t="s">
        <v>195</v>
      </c>
      <c r="F140" s="226" t="s">
        <v>8</v>
      </c>
      <c r="G140" s="272" t="s">
        <v>422</v>
      </c>
      <c r="H140" s="40"/>
      <c r="I140" s="287">
        <f>SUM(I141)</f>
        <v>450000</v>
      </c>
    </row>
    <row r="141" spans="1:9" ht="15.75" customHeight="1" x14ac:dyDescent="0.25">
      <c r="A141" s="2" t="s">
        <v>16</v>
      </c>
      <c r="B141" s="109" t="s">
        <v>48</v>
      </c>
      <c r="C141" s="40" t="s">
        <v>18</v>
      </c>
      <c r="D141" s="48" t="s">
        <v>33</v>
      </c>
      <c r="E141" s="225" t="s">
        <v>195</v>
      </c>
      <c r="F141" s="226" t="s">
        <v>8</v>
      </c>
      <c r="G141" s="272" t="s">
        <v>422</v>
      </c>
      <c r="H141" s="40" t="s">
        <v>15</v>
      </c>
      <c r="I141" s="286">
        <v>450000</v>
      </c>
    </row>
    <row r="142" spans="1:9" ht="15.75" x14ac:dyDescent="0.25">
      <c r="A142" s="85" t="s">
        <v>125</v>
      </c>
      <c r="B142" s="22" t="s">
        <v>48</v>
      </c>
      <c r="C142" s="18" t="s">
        <v>18</v>
      </c>
      <c r="D142" s="22" t="s">
        <v>30</v>
      </c>
      <c r="E142" s="86"/>
      <c r="F142" s="215"/>
      <c r="G142" s="267"/>
      <c r="H142" s="18"/>
      <c r="I142" s="308">
        <f>SUM(I143+I158)</f>
        <v>69419792</v>
      </c>
    </row>
    <row r="143" spans="1:9" ht="63" x14ac:dyDescent="0.25">
      <c r="A143" s="68" t="s">
        <v>126</v>
      </c>
      <c r="B143" s="26" t="s">
        <v>48</v>
      </c>
      <c r="C143" s="24" t="s">
        <v>18</v>
      </c>
      <c r="D143" s="26" t="s">
        <v>30</v>
      </c>
      <c r="E143" s="204" t="s">
        <v>420</v>
      </c>
      <c r="F143" s="205" t="s">
        <v>378</v>
      </c>
      <c r="G143" s="262" t="s">
        <v>379</v>
      </c>
      <c r="H143" s="24"/>
      <c r="I143" s="285">
        <f>SUM(I144+I154)</f>
        <v>45008688</v>
      </c>
    </row>
    <row r="144" spans="1:9" ht="65.25" customHeight="1" x14ac:dyDescent="0.25">
      <c r="A144" s="69" t="s">
        <v>127</v>
      </c>
      <c r="B144" s="48" t="s">
        <v>48</v>
      </c>
      <c r="C144" s="40" t="s">
        <v>18</v>
      </c>
      <c r="D144" s="48" t="s">
        <v>30</v>
      </c>
      <c r="E144" s="225" t="s">
        <v>191</v>
      </c>
      <c r="F144" s="226" t="s">
        <v>378</v>
      </c>
      <c r="G144" s="272" t="s">
        <v>379</v>
      </c>
      <c r="H144" s="40"/>
      <c r="I144" s="287">
        <f>SUM(I145)</f>
        <v>44957808</v>
      </c>
    </row>
    <row r="145" spans="1:9" ht="47.25" customHeight="1" x14ac:dyDescent="0.25">
      <c r="A145" s="69" t="s">
        <v>423</v>
      </c>
      <c r="B145" s="48" t="s">
        <v>48</v>
      </c>
      <c r="C145" s="40" t="s">
        <v>18</v>
      </c>
      <c r="D145" s="48" t="s">
        <v>30</v>
      </c>
      <c r="E145" s="225" t="s">
        <v>191</v>
      </c>
      <c r="F145" s="226" t="s">
        <v>8</v>
      </c>
      <c r="G145" s="272" t="s">
        <v>379</v>
      </c>
      <c r="H145" s="40"/>
      <c r="I145" s="287">
        <f>SUM(I150+I152+I146+I148)</f>
        <v>44957808</v>
      </c>
    </row>
    <row r="146" spans="1:9" ht="78.75" customHeight="1" x14ac:dyDescent="0.25">
      <c r="A146" s="69" t="s">
        <v>617</v>
      </c>
      <c r="B146" s="48" t="s">
        <v>48</v>
      </c>
      <c r="C146" s="40" t="s">
        <v>18</v>
      </c>
      <c r="D146" s="48" t="s">
        <v>30</v>
      </c>
      <c r="E146" s="225" t="s">
        <v>191</v>
      </c>
      <c r="F146" s="226" t="s">
        <v>8</v>
      </c>
      <c r="G146" s="107">
        <v>13370</v>
      </c>
      <c r="H146" s="40"/>
      <c r="I146" s="287">
        <f>SUM(I147:I147)</f>
        <v>39314290</v>
      </c>
    </row>
    <row r="147" spans="1:9" ht="33" customHeight="1" x14ac:dyDescent="0.25">
      <c r="A147" s="69" t="s">
        <v>162</v>
      </c>
      <c r="B147" s="48" t="s">
        <v>48</v>
      </c>
      <c r="C147" s="40" t="s">
        <v>18</v>
      </c>
      <c r="D147" s="48" t="s">
        <v>30</v>
      </c>
      <c r="E147" s="225" t="s">
        <v>191</v>
      </c>
      <c r="F147" s="226" t="s">
        <v>8</v>
      </c>
      <c r="G147" s="107">
        <v>13370</v>
      </c>
      <c r="H147" s="40" t="s">
        <v>161</v>
      </c>
      <c r="I147" s="286">
        <v>39314290</v>
      </c>
    </row>
    <row r="148" spans="1:9" ht="94.5" customHeight="1" x14ac:dyDescent="0.25">
      <c r="A148" s="69" t="s">
        <v>620</v>
      </c>
      <c r="B148" s="48" t="s">
        <v>48</v>
      </c>
      <c r="C148" s="40" t="s">
        <v>18</v>
      </c>
      <c r="D148" s="48" t="s">
        <v>30</v>
      </c>
      <c r="E148" s="225" t="s">
        <v>191</v>
      </c>
      <c r="F148" s="226" t="s">
        <v>8</v>
      </c>
      <c r="G148" s="107" t="s">
        <v>621</v>
      </c>
      <c r="H148" s="40"/>
      <c r="I148" s="287">
        <f>SUM(I149:I149)</f>
        <v>397114</v>
      </c>
    </row>
    <row r="149" spans="1:9" ht="33.75" customHeight="1" x14ac:dyDescent="0.25">
      <c r="A149" s="69" t="s">
        <v>162</v>
      </c>
      <c r="B149" s="48" t="s">
        <v>48</v>
      </c>
      <c r="C149" s="40" t="s">
        <v>18</v>
      </c>
      <c r="D149" s="48" t="s">
        <v>30</v>
      </c>
      <c r="E149" s="225" t="s">
        <v>191</v>
      </c>
      <c r="F149" s="226" t="s">
        <v>8</v>
      </c>
      <c r="G149" s="107" t="s">
        <v>621</v>
      </c>
      <c r="H149" s="40" t="s">
        <v>161</v>
      </c>
      <c r="I149" s="286">
        <v>397114</v>
      </c>
    </row>
    <row r="150" spans="1:9" ht="30" customHeight="1" x14ac:dyDescent="0.25">
      <c r="A150" s="69" t="s">
        <v>424</v>
      </c>
      <c r="B150" s="48" t="s">
        <v>48</v>
      </c>
      <c r="C150" s="40" t="s">
        <v>18</v>
      </c>
      <c r="D150" s="48" t="s">
        <v>30</v>
      </c>
      <c r="E150" s="225" t="s">
        <v>191</v>
      </c>
      <c r="F150" s="226" t="s">
        <v>8</v>
      </c>
      <c r="G150" s="272" t="s">
        <v>425</v>
      </c>
      <c r="H150" s="40"/>
      <c r="I150" s="287">
        <f>SUM(I151)</f>
        <v>567703</v>
      </c>
    </row>
    <row r="151" spans="1:9" ht="19.5" customHeight="1" x14ac:dyDescent="0.25">
      <c r="A151" s="69" t="s">
        <v>19</v>
      </c>
      <c r="B151" s="48" t="s">
        <v>48</v>
      </c>
      <c r="C151" s="40" t="s">
        <v>18</v>
      </c>
      <c r="D151" s="48" t="s">
        <v>30</v>
      </c>
      <c r="E151" s="91" t="s">
        <v>191</v>
      </c>
      <c r="F151" s="227" t="s">
        <v>8</v>
      </c>
      <c r="G151" s="273" t="s">
        <v>425</v>
      </c>
      <c r="H151" s="40" t="s">
        <v>64</v>
      </c>
      <c r="I151" s="286">
        <v>567703</v>
      </c>
    </row>
    <row r="152" spans="1:9" ht="47.25" x14ac:dyDescent="0.25">
      <c r="A152" s="69" t="s">
        <v>426</v>
      </c>
      <c r="B152" s="48" t="s">
        <v>48</v>
      </c>
      <c r="C152" s="40" t="s">
        <v>18</v>
      </c>
      <c r="D152" s="48" t="s">
        <v>30</v>
      </c>
      <c r="E152" s="225" t="s">
        <v>191</v>
      </c>
      <c r="F152" s="226" t="s">
        <v>8</v>
      </c>
      <c r="G152" s="272" t="s">
        <v>427</v>
      </c>
      <c r="H152" s="40"/>
      <c r="I152" s="287">
        <f>SUM(I153)</f>
        <v>4678701</v>
      </c>
    </row>
    <row r="153" spans="1:9" ht="18" customHeight="1" x14ac:dyDescent="0.25">
      <c r="A153" s="69" t="s">
        <v>19</v>
      </c>
      <c r="B153" s="48" t="s">
        <v>48</v>
      </c>
      <c r="C153" s="40" t="s">
        <v>18</v>
      </c>
      <c r="D153" s="48" t="s">
        <v>30</v>
      </c>
      <c r="E153" s="225" t="s">
        <v>191</v>
      </c>
      <c r="F153" s="226" t="s">
        <v>8</v>
      </c>
      <c r="G153" s="272" t="s">
        <v>427</v>
      </c>
      <c r="H153" s="40" t="s">
        <v>64</v>
      </c>
      <c r="I153" s="286">
        <v>4678701</v>
      </c>
    </row>
    <row r="154" spans="1:9" ht="78.75" x14ac:dyDescent="0.25">
      <c r="A154" s="69" t="s">
        <v>222</v>
      </c>
      <c r="B154" s="48" t="s">
        <v>48</v>
      </c>
      <c r="C154" s="40" t="s">
        <v>18</v>
      </c>
      <c r="D154" s="104" t="s">
        <v>30</v>
      </c>
      <c r="E154" s="225" t="s">
        <v>220</v>
      </c>
      <c r="F154" s="226" t="s">
        <v>378</v>
      </c>
      <c r="G154" s="272" t="s">
        <v>379</v>
      </c>
      <c r="H154" s="40"/>
      <c r="I154" s="287">
        <f>SUM(I155)</f>
        <v>50880</v>
      </c>
    </row>
    <row r="155" spans="1:9" ht="47.25" x14ac:dyDescent="0.25">
      <c r="A155" s="69" t="s">
        <v>428</v>
      </c>
      <c r="B155" s="48" t="s">
        <v>48</v>
      </c>
      <c r="C155" s="40" t="s">
        <v>18</v>
      </c>
      <c r="D155" s="104" t="s">
        <v>30</v>
      </c>
      <c r="E155" s="225" t="s">
        <v>220</v>
      </c>
      <c r="F155" s="226" t="s">
        <v>8</v>
      </c>
      <c r="G155" s="272" t="s">
        <v>379</v>
      </c>
      <c r="H155" s="40"/>
      <c r="I155" s="287">
        <f>SUM(I156)</f>
        <v>50880</v>
      </c>
    </row>
    <row r="156" spans="1:9" ht="31.5" x14ac:dyDescent="0.25">
      <c r="A156" s="69" t="s">
        <v>221</v>
      </c>
      <c r="B156" s="48" t="s">
        <v>48</v>
      </c>
      <c r="C156" s="40" t="s">
        <v>18</v>
      </c>
      <c r="D156" s="104" t="s">
        <v>30</v>
      </c>
      <c r="E156" s="225" t="s">
        <v>220</v>
      </c>
      <c r="F156" s="226" t="s">
        <v>8</v>
      </c>
      <c r="G156" s="272" t="s">
        <v>429</v>
      </c>
      <c r="H156" s="40"/>
      <c r="I156" s="287">
        <f>SUM(I157)</f>
        <v>50880</v>
      </c>
    </row>
    <row r="157" spans="1:9" ht="31.5" customHeight="1" x14ac:dyDescent="0.25">
      <c r="A157" s="334" t="s">
        <v>384</v>
      </c>
      <c r="B157" s="328" t="s">
        <v>48</v>
      </c>
      <c r="C157" s="40" t="s">
        <v>18</v>
      </c>
      <c r="D157" s="104" t="s">
        <v>30</v>
      </c>
      <c r="E157" s="225" t="s">
        <v>220</v>
      </c>
      <c r="F157" s="226" t="s">
        <v>8</v>
      </c>
      <c r="G157" s="272" t="s">
        <v>429</v>
      </c>
      <c r="H157" s="40" t="s">
        <v>14</v>
      </c>
      <c r="I157" s="286">
        <v>50880</v>
      </c>
    </row>
    <row r="158" spans="1:9" ht="48" customHeight="1" x14ac:dyDescent="0.25">
      <c r="A158" s="377" t="s">
        <v>622</v>
      </c>
      <c r="B158" s="28" t="s">
        <v>48</v>
      </c>
      <c r="C158" s="24" t="s">
        <v>18</v>
      </c>
      <c r="D158" s="103" t="s">
        <v>30</v>
      </c>
      <c r="E158" s="210" t="s">
        <v>623</v>
      </c>
      <c r="F158" s="211" t="s">
        <v>378</v>
      </c>
      <c r="G158" s="265" t="s">
        <v>379</v>
      </c>
      <c r="H158" s="24"/>
      <c r="I158" s="285">
        <f>SUM(I159)</f>
        <v>24411104</v>
      </c>
    </row>
    <row r="159" spans="1:9" ht="65.25" customHeight="1" x14ac:dyDescent="0.25">
      <c r="A159" s="335" t="s">
        <v>624</v>
      </c>
      <c r="B159" s="6" t="s">
        <v>48</v>
      </c>
      <c r="C159" s="40" t="s">
        <v>18</v>
      </c>
      <c r="D159" s="104" t="s">
        <v>30</v>
      </c>
      <c r="E159" s="212" t="s">
        <v>625</v>
      </c>
      <c r="F159" s="213" t="s">
        <v>378</v>
      </c>
      <c r="G159" s="266" t="s">
        <v>379</v>
      </c>
      <c r="H159" s="40"/>
      <c r="I159" s="287">
        <f>SUM(I160)</f>
        <v>24411104</v>
      </c>
    </row>
    <row r="160" spans="1:9" ht="49.5" customHeight="1" x14ac:dyDescent="0.25">
      <c r="A160" s="335" t="s">
        <v>626</v>
      </c>
      <c r="B160" s="6" t="s">
        <v>48</v>
      </c>
      <c r="C160" s="40" t="s">
        <v>18</v>
      </c>
      <c r="D160" s="104" t="s">
        <v>30</v>
      </c>
      <c r="E160" s="212" t="s">
        <v>625</v>
      </c>
      <c r="F160" s="213" t="s">
        <v>10</v>
      </c>
      <c r="G160" s="266" t="s">
        <v>379</v>
      </c>
      <c r="H160" s="40"/>
      <c r="I160" s="287">
        <f>SUM(I161)</f>
        <v>24411104</v>
      </c>
    </row>
    <row r="161" spans="1:9" ht="30" customHeight="1" x14ac:dyDescent="0.25">
      <c r="A161" s="335" t="s">
        <v>618</v>
      </c>
      <c r="B161" s="6" t="s">
        <v>48</v>
      </c>
      <c r="C161" s="40" t="s">
        <v>18</v>
      </c>
      <c r="D161" s="104" t="s">
        <v>30</v>
      </c>
      <c r="E161" s="212" t="s">
        <v>625</v>
      </c>
      <c r="F161" s="213" t="s">
        <v>8</v>
      </c>
      <c r="G161" s="266" t="s">
        <v>619</v>
      </c>
      <c r="H161" s="40"/>
      <c r="I161" s="287">
        <f>SUM(I162)</f>
        <v>24411104</v>
      </c>
    </row>
    <row r="162" spans="1:9" ht="31.5" customHeight="1" x14ac:dyDescent="0.25">
      <c r="A162" s="335" t="s">
        <v>162</v>
      </c>
      <c r="B162" s="6" t="s">
        <v>48</v>
      </c>
      <c r="C162" s="40" t="s">
        <v>18</v>
      </c>
      <c r="D162" s="104" t="s">
        <v>30</v>
      </c>
      <c r="E162" s="212" t="s">
        <v>625</v>
      </c>
      <c r="F162" s="213" t="s">
        <v>8</v>
      </c>
      <c r="G162" s="266" t="s">
        <v>619</v>
      </c>
      <c r="H162" s="40" t="s">
        <v>161</v>
      </c>
      <c r="I162" s="286">
        <v>24411104</v>
      </c>
    </row>
    <row r="163" spans="1:9" ht="15.75" x14ac:dyDescent="0.25">
      <c r="A163" s="85" t="s">
        <v>23</v>
      </c>
      <c r="B163" s="22" t="s">
        <v>48</v>
      </c>
      <c r="C163" s="18" t="s">
        <v>18</v>
      </c>
      <c r="D163" s="22">
        <v>12</v>
      </c>
      <c r="E163" s="86"/>
      <c r="F163" s="215"/>
      <c r="G163" s="267"/>
      <c r="H163" s="18"/>
      <c r="I163" s="308">
        <f>SUM(I164,I171,I176)</f>
        <v>1316579</v>
      </c>
    </row>
    <row r="164" spans="1:9" ht="47.25" x14ac:dyDescent="0.25">
      <c r="A164" s="23" t="s">
        <v>119</v>
      </c>
      <c r="B164" s="26" t="s">
        <v>48</v>
      </c>
      <c r="C164" s="24" t="s">
        <v>18</v>
      </c>
      <c r="D164" s="26">
        <v>12</v>
      </c>
      <c r="E164" s="204" t="s">
        <v>385</v>
      </c>
      <c r="F164" s="205" t="s">
        <v>378</v>
      </c>
      <c r="G164" s="262" t="s">
        <v>379</v>
      </c>
      <c r="H164" s="24"/>
      <c r="I164" s="285">
        <f>SUM(I165)</f>
        <v>388269</v>
      </c>
    </row>
    <row r="165" spans="1:9" ht="66.75" customHeight="1" x14ac:dyDescent="0.25">
      <c r="A165" s="49" t="s">
        <v>120</v>
      </c>
      <c r="B165" s="48" t="s">
        <v>48</v>
      </c>
      <c r="C165" s="1" t="s">
        <v>18</v>
      </c>
      <c r="D165" s="109">
        <v>12</v>
      </c>
      <c r="E165" s="208" t="s">
        <v>181</v>
      </c>
      <c r="F165" s="209" t="s">
        <v>378</v>
      </c>
      <c r="G165" s="264" t="s">
        <v>379</v>
      </c>
      <c r="H165" s="1"/>
      <c r="I165" s="287">
        <f>SUM(I166)</f>
        <v>388269</v>
      </c>
    </row>
    <row r="166" spans="1:9" ht="47.25" x14ac:dyDescent="0.25">
      <c r="A166" s="49" t="s">
        <v>387</v>
      </c>
      <c r="B166" s="48" t="s">
        <v>48</v>
      </c>
      <c r="C166" s="1" t="s">
        <v>18</v>
      </c>
      <c r="D166" s="109">
        <v>12</v>
      </c>
      <c r="E166" s="208" t="s">
        <v>181</v>
      </c>
      <c r="F166" s="209" t="s">
        <v>8</v>
      </c>
      <c r="G166" s="264" t="s">
        <v>379</v>
      </c>
      <c r="H166" s="1"/>
      <c r="I166" s="287">
        <f>SUM(I167+I169)</f>
        <v>388269</v>
      </c>
    </row>
    <row r="167" spans="1:9" ht="16.5" customHeight="1" x14ac:dyDescent="0.25">
      <c r="A167" s="2" t="s">
        <v>95</v>
      </c>
      <c r="B167" s="109" t="s">
        <v>48</v>
      </c>
      <c r="C167" s="1" t="s">
        <v>18</v>
      </c>
      <c r="D167" s="109">
        <v>12</v>
      </c>
      <c r="E167" s="208" t="s">
        <v>181</v>
      </c>
      <c r="F167" s="209" t="s">
        <v>8</v>
      </c>
      <c r="G167" s="264" t="s">
        <v>404</v>
      </c>
      <c r="H167" s="1"/>
      <c r="I167" s="287">
        <f>SUM(I168)</f>
        <v>99000</v>
      </c>
    </row>
    <row r="168" spans="1:9" ht="31.5" x14ac:dyDescent="0.25">
      <c r="A168" s="329" t="s">
        <v>384</v>
      </c>
      <c r="B168" s="109" t="s">
        <v>48</v>
      </c>
      <c r="C168" s="1" t="s">
        <v>18</v>
      </c>
      <c r="D168" s="109">
        <v>12</v>
      </c>
      <c r="E168" s="208" t="s">
        <v>181</v>
      </c>
      <c r="F168" s="209" t="s">
        <v>8</v>
      </c>
      <c r="G168" s="264" t="s">
        <v>404</v>
      </c>
      <c r="H168" s="1" t="s">
        <v>14</v>
      </c>
      <c r="I168" s="286">
        <v>99000</v>
      </c>
    </row>
    <row r="169" spans="1:9" ht="16.5" customHeight="1" x14ac:dyDescent="0.25">
      <c r="A169" s="76" t="s">
        <v>405</v>
      </c>
      <c r="B169" s="109" t="s">
        <v>48</v>
      </c>
      <c r="C169" s="1" t="s">
        <v>18</v>
      </c>
      <c r="D169" s="109">
        <v>12</v>
      </c>
      <c r="E169" s="208" t="s">
        <v>181</v>
      </c>
      <c r="F169" s="209" t="s">
        <v>8</v>
      </c>
      <c r="G169" s="264" t="s">
        <v>406</v>
      </c>
      <c r="H169" s="1"/>
      <c r="I169" s="287">
        <f>SUM(I170)</f>
        <v>289269</v>
      </c>
    </row>
    <row r="170" spans="1:9" ht="33" customHeight="1" x14ac:dyDescent="0.25">
      <c r="A170" s="329" t="s">
        <v>384</v>
      </c>
      <c r="B170" s="328" t="s">
        <v>48</v>
      </c>
      <c r="C170" s="1" t="s">
        <v>18</v>
      </c>
      <c r="D170" s="109">
        <v>12</v>
      </c>
      <c r="E170" s="208" t="s">
        <v>181</v>
      </c>
      <c r="F170" s="209" t="s">
        <v>8</v>
      </c>
      <c r="G170" s="264" t="s">
        <v>406</v>
      </c>
      <c r="H170" s="1" t="s">
        <v>14</v>
      </c>
      <c r="I170" s="309">
        <v>289269</v>
      </c>
    </row>
    <row r="171" spans="1:9" ht="47.25" x14ac:dyDescent="0.25">
      <c r="A171" s="23" t="s">
        <v>129</v>
      </c>
      <c r="B171" s="26" t="s">
        <v>48</v>
      </c>
      <c r="C171" s="24" t="s">
        <v>18</v>
      </c>
      <c r="D171" s="26">
        <v>12</v>
      </c>
      <c r="E171" s="204" t="s">
        <v>453</v>
      </c>
      <c r="F171" s="205" t="s">
        <v>378</v>
      </c>
      <c r="G171" s="262" t="s">
        <v>379</v>
      </c>
      <c r="H171" s="24"/>
      <c r="I171" s="285">
        <f>SUM(I172)</f>
        <v>48000</v>
      </c>
    </row>
    <row r="172" spans="1:9" ht="63" x14ac:dyDescent="0.25">
      <c r="A172" s="336" t="s">
        <v>130</v>
      </c>
      <c r="B172" s="337" t="s">
        <v>48</v>
      </c>
      <c r="C172" s="4" t="s">
        <v>18</v>
      </c>
      <c r="D172" s="365">
        <v>12</v>
      </c>
      <c r="E172" s="208" t="s">
        <v>192</v>
      </c>
      <c r="F172" s="209" t="s">
        <v>378</v>
      </c>
      <c r="G172" s="264" t="s">
        <v>379</v>
      </c>
      <c r="H172" s="1"/>
      <c r="I172" s="287">
        <f>SUM(I173)</f>
        <v>48000</v>
      </c>
    </row>
    <row r="173" spans="1:9" ht="35.25" customHeight="1" x14ac:dyDescent="0.25">
      <c r="A173" s="330" t="s">
        <v>454</v>
      </c>
      <c r="B173" s="6" t="s">
        <v>48</v>
      </c>
      <c r="C173" s="4" t="s">
        <v>18</v>
      </c>
      <c r="D173" s="365">
        <v>12</v>
      </c>
      <c r="E173" s="208" t="s">
        <v>192</v>
      </c>
      <c r="F173" s="209" t="s">
        <v>8</v>
      </c>
      <c r="G173" s="264" t="s">
        <v>379</v>
      </c>
      <c r="H173" s="5"/>
      <c r="I173" s="287">
        <f>SUM(I174)</f>
        <v>48000</v>
      </c>
    </row>
    <row r="174" spans="1:9" ht="15.75" customHeight="1" x14ac:dyDescent="0.25">
      <c r="A174" s="56" t="s">
        <v>92</v>
      </c>
      <c r="B174" s="109" t="s">
        <v>48</v>
      </c>
      <c r="C174" s="4" t="s">
        <v>18</v>
      </c>
      <c r="D174" s="365">
        <v>12</v>
      </c>
      <c r="E174" s="208" t="s">
        <v>192</v>
      </c>
      <c r="F174" s="209" t="s">
        <v>8</v>
      </c>
      <c r="G174" s="264" t="s">
        <v>455</v>
      </c>
      <c r="H174" s="54"/>
      <c r="I174" s="287">
        <f>SUM(I175)</f>
        <v>48000</v>
      </c>
    </row>
    <row r="175" spans="1:9" ht="30" customHeight="1" x14ac:dyDescent="0.25">
      <c r="A175" s="326" t="s">
        <v>384</v>
      </c>
      <c r="B175" s="6" t="s">
        <v>48</v>
      </c>
      <c r="C175" s="4" t="s">
        <v>18</v>
      </c>
      <c r="D175" s="365">
        <v>12</v>
      </c>
      <c r="E175" s="208" t="s">
        <v>192</v>
      </c>
      <c r="F175" s="209" t="s">
        <v>8</v>
      </c>
      <c r="G175" s="264" t="s">
        <v>455</v>
      </c>
      <c r="H175" s="54" t="s">
        <v>14</v>
      </c>
      <c r="I175" s="286">
        <v>48000</v>
      </c>
    </row>
    <row r="176" spans="1:9" ht="52.5" customHeight="1" x14ac:dyDescent="0.25">
      <c r="A176" s="68" t="s">
        <v>169</v>
      </c>
      <c r="B176" s="26" t="s">
        <v>48</v>
      </c>
      <c r="C176" s="24" t="s">
        <v>18</v>
      </c>
      <c r="D176" s="26">
        <v>12</v>
      </c>
      <c r="E176" s="204" t="s">
        <v>522</v>
      </c>
      <c r="F176" s="205" t="s">
        <v>378</v>
      </c>
      <c r="G176" s="262" t="s">
        <v>379</v>
      </c>
      <c r="H176" s="24"/>
      <c r="I176" s="285">
        <f>SUM(I177)</f>
        <v>880310</v>
      </c>
    </row>
    <row r="177" spans="1:9" ht="80.25" customHeight="1" x14ac:dyDescent="0.25">
      <c r="A177" s="69" t="s">
        <v>170</v>
      </c>
      <c r="B177" s="48" t="s">
        <v>48</v>
      </c>
      <c r="C177" s="40" t="s">
        <v>18</v>
      </c>
      <c r="D177" s="48">
        <v>12</v>
      </c>
      <c r="E177" s="225" t="s">
        <v>194</v>
      </c>
      <c r="F177" s="226" t="s">
        <v>378</v>
      </c>
      <c r="G177" s="272" t="s">
        <v>379</v>
      </c>
      <c r="H177" s="40"/>
      <c r="I177" s="287">
        <f>SUM(I178)</f>
        <v>880310</v>
      </c>
    </row>
    <row r="178" spans="1:9" ht="33" customHeight="1" x14ac:dyDescent="0.25">
      <c r="A178" s="69" t="s">
        <v>411</v>
      </c>
      <c r="B178" s="48" t="s">
        <v>48</v>
      </c>
      <c r="C178" s="40" t="s">
        <v>18</v>
      </c>
      <c r="D178" s="48">
        <v>12</v>
      </c>
      <c r="E178" s="225" t="s">
        <v>194</v>
      </c>
      <c r="F178" s="226" t="s">
        <v>8</v>
      </c>
      <c r="G178" s="272" t="s">
        <v>379</v>
      </c>
      <c r="H178" s="40"/>
      <c r="I178" s="287">
        <f>SUM(I179+I181+I183)</f>
        <v>880310</v>
      </c>
    </row>
    <row r="179" spans="1:9" ht="49.5" customHeight="1" x14ac:dyDescent="0.25">
      <c r="A179" s="69" t="s">
        <v>627</v>
      </c>
      <c r="B179" s="48" t="s">
        <v>48</v>
      </c>
      <c r="C179" s="40" t="s">
        <v>18</v>
      </c>
      <c r="D179" s="48">
        <v>12</v>
      </c>
      <c r="E179" s="225" t="s">
        <v>194</v>
      </c>
      <c r="F179" s="226" t="s">
        <v>8</v>
      </c>
      <c r="G179" s="107">
        <v>13600</v>
      </c>
      <c r="H179" s="40"/>
      <c r="I179" s="287">
        <f>SUM(I180:I180)</f>
        <v>406369</v>
      </c>
    </row>
    <row r="180" spans="1:9" ht="17.25" customHeight="1" x14ac:dyDescent="0.25">
      <c r="A180" s="69" t="s">
        <v>19</v>
      </c>
      <c r="B180" s="48" t="s">
        <v>48</v>
      </c>
      <c r="C180" s="40" t="s">
        <v>18</v>
      </c>
      <c r="D180" s="48">
        <v>12</v>
      </c>
      <c r="E180" s="225" t="s">
        <v>194</v>
      </c>
      <c r="F180" s="226" t="s">
        <v>8</v>
      </c>
      <c r="G180" s="107">
        <v>13600</v>
      </c>
      <c r="H180" s="40" t="s">
        <v>64</v>
      </c>
      <c r="I180" s="286">
        <v>406369</v>
      </c>
    </row>
    <row r="181" spans="1:9" ht="33.75" customHeight="1" x14ac:dyDescent="0.25">
      <c r="A181" s="69" t="s">
        <v>628</v>
      </c>
      <c r="B181" s="48" t="s">
        <v>48</v>
      </c>
      <c r="C181" s="40" t="s">
        <v>18</v>
      </c>
      <c r="D181" s="48">
        <v>12</v>
      </c>
      <c r="E181" s="225" t="s">
        <v>194</v>
      </c>
      <c r="F181" s="226" t="s">
        <v>8</v>
      </c>
      <c r="G181" s="272" t="s">
        <v>523</v>
      </c>
      <c r="H181" s="40"/>
      <c r="I181" s="287">
        <f>SUM(I182:I182)</f>
        <v>174158</v>
      </c>
    </row>
    <row r="182" spans="1:9" ht="18" customHeight="1" x14ac:dyDescent="0.25">
      <c r="A182" s="326" t="s">
        <v>19</v>
      </c>
      <c r="B182" s="48" t="s">
        <v>48</v>
      </c>
      <c r="C182" s="40" t="s">
        <v>18</v>
      </c>
      <c r="D182" s="48">
        <v>12</v>
      </c>
      <c r="E182" s="225" t="s">
        <v>194</v>
      </c>
      <c r="F182" s="226" t="s">
        <v>8</v>
      </c>
      <c r="G182" s="272" t="s">
        <v>523</v>
      </c>
      <c r="H182" s="40" t="s">
        <v>64</v>
      </c>
      <c r="I182" s="286">
        <v>174158</v>
      </c>
    </row>
    <row r="183" spans="1:9" ht="33" customHeight="1" x14ac:dyDescent="0.25">
      <c r="A183" s="69" t="s">
        <v>629</v>
      </c>
      <c r="B183" s="48" t="s">
        <v>48</v>
      </c>
      <c r="C183" s="40" t="s">
        <v>18</v>
      </c>
      <c r="D183" s="48">
        <v>12</v>
      </c>
      <c r="E183" s="225" t="s">
        <v>194</v>
      </c>
      <c r="F183" s="226" t="s">
        <v>8</v>
      </c>
      <c r="G183" s="272" t="s">
        <v>630</v>
      </c>
      <c r="H183" s="40"/>
      <c r="I183" s="287">
        <f>SUM(I184)</f>
        <v>299783</v>
      </c>
    </row>
    <row r="184" spans="1:9" ht="30.75" customHeight="1" x14ac:dyDescent="0.25">
      <c r="A184" s="326" t="s">
        <v>384</v>
      </c>
      <c r="B184" s="48" t="s">
        <v>48</v>
      </c>
      <c r="C184" s="40" t="s">
        <v>18</v>
      </c>
      <c r="D184" s="48">
        <v>12</v>
      </c>
      <c r="E184" s="225" t="s">
        <v>194</v>
      </c>
      <c r="F184" s="226" t="s">
        <v>8</v>
      </c>
      <c r="G184" s="272" t="s">
        <v>630</v>
      </c>
      <c r="H184" s="40" t="s">
        <v>14</v>
      </c>
      <c r="I184" s="286">
        <v>299783</v>
      </c>
    </row>
    <row r="185" spans="1:9" ht="15.75" x14ac:dyDescent="0.25">
      <c r="A185" s="13" t="s">
        <v>131</v>
      </c>
      <c r="B185" s="16" t="s">
        <v>48</v>
      </c>
      <c r="C185" s="14" t="s">
        <v>93</v>
      </c>
      <c r="D185" s="16"/>
      <c r="E185" s="221"/>
      <c r="F185" s="222"/>
      <c r="G185" s="269"/>
      <c r="H185" s="187"/>
      <c r="I185" s="307">
        <f>SUM(I186+I192)</f>
        <v>1280436</v>
      </c>
    </row>
    <row r="186" spans="1:9" s="8" customFormat="1" ht="15.75" x14ac:dyDescent="0.25">
      <c r="A186" s="17" t="s">
        <v>217</v>
      </c>
      <c r="B186" s="228" t="s">
        <v>48</v>
      </c>
      <c r="C186" s="21" t="s">
        <v>93</v>
      </c>
      <c r="D186" s="188" t="s">
        <v>8</v>
      </c>
      <c r="E186" s="198"/>
      <c r="F186" s="199"/>
      <c r="G186" s="259"/>
      <c r="H186" s="20"/>
      <c r="I186" s="308">
        <f>SUM(I187)</f>
        <v>23759</v>
      </c>
    </row>
    <row r="187" spans="1:9" ht="47.25" x14ac:dyDescent="0.25">
      <c r="A187" s="23" t="s">
        <v>169</v>
      </c>
      <c r="B187" s="29" t="s">
        <v>48</v>
      </c>
      <c r="C187" s="25" t="s">
        <v>93</v>
      </c>
      <c r="D187" s="106" t="s">
        <v>8</v>
      </c>
      <c r="E187" s="204" t="s">
        <v>407</v>
      </c>
      <c r="F187" s="205" t="s">
        <v>378</v>
      </c>
      <c r="G187" s="262" t="s">
        <v>379</v>
      </c>
      <c r="H187" s="27"/>
      <c r="I187" s="285">
        <f>SUM(I188)</f>
        <v>23759</v>
      </c>
    </row>
    <row r="188" spans="1:9" ht="78.75" x14ac:dyDescent="0.25">
      <c r="A188" s="2" t="s">
        <v>219</v>
      </c>
      <c r="B188" s="365" t="s">
        <v>48</v>
      </c>
      <c r="C188" s="4" t="s">
        <v>93</v>
      </c>
      <c r="D188" s="105" t="s">
        <v>8</v>
      </c>
      <c r="E188" s="208" t="s">
        <v>218</v>
      </c>
      <c r="F188" s="209" t="s">
        <v>378</v>
      </c>
      <c r="G188" s="264" t="s">
        <v>379</v>
      </c>
      <c r="H188" s="54"/>
      <c r="I188" s="287">
        <f>SUM(I189)</f>
        <v>23759</v>
      </c>
    </row>
    <row r="189" spans="1:9" ht="47.25" x14ac:dyDescent="0.25">
      <c r="A189" s="56" t="s">
        <v>430</v>
      </c>
      <c r="B189" s="105" t="s">
        <v>48</v>
      </c>
      <c r="C189" s="4" t="s">
        <v>93</v>
      </c>
      <c r="D189" s="105" t="s">
        <v>8</v>
      </c>
      <c r="E189" s="208" t="s">
        <v>218</v>
      </c>
      <c r="F189" s="209" t="s">
        <v>8</v>
      </c>
      <c r="G189" s="264" t="s">
        <v>379</v>
      </c>
      <c r="H189" s="54"/>
      <c r="I189" s="287">
        <f>SUM(+I190)</f>
        <v>23759</v>
      </c>
    </row>
    <row r="190" spans="1:9" ht="33" customHeight="1" x14ac:dyDescent="0.25">
      <c r="A190" s="93" t="s">
        <v>431</v>
      </c>
      <c r="B190" s="229" t="s">
        <v>48</v>
      </c>
      <c r="C190" s="4" t="s">
        <v>93</v>
      </c>
      <c r="D190" s="105" t="s">
        <v>8</v>
      </c>
      <c r="E190" s="208" t="s">
        <v>218</v>
      </c>
      <c r="F190" s="209" t="s">
        <v>8</v>
      </c>
      <c r="G190" s="264" t="s">
        <v>432</v>
      </c>
      <c r="H190" s="54"/>
      <c r="I190" s="287">
        <f>SUM(I191)</f>
        <v>23759</v>
      </c>
    </row>
    <row r="191" spans="1:9" ht="17.25" customHeight="1" x14ac:dyDescent="0.25">
      <c r="A191" s="69" t="s">
        <v>19</v>
      </c>
      <c r="B191" s="84" t="s">
        <v>48</v>
      </c>
      <c r="C191" s="4" t="s">
        <v>93</v>
      </c>
      <c r="D191" s="105" t="s">
        <v>8</v>
      </c>
      <c r="E191" s="208" t="s">
        <v>218</v>
      </c>
      <c r="F191" s="209" t="s">
        <v>8</v>
      </c>
      <c r="G191" s="264" t="s">
        <v>432</v>
      </c>
      <c r="H191" s="54" t="s">
        <v>64</v>
      </c>
      <c r="I191" s="286">
        <v>23759</v>
      </c>
    </row>
    <row r="192" spans="1:9" ht="15.75" x14ac:dyDescent="0.25">
      <c r="A192" s="17" t="s">
        <v>132</v>
      </c>
      <c r="B192" s="228" t="s">
        <v>48</v>
      </c>
      <c r="C192" s="21" t="s">
        <v>93</v>
      </c>
      <c r="D192" s="18" t="s">
        <v>10</v>
      </c>
      <c r="E192" s="198"/>
      <c r="F192" s="199"/>
      <c r="G192" s="259"/>
      <c r="H192" s="20"/>
      <c r="I192" s="308">
        <f>SUM(I193)</f>
        <v>1256677</v>
      </c>
    </row>
    <row r="193" spans="1:9" s="39" customFormat="1" ht="47.25" x14ac:dyDescent="0.25">
      <c r="A193" s="23" t="s">
        <v>169</v>
      </c>
      <c r="B193" s="29" t="s">
        <v>48</v>
      </c>
      <c r="C193" s="25" t="s">
        <v>93</v>
      </c>
      <c r="D193" s="106" t="s">
        <v>10</v>
      </c>
      <c r="E193" s="204" t="s">
        <v>407</v>
      </c>
      <c r="F193" s="205" t="s">
        <v>378</v>
      </c>
      <c r="G193" s="262" t="s">
        <v>379</v>
      </c>
      <c r="H193" s="27"/>
      <c r="I193" s="285">
        <f>SUM(I194)</f>
        <v>1256677</v>
      </c>
    </row>
    <row r="194" spans="1:9" s="39" customFormat="1" ht="78.75" x14ac:dyDescent="0.25">
      <c r="A194" s="49" t="s">
        <v>219</v>
      </c>
      <c r="B194" s="84" t="s">
        <v>48</v>
      </c>
      <c r="C194" s="4" t="s">
        <v>93</v>
      </c>
      <c r="D194" s="105" t="s">
        <v>10</v>
      </c>
      <c r="E194" s="208" t="s">
        <v>218</v>
      </c>
      <c r="F194" s="209" t="s">
        <v>378</v>
      </c>
      <c r="G194" s="264" t="s">
        <v>379</v>
      </c>
      <c r="H194" s="5"/>
      <c r="I194" s="287">
        <f>SUM(I195)</f>
        <v>1256677</v>
      </c>
    </row>
    <row r="195" spans="1:9" s="39" customFormat="1" ht="47.25" x14ac:dyDescent="0.25">
      <c r="A195" s="93" t="s">
        <v>408</v>
      </c>
      <c r="B195" s="229" t="s">
        <v>48</v>
      </c>
      <c r="C195" s="4" t="s">
        <v>93</v>
      </c>
      <c r="D195" s="105" t="s">
        <v>10</v>
      </c>
      <c r="E195" s="208" t="s">
        <v>218</v>
      </c>
      <c r="F195" s="209" t="s">
        <v>8</v>
      </c>
      <c r="G195" s="264" t="s">
        <v>379</v>
      </c>
      <c r="H195" s="5"/>
      <c r="I195" s="287">
        <f>SUM(I196)</f>
        <v>1256677</v>
      </c>
    </row>
    <row r="196" spans="1:9" s="39" customFormat="1" ht="33.75" customHeight="1" x14ac:dyDescent="0.25">
      <c r="A196" s="93" t="s">
        <v>433</v>
      </c>
      <c r="B196" s="229" t="s">
        <v>48</v>
      </c>
      <c r="C196" s="4" t="s">
        <v>93</v>
      </c>
      <c r="D196" s="105" t="s">
        <v>10</v>
      </c>
      <c r="E196" s="208" t="s">
        <v>218</v>
      </c>
      <c r="F196" s="209" t="s">
        <v>8</v>
      </c>
      <c r="G196" s="264" t="s">
        <v>434</v>
      </c>
      <c r="H196" s="5"/>
      <c r="I196" s="287">
        <f>SUM(I197)</f>
        <v>1256677</v>
      </c>
    </row>
    <row r="197" spans="1:9" s="39" customFormat="1" ht="18" customHeight="1" x14ac:dyDescent="0.25">
      <c r="A197" s="69" t="s">
        <v>19</v>
      </c>
      <c r="B197" s="84" t="s">
        <v>48</v>
      </c>
      <c r="C197" s="4" t="s">
        <v>93</v>
      </c>
      <c r="D197" s="105" t="s">
        <v>10</v>
      </c>
      <c r="E197" s="208" t="s">
        <v>218</v>
      </c>
      <c r="F197" s="209" t="s">
        <v>8</v>
      </c>
      <c r="G197" s="264" t="s">
        <v>434</v>
      </c>
      <c r="H197" s="5" t="s">
        <v>64</v>
      </c>
      <c r="I197" s="286">
        <v>1256677</v>
      </c>
    </row>
    <row r="198" spans="1:9" s="39" customFormat="1" ht="16.5" customHeight="1" x14ac:dyDescent="0.25">
      <c r="A198" s="100" t="s">
        <v>524</v>
      </c>
      <c r="B198" s="15" t="s">
        <v>48</v>
      </c>
      <c r="C198" s="274" t="s">
        <v>30</v>
      </c>
      <c r="D198" s="15"/>
      <c r="E198" s="230"/>
      <c r="F198" s="231"/>
      <c r="G198" s="275"/>
      <c r="H198" s="11"/>
      <c r="I198" s="307">
        <f>SUM(I199)</f>
        <v>130100</v>
      </c>
    </row>
    <row r="199" spans="1:9" s="39" customFormat="1" ht="16.5" customHeight="1" x14ac:dyDescent="0.25">
      <c r="A199" s="97" t="s">
        <v>525</v>
      </c>
      <c r="B199" s="22" t="s">
        <v>48</v>
      </c>
      <c r="C199" s="51" t="s">
        <v>30</v>
      </c>
      <c r="D199" s="18" t="s">
        <v>26</v>
      </c>
      <c r="E199" s="198"/>
      <c r="F199" s="199"/>
      <c r="G199" s="259"/>
      <c r="H199" s="18"/>
      <c r="I199" s="308">
        <f>SUM(I200)</f>
        <v>130100</v>
      </c>
    </row>
    <row r="200" spans="1:9" ht="16.5" customHeight="1" x14ac:dyDescent="0.25">
      <c r="A200" s="68" t="s">
        <v>167</v>
      </c>
      <c r="B200" s="26" t="s">
        <v>48</v>
      </c>
      <c r="C200" s="24" t="s">
        <v>30</v>
      </c>
      <c r="D200" s="26" t="s">
        <v>26</v>
      </c>
      <c r="E200" s="204" t="s">
        <v>184</v>
      </c>
      <c r="F200" s="205" t="s">
        <v>378</v>
      </c>
      <c r="G200" s="262" t="s">
        <v>379</v>
      </c>
      <c r="H200" s="24"/>
      <c r="I200" s="285">
        <f>SUM(I201)</f>
        <v>130100</v>
      </c>
    </row>
    <row r="201" spans="1:9" ht="16.5" customHeight="1" x14ac:dyDescent="0.25">
      <c r="A201" s="76" t="s">
        <v>166</v>
      </c>
      <c r="B201" s="109" t="s">
        <v>48</v>
      </c>
      <c r="C201" s="1" t="s">
        <v>30</v>
      </c>
      <c r="D201" s="109" t="s">
        <v>26</v>
      </c>
      <c r="E201" s="208" t="s">
        <v>185</v>
      </c>
      <c r="F201" s="209" t="s">
        <v>378</v>
      </c>
      <c r="G201" s="264" t="s">
        <v>379</v>
      </c>
      <c r="H201" s="1"/>
      <c r="I201" s="287">
        <f>SUM(I202)</f>
        <v>130100</v>
      </c>
    </row>
    <row r="202" spans="1:9" ht="31.5" customHeight="1" x14ac:dyDescent="0.25">
      <c r="A202" s="76" t="s">
        <v>588</v>
      </c>
      <c r="B202" s="109" t="s">
        <v>48</v>
      </c>
      <c r="C202" s="1" t="s">
        <v>30</v>
      </c>
      <c r="D202" s="109" t="s">
        <v>26</v>
      </c>
      <c r="E202" s="208" t="s">
        <v>185</v>
      </c>
      <c r="F202" s="209" t="s">
        <v>378</v>
      </c>
      <c r="G202" s="101">
        <v>12700</v>
      </c>
      <c r="H202" s="1"/>
      <c r="I202" s="287">
        <f>SUM(I203)</f>
        <v>130100</v>
      </c>
    </row>
    <row r="203" spans="1:9" ht="31.5" customHeight="1" x14ac:dyDescent="0.25">
      <c r="A203" s="76" t="s">
        <v>384</v>
      </c>
      <c r="B203" s="109" t="s">
        <v>48</v>
      </c>
      <c r="C203" s="1" t="s">
        <v>30</v>
      </c>
      <c r="D203" s="109" t="s">
        <v>26</v>
      </c>
      <c r="E203" s="208" t="s">
        <v>185</v>
      </c>
      <c r="F203" s="209" t="s">
        <v>378</v>
      </c>
      <c r="G203" s="101">
        <v>12700</v>
      </c>
      <c r="H203" s="1" t="s">
        <v>14</v>
      </c>
      <c r="I203" s="286">
        <v>130100</v>
      </c>
    </row>
    <row r="204" spans="1:9" s="39" customFormat="1" ht="16.5" customHeight="1" x14ac:dyDescent="0.25">
      <c r="A204" s="100" t="s">
        <v>35</v>
      </c>
      <c r="B204" s="15" t="s">
        <v>48</v>
      </c>
      <c r="C204" s="15">
        <v>10</v>
      </c>
      <c r="D204" s="15"/>
      <c r="E204" s="230"/>
      <c r="F204" s="231"/>
      <c r="G204" s="275"/>
      <c r="H204" s="11"/>
      <c r="I204" s="307">
        <f>SUM(I205)</f>
        <v>4431926</v>
      </c>
    </row>
    <row r="205" spans="1:9" ht="15.75" x14ac:dyDescent="0.25">
      <c r="A205" s="97" t="s">
        <v>40</v>
      </c>
      <c r="B205" s="22" t="s">
        <v>48</v>
      </c>
      <c r="C205" s="22">
        <v>10</v>
      </c>
      <c r="D205" s="18" t="s">
        <v>18</v>
      </c>
      <c r="E205" s="198"/>
      <c r="F205" s="199"/>
      <c r="G205" s="259"/>
      <c r="H205" s="18"/>
      <c r="I205" s="308">
        <f>SUM(I206+I211)</f>
        <v>4431926</v>
      </c>
    </row>
    <row r="206" spans="1:9" ht="47.25" x14ac:dyDescent="0.25">
      <c r="A206" s="90" t="s">
        <v>105</v>
      </c>
      <c r="B206" s="26" t="s">
        <v>48</v>
      </c>
      <c r="C206" s="26">
        <v>10</v>
      </c>
      <c r="D206" s="24" t="s">
        <v>18</v>
      </c>
      <c r="E206" s="200" t="s">
        <v>171</v>
      </c>
      <c r="F206" s="201" t="s">
        <v>378</v>
      </c>
      <c r="G206" s="260" t="s">
        <v>379</v>
      </c>
      <c r="H206" s="24"/>
      <c r="I206" s="285">
        <f>SUM(I207)</f>
        <v>3921626</v>
      </c>
    </row>
    <row r="207" spans="1:9" ht="78.75" x14ac:dyDescent="0.25">
      <c r="A207" s="56" t="s">
        <v>106</v>
      </c>
      <c r="B207" s="109" t="s">
        <v>48</v>
      </c>
      <c r="C207" s="6">
        <v>10</v>
      </c>
      <c r="D207" s="1" t="s">
        <v>18</v>
      </c>
      <c r="E207" s="202" t="s">
        <v>198</v>
      </c>
      <c r="F207" s="203" t="s">
        <v>378</v>
      </c>
      <c r="G207" s="261" t="s">
        <v>379</v>
      </c>
      <c r="H207" s="1"/>
      <c r="I207" s="287">
        <f>SUM(I208)</f>
        <v>3921626</v>
      </c>
    </row>
    <row r="208" spans="1:9" ht="47.25" x14ac:dyDescent="0.25">
      <c r="A208" s="56" t="s">
        <v>381</v>
      </c>
      <c r="B208" s="109" t="s">
        <v>48</v>
      </c>
      <c r="C208" s="6">
        <v>10</v>
      </c>
      <c r="D208" s="1" t="s">
        <v>18</v>
      </c>
      <c r="E208" s="202" t="s">
        <v>198</v>
      </c>
      <c r="F208" s="203" t="s">
        <v>8</v>
      </c>
      <c r="G208" s="261" t="s">
        <v>379</v>
      </c>
      <c r="H208" s="1"/>
      <c r="I208" s="287">
        <f>SUM(I209)</f>
        <v>3921626</v>
      </c>
    </row>
    <row r="209" spans="1:11" ht="33.75" customHeight="1" x14ac:dyDescent="0.25">
      <c r="A209" s="56" t="s">
        <v>329</v>
      </c>
      <c r="B209" s="109" t="s">
        <v>48</v>
      </c>
      <c r="C209" s="6">
        <v>10</v>
      </c>
      <c r="D209" s="1" t="s">
        <v>18</v>
      </c>
      <c r="E209" s="202" t="s">
        <v>198</v>
      </c>
      <c r="F209" s="203" t="s">
        <v>8</v>
      </c>
      <c r="G209" s="261" t="s">
        <v>435</v>
      </c>
      <c r="H209" s="1"/>
      <c r="I209" s="287">
        <f>SUM(I210:I210)</f>
        <v>3921626</v>
      </c>
    </row>
    <row r="210" spans="1:11" ht="15.75" x14ac:dyDescent="0.25">
      <c r="A210" s="56" t="s">
        <v>38</v>
      </c>
      <c r="B210" s="109" t="s">
        <v>48</v>
      </c>
      <c r="C210" s="6">
        <v>10</v>
      </c>
      <c r="D210" s="1" t="s">
        <v>18</v>
      </c>
      <c r="E210" s="202" t="s">
        <v>198</v>
      </c>
      <c r="F210" s="203" t="s">
        <v>8</v>
      </c>
      <c r="G210" s="261" t="s">
        <v>435</v>
      </c>
      <c r="H210" s="1" t="s">
        <v>37</v>
      </c>
      <c r="I210" s="286">
        <v>3921626</v>
      </c>
    </row>
    <row r="211" spans="1:11" ht="47.25" x14ac:dyDescent="0.25">
      <c r="A211" s="87" t="s">
        <v>169</v>
      </c>
      <c r="B211" s="26" t="s">
        <v>48</v>
      </c>
      <c r="C211" s="26">
        <v>10</v>
      </c>
      <c r="D211" s="24" t="s">
        <v>18</v>
      </c>
      <c r="E211" s="200" t="s">
        <v>407</v>
      </c>
      <c r="F211" s="201" t="s">
        <v>378</v>
      </c>
      <c r="G211" s="260" t="s">
        <v>379</v>
      </c>
      <c r="H211" s="24"/>
      <c r="I211" s="285">
        <f>SUM(I212)</f>
        <v>510300</v>
      </c>
    </row>
    <row r="212" spans="1:11" ht="82.5" customHeight="1" x14ac:dyDescent="0.25">
      <c r="A212" s="56" t="s">
        <v>170</v>
      </c>
      <c r="B212" s="109" t="s">
        <v>48</v>
      </c>
      <c r="C212" s="109">
        <v>10</v>
      </c>
      <c r="D212" s="1" t="s">
        <v>18</v>
      </c>
      <c r="E212" s="202" t="s">
        <v>194</v>
      </c>
      <c r="F212" s="203" t="s">
        <v>378</v>
      </c>
      <c r="G212" s="261" t="s">
        <v>379</v>
      </c>
      <c r="H212" s="1"/>
      <c r="I212" s="287">
        <f>SUM(I213)</f>
        <v>510300</v>
      </c>
    </row>
    <row r="213" spans="1:11" ht="34.5" customHeight="1" x14ac:dyDescent="0.25">
      <c r="A213" s="56" t="s">
        <v>411</v>
      </c>
      <c r="B213" s="109" t="s">
        <v>48</v>
      </c>
      <c r="C213" s="109">
        <v>10</v>
      </c>
      <c r="D213" s="1" t="s">
        <v>18</v>
      </c>
      <c r="E213" s="202" t="s">
        <v>194</v>
      </c>
      <c r="F213" s="203" t="s">
        <v>8</v>
      </c>
      <c r="G213" s="261" t="s">
        <v>379</v>
      </c>
      <c r="H213" s="1"/>
      <c r="I213" s="287">
        <f>SUM(I215)</f>
        <v>510300</v>
      </c>
    </row>
    <row r="214" spans="1:11" ht="15.75" x14ac:dyDescent="0.25">
      <c r="A214" s="56" t="s">
        <v>534</v>
      </c>
      <c r="B214" s="109" t="s">
        <v>48</v>
      </c>
      <c r="C214" s="109">
        <v>10</v>
      </c>
      <c r="D214" s="1" t="s">
        <v>18</v>
      </c>
      <c r="E214" s="202" t="s">
        <v>194</v>
      </c>
      <c r="F214" s="203" t="s">
        <v>8</v>
      </c>
      <c r="G214" s="261" t="s">
        <v>535</v>
      </c>
      <c r="H214" s="1"/>
      <c r="I214" s="287">
        <f>SUM(I215)</f>
        <v>510300</v>
      </c>
    </row>
    <row r="215" spans="1:11" ht="15.75" x14ac:dyDescent="0.25">
      <c r="A215" s="91" t="s">
        <v>38</v>
      </c>
      <c r="B215" s="48" t="s">
        <v>48</v>
      </c>
      <c r="C215" s="109">
        <v>10</v>
      </c>
      <c r="D215" s="1" t="s">
        <v>18</v>
      </c>
      <c r="E215" s="202" t="s">
        <v>194</v>
      </c>
      <c r="F215" s="203" t="s">
        <v>8</v>
      </c>
      <c r="G215" s="261" t="s">
        <v>535</v>
      </c>
      <c r="H215" s="1" t="s">
        <v>37</v>
      </c>
      <c r="I215" s="286">
        <v>510300</v>
      </c>
    </row>
    <row r="216" spans="1:11" s="39" customFormat="1" ht="31.5" customHeight="1" x14ac:dyDescent="0.25">
      <c r="A216" s="338" t="s">
        <v>53</v>
      </c>
      <c r="B216" s="319" t="s">
        <v>54</v>
      </c>
      <c r="C216" s="339"/>
      <c r="D216" s="340"/>
      <c r="E216" s="341"/>
      <c r="F216" s="342"/>
      <c r="G216" s="343"/>
      <c r="H216" s="344"/>
      <c r="I216" s="324">
        <f>SUM(I217+I241+I295)</f>
        <v>46648280</v>
      </c>
      <c r="J216" s="378"/>
      <c r="K216" s="378"/>
    </row>
    <row r="217" spans="1:11" s="39" customFormat="1" ht="16.5" customHeight="1" x14ac:dyDescent="0.25">
      <c r="A217" s="194" t="s">
        <v>7</v>
      </c>
      <c r="B217" s="195" t="s">
        <v>54</v>
      </c>
      <c r="C217" s="11" t="s">
        <v>8</v>
      </c>
      <c r="D217" s="11"/>
      <c r="E217" s="196"/>
      <c r="F217" s="197"/>
      <c r="G217" s="258"/>
      <c r="H217" s="11"/>
      <c r="I217" s="307">
        <f>SUM(I218+I235)</f>
        <v>3312941</v>
      </c>
    </row>
    <row r="218" spans="1:11" ht="31.5" x14ac:dyDescent="0.25">
      <c r="A218" s="85" t="s">
        <v>66</v>
      </c>
      <c r="B218" s="22" t="s">
        <v>54</v>
      </c>
      <c r="C218" s="18" t="s">
        <v>8</v>
      </c>
      <c r="D218" s="18" t="s">
        <v>65</v>
      </c>
      <c r="E218" s="232"/>
      <c r="F218" s="233"/>
      <c r="G218" s="276"/>
      <c r="H218" s="19"/>
      <c r="I218" s="308">
        <f>SUM(I219,I224,I229)</f>
        <v>3188641</v>
      </c>
    </row>
    <row r="219" spans="1:11" ht="47.25" x14ac:dyDescent="0.25">
      <c r="A219" s="68" t="s">
        <v>100</v>
      </c>
      <c r="B219" s="26" t="s">
        <v>54</v>
      </c>
      <c r="C219" s="24" t="s">
        <v>8</v>
      </c>
      <c r="D219" s="24" t="s">
        <v>65</v>
      </c>
      <c r="E219" s="200" t="s">
        <v>390</v>
      </c>
      <c r="F219" s="201" t="s">
        <v>378</v>
      </c>
      <c r="G219" s="260" t="s">
        <v>379</v>
      </c>
      <c r="H219" s="24"/>
      <c r="I219" s="285">
        <f>SUM(I220)</f>
        <v>543606</v>
      </c>
    </row>
    <row r="220" spans="1:11" ht="63" x14ac:dyDescent="0.25">
      <c r="A220" s="69" t="s">
        <v>111</v>
      </c>
      <c r="B220" s="48" t="s">
        <v>54</v>
      </c>
      <c r="C220" s="1" t="s">
        <v>8</v>
      </c>
      <c r="D220" s="1" t="s">
        <v>65</v>
      </c>
      <c r="E220" s="202" t="s">
        <v>391</v>
      </c>
      <c r="F220" s="203" t="s">
        <v>378</v>
      </c>
      <c r="G220" s="261" t="s">
        <v>379</v>
      </c>
      <c r="H220" s="40"/>
      <c r="I220" s="287">
        <f>SUM(I221)</f>
        <v>543606</v>
      </c>
    </row>
    <row r="221" spans="1:11" ht="47.25" x14ac:dyDescent="0.25">
      <c r="A221" s="69" t="s">
        <v>392</v>
      </c>
      <c r="B221" s="48" t="s">
        <v>54</v>
      </c>
      <c r="C221" s="1" t="s">
        <v>8</v>
      </c>
      <c r="D221" s="1" t="s">
        <v>65</v>
      </c>
      <c r="E221" s="202" t="s">
        <v>391</v>
      </c>
      <c r="F221" s="203" t="s">
        <v>8</v>
      </c>
      <c r="G221" s="261" t="s">
        <v>379</v>
      </c>
      <c r="H221" s="40"/>
      <c r="I221" s="287">
        <f>SUM(I222)</f>
        <v>543606</v>
      </c>
    </row>
    <row r="222" spans="1:11" ht="15.75" x14ac:dyDescent="0.25">
      <c r="A222" s="69" t="s">
        <v>102</v>
      </c>
      <c r="B222" s="48" t="s">
        <v>54</v>
      </c>
      <c r="C222" s="1" t="s">
        <v>8</v>
      </c>
      <c r="D222" s="1" t="s">
        <v>65</v>
      </c>
      <c r="E222" s="202" t="s">
        <v>391</v>
      </c>
      <c r="F222" s="203" t="s">
        <v>8</v>
      </c>
      <c r="G222" s="261" t="s">
        <v>393</v>
      </c>
      <c r="H222" s="40"/>
      <c r="I222" s="287">
        <f>SUM(I223)</f>
        <v>543606</v>
      </c>
    </row>
    <row r="223" spans="1:11" ht="31.5" x14ac:dyDescent="0.25">
      <c r="A223" s="329" t="s">
        <v>384</v>
      </c>
      <c r="B223" s="328" t="s">
        <v>54</v>
      </c>
      <c r="C223" s="1" t="s">
        <v>8</v>
      </c>
      <c r="D223" s="1" t="s">
        <v>65</v>
      </c>
      <c r="E223" s="202" t="s">
        <v>391</v>
      </c>
      <c r="F223" s="203" t="s">
        <v>8</v>
      </c>
      <c r="G223" s="261" t="s">
        <v>393</v>
      </c>
      <c r="H223" s="1" t="s">
        <v>14</v>
      </c>
      <c r="I223" s="286">
        <v>543606</v>
      </c>
    </row>
    <row r="224" spans="1:11" s="33" customFormat="1" ht="63" x14ac:dyDescent="0.25">
      <c r="A224" s="68" t="s">
        <v>123</v>
      </c>
      <c r="B224" s="26" t="s">
        <v>54</v>
      </c>
      <c r="C224" s="24" t="s">
        <v>8</v>
      </c>
      <c r="D224" s="24" t="s">
        <v>65</v>
      </c>
      <c r="E224" s="200" t="s">
        <v>188</v>
      </c>
      <c r="F224" s="201" t="s">
        <v>378</v>
      </c>
      <c r="G224" s="260" t="s">
        <v>379</v>
      </c>
      <c r="H224" s="24"/>
      <c r="I224" s="285">
        <f>SUM(I225)</f>
        <v>64600</v>
      </c>
    </row>
    <row r="225" spans="1:9" s="33" customFormat="1" ht="110.25" x14ac:dyDescent="0.25">
      <c r="A225" s="69" t="s">
        <v>135</v>
      </c>
      <c r="B225" s="48" t="s">
        <v>54</v>
      </c>
      <c r="C225" s="1" t="s">
        <v>8</v>
      </c>
      <c r="D225" s="1" t="s">
        <v>65</v>
      </c>
      <c r="E225" s="202" t="s">
        <v>190</v>
      </c>
      <c r="F225" s="203" t="s">
        <v>378</v>
      </c>
      <c r="G225" s="261" t="s">
        <v>379</v>
      </c>
      <c r="H225" s="1"/>
      <c r="I225" s="287">
        <f>SUM(I226)</f>
        <v>64600</v>
      </c>
    </row>
    <row r="226" spans="1:9" s="33" customFormat="1" ht="47.25" x14ac:dyDescent="0.25">
      <c r="A226" s="69" t="s">
        <v>413</v>
      </c>
      <c r="B226" s="48" t="s">
        <v>54</v>
      </c>
      <c r="C226" s="1" t="s">
        <v>8</v>
      </c>
      <c r="D226" s="1" t="s">
        <v>65</v>
      </c>
      <c r="E226" s="202" t="s">
        <v>190</v>
      </c>
      <c r="F226" s="203" t="s">
        <v>8</v>
      </c>
      <c r="G226" s="261" t="s">
        <v>379</v>
      </c>
      <c r="H226" s="1"/>
      <c r="I226" s="287">
        <f>SUM(I227)</f>
        <v>64600</v>
      </c>
    </row>
    <row r="227" spans="1:9" s="33" customFormat="1" ht="31.5" x14ac:dyDescent="0.25">
      <c r="A227" s="2" t="s">
        <v>94</v>
      </c>
      <c r="B227" s="109" t="s">
        <v>54</v>
      </c>
      <c r="C227" s="1" t="s">
        <v>8</v>
      </c>
      <c r="D227" s="1" t="s">
        <v>65</v>
      </c>
      <c r="E227" s="202" t="s">
        <v>190</v>
      </c>
      <c r="F227" s="203" t="s">
        <v>8</v>
      </c>
      <c r="G227" s="261" t="s">
        <v>436</v>
      </c>
      <c r="H227" s="1"/>
      <c r="I227" s="287">
        <f>SUM(I228)</f>
        <v>64600</v>
      </c>
    </row>
    <row r="228" spans="1:9" s="33" customFormat="1" ht="31.5" x14ac:dyDescent="0.25">
      <c r="A228" s="329" t="s">
        <v>384</v>
      </c>
      <c r="B228" s="328" t="s">
        <v>54</v>
      </c>
      <c r="C228" s="1" t="s">
        <v>8</v>
      </c>
      <c r="D228" s="1" t="s">
        <v>65</v>
      </c>
      <c r="E228" s="202" t="s">
        <v>190</v>
      </c>
      <c r="F228" s="203" t="s">
        <v>8</v>
      </c>
      <c r="G228" s="261" t="s">
        <v>436</v>
      </c>
      <c r="H228" s="1" t="s">
        <v>14</v>
      </c>
      <c r="I228" s="309">
        <v>64600</v>
      </c>
    </row>
    <row r="229" spans="1:9" ht="47.25" x14ac:dyDescent="0.25">
      <c r="A229" s="23" t="s">
        <v>115</v>
      </c>
      <c r="B229" s="26" t="s">
        <v>54</v>
      </c>
      <c r="C229" s="24" t="s">
        <v>8</v>
      </c>
      <c r="D229" s="24" t="s">
        <v>65</v>
      </c>
      <c r="E229" s="200" t="s">
        <v>196</v>
      </c>
      <c r="F229" s="201" t="s">
        <v>378</v>
      </c>
      <c r="G229" s="260" t="s">
        <v>379</v>
      </c>
      <c r="H229" s="24"/>
      <c r="I229" s="285">
        <f>SUM(I230)</f>
        <v>2580435</v>
      </c>
    </row>
    <row r="230" spans="1:9" ht="63" x14ac:dyDescent="0.25">
      <c r="A230" s="2" t="s">
        <v>116</v>
      </c>
      <c r="B230" s="109" t="s">
        <v>54</v>
      </c>
      <c r="C230" s="1" t="s">
        <v>8</v>
      </c>
      <c r="D230" s="1" t="s">
        <v>65</v>
      </c>
      <c r="E230" s="202" t="s">
        <v>197</v>
      </c>
      <c r="F230" s="203" t="s">
        <v>378</v>
      </c>
      <c r="G230" s="261" t="s">
        <v>379</v>
      </c>
      <c r="H230" s="1"/>
      <c r="I230" s="287">
        <f>SUM(I231)</f>
        <v>2580435</v>
      </c>
    </row>
    <row r="231" spans="1:9" ht="78.75" x14ac:dyDescent="0.25">
      <c r="A231" s="2" t="s">
        <v>437</v>
      </c>
      <c r="B231" s="109" t="s">
        <v>54</v>
      </c>
      <c r="C231" s="1" t="s">
        <v>8</v>
      </c>
      <c r="D231" s="1" t="s">
        <v>65</v>
      </c>
      <c r="E231" s="202" t="s">
        <v>197</v>
      </c>
      <c r="F231" s="203" t="s">
        <v>8</v>
      </c>
      <c r="G231" s="261" t="s">
        <v>379</v>
      </c>
      <c r="H231" s="1"/>
      <c r="I231" s="287">
        <f>SUM(I232)</f>
        <v>2580435</v>
      </c>
    </row>
    <row r="232" spans="1:9" ht="31.5" x14ac:dyDescent="0.25">
      <c r="A232" s="2" t="s">
        <v>74</v>
      </c>
      <c r="B232" s="109" t="s">
        <v>54</v>
      </c>
      <c r="C232" s="1" t="s">
        <v>8</v>
      </c>
      <c r="D232" s="1" t="s">
        <v>65</v>
      </c>
      <c r="E232" s="202" t="s">
        <v>197</v>
      </c>
      <c r="F232" s="203" t="s">
        <v>8</v>
      </c>
      <c r="G232" s="261" t="s">
        <v>380</v>
      </c>
      <c r="H232" s="1"/>
      <c r="I232" s="287">
        <f>SUM(I233:I234)</f>
        <v>2580435</v>
      </c>
    </row>
    <row r="233" spans="1:9" ht="63" x14ac:dyDescent="0.25">
      <c r="A233" s="76" t="s">
        <v>75</v>
      </c>
      <c r="B233" s="109" t="s">
        <v>54</v>
      </c>
      <c r="C233" s="1" t="s">
        <v>8</v>
      </c>
      <c r="D233" s="1" t="s">
        <v>65</v>
      </c>
      <c r="E233" s="202" t="s">
        <v>197</v>
      </c>
      <c r="F233" s="203" t="s">
        <v>8</v>
      </c>
      <c r="G233" s="261" t="s">
        <v>380</v>
      </c>
      <c r="H233" s="1" t="s">
        <v>11</v>
      </c>
      <c r="I233" s="309">
        <v>2579042</v>
      </c>
    </row>
    <row r="234" spans="1:9" ht="15.75" x14ac:dyDescent="0.25">
      <c r="A234" s="2" t="s">
        <v>16</v>
      </c>
      <c r="B234" s="109" t="s">
        <v>54</v>
      </c>
      <c r="C234" s="1" t="s">
        <v>8</v>
      </c>
      <c r="D234" s="1" t="s">
        <v>65</v>
      </c>
      <c r="E234" s="202" t="s">
        <v>197</v>
      </c>
      <c r="F234" s="203" t="s">
        <v>8</v>
      </c>
      <c r="G234" s="261" t="s">
        <v>380</v>
      </c>
      <c r="H234" s="1" t="s">
        <v>15</v>
      </c>
      <c r="I234" s="309">
        <v>1393</v>
      </c>
    </row>
    <row r="235" spans="1:9" ht="15.75" x14ac:dyDescent="0.25">
      <c r="A235" s="85" t="s">
        <v>20</v>
      </c>
      <c r="B235" s="22" t="s">
        <v>54</v>
      </c>
      <c r="C235" s="18" t="s">
        <v>8</v>
      </c>
      <c r="D235" s="22">
        <v>13</v>
      </c>
      <c r="E235" s="234"/>
      <c r="F235" s="235"/>
      <c r="G235" s="277"/>
      <c r="H235" s="18"/>
      <c r="I235" s="308">
        <f>SUM(I236)</f>
        <v>124300</v>
      </c>
    </row>
    <row r="236" spans="1:9" ht="47.25" x14ac:dyDescent="0.25">
      <c r="A236" s="68" t="s">
        <v>118</v>
      </c>
      <c r="B236" s="26" t="s">
        <v>54</v>
      </c>
      <c r="C236" s="24" t="s">
        <v>8</v>
      </c>
      <c r="D236" s="28">
        <v>13</v>
      </c>
      <c r="E236" s="236" t="s">
        <v>171</v>
      </c>
      <c r="F236" s="237" t="s">
        <v>378</v>
      </c>
      <c r="G236" s="278" t="s">
        <v>379</v>
      </c>
      <c r="H236" s="24"/>
      <c r="I236" s="285">
        <f>SUM(I237)</f>
        <v>124300</v>
      </c>
    </row>
    <row r="237" spans="1:9" ht="63" x14ac:dyDescent="0.25">
      <c r="A237" s="78" t="s">
        <v>117</v>
      </c>
      <c r="B237" s="6" t="s">
        <v>54</v>
      </c>
      <c r="C237" s="1" t="s">
        <v>8</v>
      </c>
      <c r="D237" s="6">
        <v>13</v>
      </c>
      <c r="E237" s="206" t="s">
        <v>199</v>
      </c>
      <c r="F237" s="207" t="s">
        <v>378</v>
      </c>
      <c r="G237" s="263" t="s">
        <v>379</v>
      </c>
      <c r="H237" s="1"/>
      <c r="I237" s="287">
        <f>SUM(I238)</f>
        <v>124300</v>
      </c>
    </row>
    <row r="238" spans="1:9" ht="47.25" x14ac:dyDescent="0.25">
      <c r="A238" s="78" t="s">
        <v>438</v>
      </c>
      <c r="B238" s="6" t="s">
        <v>54</v>
      </c>
      <c r="C238" s="1" t="s">
        <v>8</v>
      </c>
      <c r="D238" s="6">
        <v>13</v>
      </c>
      <c r="E238" s="206" t="s">
        <v>199</v>
      </c>
      <c r="F238" s="207" t="s">
        <v>8</v>
      </c>
      <c r="G238" s="263" t="s">
        <v>379</v>
      </c>
      <c r="H238" s="1"/>
      <c r="I238" s="287">
        <f>SUM(I239)</f>
        <v>124300</v>
      </c>
    </row>
    <row r="239" spans="1:9" ht="47.25" x14ac:dyDescent="0.25">
      <c r="A239" s="2" t="s">
        <v>80</v>
      </c>
      <c r="B239" s="109" t="s">
        <v>54</v>
      </c>
      <c r="C239" s="1" t="s">
        <v>8</v>
      </c>
      <c r="D239" s="6">
        <v>13</v>
      </c>
      <c r="E239" s="206" t="s">
        <v>199</v>
      </c>
      <c r="F239" s="207" t="s">
        <v>8</v>
      </c>
      <c r="G239" s="263" t="s">
        <v>439</v>
      </c>
      <c r="H239" s="1"/>
      <c r="I239" s="287">
        <f>SUM(I240)</f>
        <v>124300</v>
      </c>
    </row>
    <row r="240" spans="1:9" ht="31.5" x14ac:dyDescent="0.25">
      <c r="A240" s="329" t="s">
        <v>81</v>
      </c>
      <c r="B240" s="328" t="s">
        <v>54</v>
      </c>
      <c r="C240" s="1" t="s">
        <v>8</v>
      </c>
      <c r="D240" s="6">
        <v>13</v>
      </c>
      <c r="E240" s="206" t="s">
        <v>199</v>
      </c>
      <c r="F240" s="207" t="s">
        <v>8</v>
      </c>
      <c r="G240" s="263" t="s">
        <v>439</v>
      </c>
      <c r="H240" s="1" t="s">
        <v>71</v>
      </c>
      <c r="I240" s="309">
        <v>124300</v>
      </c>
    </row>
    <row r="241" spans="1:9" ht="15.75" customHeight="1" x14ac:dyDescent="0.25">
      <c r="A241" s="100" t="s">
        <v>35</v>
      </c>
      <c r="B241" s="15" t="s">
        <v>54</v>
      </c>
      <c r="C241" s="15">
        <v>10</v>
      </c>
      <c r="D241" s="15"/>
      <c r="E241" s="230"/>
      <c r="F241" s="231"/>
      <c r="G241" s="275"/>
      <c r="H241" s="11"/>
      <c r="I241" s="307">
        <f>SUM(I242+I248+I274+I264)</f>
        <v>35441571</v>
      </c>
    </row>
    <row r="242" spans="1:9" ht="15.75" x14ac:dyDescent="0.25">
      <c r="A242" s="97" t="s">
        <v>36</v>
      </c>
      <c r="B242" s="22" t="s">
        <v>54</v>
      </c>
      <c r="C242" s="22">
        <v>10</v>
      </c>
      <c r="D242" s="18" t="s">
        <v>8</v>
      </c>
      <c r="E242" s="232"/>
      <c r="F242" s="233"/>
      <c r="G242" s="276"/>
      <c r="H242" s="18"/>
      <c r="I242" s="308">
        <f>SUM(I243)</f>
        <v>812145</v>
      </c>
    </row>
    <row r="243" spans="1:9" ht="47.25" x14ac:dyDescent="0.25">
      <c r="A243" s="90" t="s">
        <v>105</v>
      </c>
      <c r="B243" s="26" t="s">
        <v>54</v>
      </c>
      <c r="C243" s="26">
        <v>10</v>
      </c>
      <c r="D243" s="24" t="s">
        <v>8</v>
      </c>
      <c r="E243" s="200" t="s">
        <v>171</v>
      </c>
      <c r="F243" s="201" t="s">
        <v>378</v>
      </c>
      <c r="G243" s="260" t="s">
        <v>379</v>
      </c>
      <c r="H243" s="24"/>
      <c r="I243" s="285">
        <f>SUM(I244)</f>
        <v>812145</v>
      </c>
    </row>
    <row r="244" spans="1:9" ht="63" x14ac:dyDescent="0.25">
      <c r="A244" s="56" t="s">
        <v>152</v>
      </c>
      <c r="B244" s="109" t="s">
        <v>54</v>
      </c>
      <c r="C244" s="109">
        <v>10</v>
      </c>
      <c r="D244" s="1" t="s">
        <v>8</v>
      </c>
      <c r="E244" s="202" t="s">
        <v>173</v>
      </c>
      <c r="F244" s="203" t="s">
        <v>378</v>
      </c>
      <c r="G244" s="261" t="s">
        <v>379</v>
      </c>
      <c r="H244" s="1"/>
      <c r="I244" s="287">
        <f>SUM(I245)</f>
        <v>812145</v>
      </c>
    </row>
    <row r="245" spans="1:9" ht="47.25" x14ac:dyDescent="0.25">
      <c r="A245" s="56" t="s">
        <v>440</v>
      </c>
      <c r="B245" s="109" t="s">
        <v>54</v>
      </c>
      <c r="C245" s="109">
        <v>10</v>
      </c>
      <c r="D245" s="1" t="s">
        <v>8</v>
      </c>
      <c r="E245" s="202" t="s">
        <v>173</v>
      </c>
      <c r="F245" s="203" t="s">
        <v>8</v>
      </c>
      <c r="G245" s="261" t="s">
        <v>379</v>
      </c>
      <c r="H245" s="1"/>
      <c r="I245" s="287">
        <f>SUM(I246)</f>
        <v>812145</v>
      </c>
    </row>
    <row r="246" spans="1:9" ht="17.25" customHeight="1" x14ac:dyDescent="0.25">
      <c r="A246" s="56" t="s">
        <v>153</v>
      </c>
      <c r="B246" s="109" t="s">
        <v>54</v>
      </c>
      <c r="C246" s="109">
        <v>10</v>
      </c>
      <c r="D246" s="1" t="s">
        <v>8</v>
      </c>
      <c r="E246" s="202" t="s">
        <v>173</v>
      </c>
      <c r="F246" s="203" t="s">
        <v>8</v>
      </c>
      <c r="G246" s="261" t="s">
        <v>526</v>
      </c>
      <c r="H246" s="1"/>
      <c r="I246" s="287">
        <f>SUM(I247)</f>
        <v>812145</v>
      </c>
    </row>
    <row r="247" spans="1:9" ht="15.75" x14ac:dyDescent="0.25">
      <c r="A247" s="56" t="s">
        <v>38</v>
      </c>
      <c r="B247" s="109" t="s">
        <v>54</v>
      </c>
      <c r="C247" s="109">
        <v>10</v>
      </c>
      <c r="D247" s="1" t="s">
        <v>8</v>
      </c>
      <c r="E247" s="202" t="s">
        <v>173</v>
      </c>
      <c r="F247" s="203" t="s">
        <v>8</v>
      </c>
      <c r="G247" s="261" t="s">
        <v>526</v>
      </c>
      <c r="H247" s="1" t="s">
        <v>37</v>
      </c>
      <c r="I247" s="309">
        <v>812145</v>
      </c>
    </row>
    <row r="248" spans="1:9" ht="15.75" x14ac:dyDescent="0.25">
      <c r="A248" s="97" t="s">
        <v>39</v>
      </c>
      <c r="B248" s="22" t="s">
        <v>54</v>
      </c>
      <c r="C248" s="22">
        <v>10</v>
      </c>
      <c r="D248" s="18" t="s">
        <v>13</v>
      </c>
      <c r="E248" s="232"/>
      <c r="F248" s="233"/>
      <c r="G248" s="276"/>
      <c r="H248" s="18"/>
      <c r="I248" s="308">
        <f>SUM(I249)</f>
        <v>4280928</v>
      </c>
    </row>
    <row r="249" spans="1:9" ht="47.25" x14ac:dyDescent="0.25">
      <c r="A249" s="90" t="s">
        <v>105</v>
      </c>
      <c r="B249" s="26" t="s">
        <v>54</v>
      </c>
      <c r="C249" s="26">
        <v>10</v>
      </c>
      <c r="D249" s="24" t="s">
        <v>13</v>
      </c>
      <c r="E249" s="200" t="s">
        <v>171</v>
      </c>
      <c r="F249" s="201" t="s">
        <v>378</v>
      </c>
      <c r="G249" s="260" t="s">
        <v>379</v>
      </c>
      <c r="H249" s="24"/>
      <c r="I249" s="285">
        <f>SUM(I250)</f>
        <v>4280928</v>
      </c>
    </row>
    <row r="250" spans="1:9" ht="63" x14ac:dyDescent="0.25">
      <c r="A250" s="56" t="s">
        <v>152</v>
      </c>
      <c r="B250" s="109" t="s">
        <v>54</v>
      </c>
      <c r="C250" s="109">
        <v>10</v>
      </c>
      <c r="D250" s="1" t="s">
        <v>13</v>
      </c>
      <c r="E250" s="202" t="s">
        <v>173</v>
      </c>
      <c r="F250" s="203" t="s">
        <v>378</v>
      </c>
      <c r="G250" s="261" t="s">
        <v>379</v>
      </c>
      <c r="H250" s="1"/>
      <c r="I250" s="287">
        <f>SUM(I251)</f>
        <v>4280928</v>
      </c>
    </row>
    <row r="251" spans="1:9" ht="47.25" x14ac:dyDescent="0.25">
      <c r="A251" s="56" t="s">
        <v>440</v>
      </c>
      <c r="B251" s="109" t="s">
        <v>54</v>
      </c>
      <c r="C251" s="109">
        <v>10</v>
      </c>
      <c r="D251" s="1" t="s">
        <v>13</v>
      </c>
      <c r="E251" s="202" t="s">
        <v>173</v>
      </c>
      <c r="F251" s="203" t="s">
        <v>8</v>
      </c>
      <c r="G251" s="261" t="s">
        <v>379</v>
      </c>
      <c r="H251" s="1"/>
      <c r="I251" s="287">
        <f>SUM(I252+I255+I258+I261)</f>
        <v>4280928</v>
      </c>
    </row>
    <row r="252" spans="1:9" ht="31.5" x14ac:dyDescent="0.25">
      <c r="A252" s="89" t="s">
        <v>86</v>
      </c>
      <c r="B252" s="109" t="s">
        <v>54</v>
      </c>
      <c r="C252" s="109">
        <v>10</v>
      </c>
      <c r="D252" s="1" t="s">
        <v>13</v>
      </c>
      <c r="E252" s="202" t="s">
        <v>173</v>
      </c>
      <c r="F252" s="203" t="s">
        <v>8</v>
      </c>
      <c r="G252" s="261" t="s">
        <v>443</v>
      </c>
      <c r="H252" s="1"/>
      <c r="I252" s="287">
        <f>SUM(I253:I254)</f>
        <v>45764</v>
      </c>
    </row>
    <row r="253" spans="1:9" ht="31.5" x14ac:dyDescent="0.25">
      <c r="A253" s="326" t="s">
        <v>384</v>
      </c>
      <c r="B253" s="6" t="s">
        <v>54</v>
      </c>
      <c r="C253" s="109">
        <v>10</v>
      </c>
      <c r="D253" s="1" t="s">
        <v>13</v>
      </c>
      <c r="E253" s="202" t="s">
        <v>173</v>
      </c>
      <c r="F253" s="203" t="s">
        <v>8</v>
      </c>
      <c r="G253" s="261" t="s">
        <v>443</v>
      </c>
      <c r="H253" s="1" t="s">
        <v>14</v>
      </c>
      <c r="I253" s="286">
        <v>612</v>
      </c>
    </row>
    <row r="254" spans="1:9" ht="15.75" x14ac:dyDescent="0.25">
      <c r="A254" s="56" t="s">
        <v>38</v>
      </c>
      <c r="B254" s="109" t="s">
        <v>54</v>
      </c>
      <c r="C254" s="109">
        <v>10</v>
      </c>
      <c r="D254" s="1" t="s">
        <v>13</v>
      </c>
      <c r="E254" s="202" t="s">
        <v>173</v>
      </c>
      <c r="F254" s="203" t="s">
        <v>8</v>
      </c>
      <c r="G254" s="261" t="s">
        <v>443</v>
      </c>
      <c r="H254" s="1" t="s">
        <v>37</v>
      </c>
      <c r="I254" s="309">
        <v>45152</v>
      </c>
    </row>
    <row r="255" spans="1:9" ht="31.5" x14ac:dyDescent="0.25">
      <c r="A255" s="89" t="s">
        <v>87</v>
      </c>
      <c r="B255" s="109" t="s">
        <v>54</v>
      </c>
      <c r="C255" s="109">
        <v>10</v>
      </c>
      <c r="D255" s="1" t="s">
        <v>13</v>
      </c>
      <c r="E255" s="202" t="s">
        <v>173</v>
      </c>
      <c r="F255" s="203" t="s">
        <v>8</v>
      </c>
      <c r="G255" s="261" t="s">
        <v>444</v>
      </c>
      <c r="H255" s="1"/>
      <c r="I255" s="287">
        <f>SUM(I256:I257)</f>
        <v>201391</v>
      </c>
    </row>
    <row r="256" spans="1:9" s="71" customFormat="1" ht="31.5" x14ac:dyDescent="0.25">
      <c r="A256" s="326" t="s">
        <v>384</v>
      </c>
      <c r="B256" s="6" t="s">
        <v>54</v>
      </c>
      <c r="C256" s="109">
        <v>10</v>
      </c>
      <c r="D256" s="1" t="s">
        <v>13</v>
      </c>
      <c r="E256" s="202" t="s">
        <v>173</v>
      </c>
      <c r="F256" s="203" t="s">
        <v>8</v>
      </c>
      <c r="G256" s="261" t="s">
        <v>444</v>
      </c>
      <c r="H256" s="70" t="s">
        <v>14</v>
      </c>
      <c r="I256" s="379">
        <v>3134</v>
      </c>
    </row>
    <row r="257" spans="1:20" ht="15.75" x14ac:dyDescent="0.25">
      <c r="A257" s="56" t="s">
        <v>38</v>
      </c>
      <c r="B257" s="109" t="s">
        <v>54</v>
      </c>
      <c r="C257" s="109">
        <v>10</v>
      </c>
      <c r="D257" s="1" t="s">
        <v>13</v>
      </c>
      <c r="E257" s="202" t="s">
        <v>173</v>
      </c>
      <c r="F257" s="203" t="s">
        <v>8</v>
      </c>
      <c r="G257" s="261" t="s">
        <v>444</v>
      </c>
      <c r="H257" s="1" t="s">
        <v>37</v>
      </c>
      <c r="I257" s="286">
        <v>198257</v>
      </c>
    </row>
    <row r="258" spans="1:20" ht="15.75" x14ac:dyDescent="0.25">
      <c r="A258" s="98" t="s">
        <v>88</v>
      </c>
      <c r="B258" s="44" t="s">
        <v>54</v>
      </c>
      <c r="C258" s="109">
        <v>10</v>
      </c>
      <c r="D258" s="1" t="s">
        <v>13</v>
      </c>
      <c r="E258" s="202" t="s">
        <v>173</v>
      </c>
      <c r="F258" s="203" t="s">
        <v>8</v>
      </c>
      <c r="G258" s="261" t="s">
        <v>445</v>
      </c>
      <c r="H258" s="1"/>
      <c r="I258" s="287">
        <f>SUM(I259:I260)</f>
        <v>3602031</v>
      </c>
    </row>
    <row r="259" spans="1:20" ht="31.5" x14ac:dyDescent="0.25">
      <c r="A259" s="326" t="s">
        <v>384</v>
      </c>
      <c r="B259" s="6" t="s">
        <v>54</v>
      </c>
      <c r="C259" s="109">
        <v>10</v>
      </c>
      <c r="D259" s="1" t="s">
        <v>13</v>
      </c>
      <c r="E259" s="202" t="s">
        <v>173</v>
      </c>
      <c r="F259" s="203" t="s">
        <v>8</v>
      </c>
      <c r="G259" s="261" t="s">
        <v>445</v>
      </c>
      <c r="H259" s="1" t="s">
        <v>14</v>
      </c>
      <c r="I259" s="286">
        <v>42440</v>
      </c>
    </row>
    <row r="260" spans="1:20" ht="15.75" x14ac:dyDescent="0.25">
      <c r="A260" s="56" t="s">
        <v>38</v>
      </c>
      <c r="B260" s="109" t="s">
        <v>54</v>
      </c>
      <c r="C260" s="109">
        <v>10</v>
      </c>
      <c r="D260" s="1" t="s">
        <v>13</v>
      </c>
      <c r="E260" s="202" t="s">
        <v>173</v>
      </c>
      <c r="F260" s="203" t="s">
        <v>8</v>
      </c>
      <c r="G260" s="261" t="s">
        <v>445</v>
      </c>
      <c r="H260" s="1" t="s">
        <v>37</v>
      </c>
      <c r="I260" s="286">
        <v>3559591</v>
      </c>
    </row>
    <row r="261" spans="1:20" ht="15.75" x14ac:dyDescent="0.25">
      <c r="A261" s="89" t="s">
        <v>89</v>
      </c>
      <c r="B261" s="109" t="s">
        <v>54</v>
      </c>
      <c r="C261" s="109">
        <v>10</v>
      </c>
      <c r="D261" s="1" t="s">
        <v>13</v>
      </c>
      <c r="E261" s="202" t="s">
        <v>173</v>
      </c>
      <c r="F261" s="203" t="s">
        <v>8</v>
      </c>
      <c r="G261" s="261" t="s">
        <v>446</v>
      </c>
      <c r="H261" s="1"/>
      <c r="I261" s="287">
        <f>SUM(I262:I263)</f>
        <v>431742</v>
      </c>
    </row>
    <row r="262" spans="1:20" ht="31.5" x14ac:dyDescent="0.25">
      <c r="A262" s="326" t="s">
        <v>384</v>
      </c>
      <c r="B262" s="6" t="s">
        <v>54</v>
      </c>
      <c r="C262" s="109">
        <v>10</v>
      </c>
      <c r="D262" s="1" t="s">
        <v>13</v>
      </c>
      <c r="E262" s="202" t="s">
        <v>173</v>
      </c>
      <c r="F262" s="203" t="s">
        <v>8</v>
      </c>
      <c r="G262" s="261" t="s">
        <v>446</v>
      </c>
      <c r="H262" s="1" t="s">
        <v>14</v>
      </c>
      <c r="I262" s="286">
        <v>5618</v>
      </c>
    </row>
    <row r="263" spans="1:20" ht="15.75" x14ac:dyDescent="0.25">
      <c r="A263" s="56" t="s">
        <v>38</v>
      </c>
      <c r="B263" s="109" t="s">
        <v>54</v>
      </c>
      <c r="C263" s="109">
        <v>10</v>
      </c>
      <c r="D263" s="1" t="s">
        <v>13</v>
      </c>
      <c r="E263" s="202" t="s">
        <v>173</v>
      </c>
      <c r="F263" s="203" t="s">
        <v>8</v>
      </c>
      <c r="G263" s="261" t="s">
        <v>446</v>
      </c>
      <c r="H263" s="1" t="s">
        <v>37</v>
      </c>
      <c r="I263" s="286">
        <v>426124</v>
      </c>
    </row>
    <row r="264" spans="1:20" ht="15.75" x14ac:dyDescent="0.25">
      <c r="A264" s="77" t="s">
        <v>40</v>
      </c>
      <c r="B264" s="22" t="s">
        <v>54</v>
      </c>
      <c r="C264" s="22">
        <v>10</v>
      </c>
      <c r="D264" s="21" t="s">
        <v>18</v>
      </c>
      <c r="E264" s="232"/>
      <c r="F264" s="233"/>
      <c r="G264" s="276"/>
      <c r="H264" s="47"/>
      <c r="I264" s="308">
        <f>SUM(I265)</f>
        <v>26895392</v>
      </c>
    </row>
    <row r="265" spans="1:20" ht="47.25" x14ac:dyDescent="0.25">
      <c r="A265" s="68" t="s">
        <v>105</v>
      </c>
      <c r="B265" s="238" t="s">
        <v>54</v>
      </c>
      <c r="C265" s="61">
        <v>10</v>
      </c>
      <c r="D265" s="62" t="s">
        <v>18</v>
      </c>
      <c r="E265" s="239" t="s">
        <v>171</v>
      </c>
      <c r="F265" s="240" t="s">
        <v>378</v>
      </c>
      <c r="G265" s="279" t="s">
        <v>379</v>
      </c>
      <c r="H265" s="27"/>
      <c r="I265" s="285">
        <f>SUM(I266)</f>
        <v>26895392</v>
      </c>
    </row>
    <row r="266" spans="1:20" ht="63" x14ac:dyDescent="0.25">
      <c r="A266" s="2" t="s">
        <v>152</v>
      </c>
      <c r="B266" s="6" t="s">
        <v>54</v>
      </c>
      <c r="C266" s="30">
        <v>10</v>
      </c>
      <c r="D266" s="31" t="s">
        <v>18</v>
      </c>
      <c r="E266" s="202" t="s">
        <v>173</v>
      </c>
      <c r="F266" s="217" t="s">
        <v>378</v>
      </c>
      <c r="G266" s="268" t="s">
        <v>379</v>
      </c>
      <c r="H266" s="5"/>
      <c r="I266" s="287">
        <f>SUM(I267)</f>
        <v>26895392</v>
      </c>
    </row>
    <row r="267" spans="1:20" ht="47.25" x14ac:dyDescent="0.25">
      <c r="A267" s="2" t="s">
        <v>440</v>
      </c>
      <c r="B267" s="6" t="s">
        <v>54</v>
      </c>
      <c r="C267" s="30">
        <v>10</v>
      </c>
      <c r="D267" s="31" t="s">
        <v>18</v>
      </c>
      <c r="E267" s="202" t="s">
        <v>173</v>
      </c>
      <c r="F267" s="217" t="s">
        <v>8</v>
      </c>
      <c r="G267" s="268" t="s">
        <v>379</v>
      </c>
      <c r="H267" s="5"/>
      <c r="I267" s="287">
        <f>SUM(I268+I270+I272)</f>
        <v>26895392</v>
      </c>
    </row>
    <row r="268" spans="1:20" ht="15.75" x14ac:dyDescent="0.25">
      <c r="A268" s="76" t="s">
        <v>441</v>
      </c>
      <c r="B268" s="109" t="s">
        <v>54</v>
      </c>
      <c r="C268" s="30">
        <v>10</v>
      </c>
      <c r="D268" s="31" t="s">
        <v>18</v>
      </c>
      <c r="E268" s="202" t="s">
        <v>173</v>
      </c>
      <c r="F268" s="217" t="s">
        <v>8</v>
      </c>
      <c r="G268" s="268" t="s">
        <v>442</v>
      </c>
      <c r="H268" s="5"/>
      <c r="I268" s="287">
        <f>SUM(I269)</f>
        <v>1232297</v>
      </c>
    </row>
    <row r="269" spans="1:20" ht="15.75" x14ac:dyDescent="0.25">
      <c r="A269" s="2" t="s">
        <v>38</v>
      </c>
      <c r="B269" s="109" t="s">
        <v>54</v>
      </c>
      <c r="C269" s="30">
        <v>10</v>
      </c>
      <c r="D269" s="31" t="s">
        <v>18</v>
      </c>
      <c r="E269" s="202" t="s">
        <v>173</v>
      </c>
      <c r="F269" s="217" t="s">
        <v>8</v>
      </c>
      <c r="G269" s="268" t="s">
        <v>442</v>
      </c>
      <c r="H269" s="1" t="s">
        <v>37</v>
      </c>
      <c r="I269" s="286">
        <v>1232297</v>
      </c>
      <c r="L269" s="423"/>
      <c r="M269" s="423"/>
      <c r="N269" s="423"/>
      <c r="O269" s="423"/>
      <c r="P269" s="423"/>
      <c r="Q269" s="423"/>
      <c r="R269" s="423"/>
      <c r="S269" s="423"/>
      <c r="T269" s="423"/>
    </row>
    <row r="270" spans="1:20" ht="31.5" x14ac:dyDescent="0.25">
      <c r="A270" s="56" t="s">
        <v>631</v>
      </c>
      <c r="B270" s="109" t="s">
        <v>54</v>
      </c>
      <c r="C270" s="30">
        <v>10</v>
      </c>
      <c r="D270" s="31" t="s">
        <v>18</v>
      </c>
      <c r="E270" s="202" t="s">
        <v>173</v>
      </c>
      <c r="F270" s="217" t="s">
        <v>8</v>
      </c>
      <c r="G270" s="268" t="s">
        <v>632</v>
      </c>
      <c r="H270" s="5"/>
      <c r="I270" s="287">
        <f>SUM(I271)</f>
        <v>18243135</v>
      </c>
    </row>
    <row r="271" spans="1:20" ht="15.75" x14ac:dyDescent="0.25">
      <c r="A271" s="2" t="s">
        <v>38</v>
      </c>
      <c r="B271" s="109" t="s">
        <v>54</v>
      </c>
      <c r="C271" s="30">
        <v>10</v>
      </c>
      <c r="D271" s="31" t="s">
        <v>18</v>
      </c>
      <c r="E271" s="202" t="s">
        <v>173</v>
      </c>
      <c r="F271" s="217" t="s">
        <v>8</v>
      </c>
      <c r="G271" s="268" t="s">
        <v>632</v>
      </c>
      <c r="H271" s="5" t="s">
        <v>37</v>
      </c>
      <c r="I271" s="286">
        <v>18243135</v>
      </c>
    </row>
    <row r="272" spans="1:20" ht="31.5" x14ac:dyDescent="0.25">
      <c r="A272" s="56" t="s">
        <v>633</v>
      </c>
      <c r="B272" s="109" t="s">
        <v>54</v>
      </c>
      <c r="C272" s="30">
        <v>10</v>
      </c>
      <c r="D272" s="31" t="s">
        <v>18</v>
      </c>
      <c r="E272" s="202" t="s">
        <v>173</v>
      </c>
      <c r="F272" s="217" t="s">
        <v>8</v>
      </c>
      <c r="G272" s="268" t="s">
        <v>634</v>
      </c>
      <c r="H272" s="5"/>
      <c r="I272" s="287">
        <f>SUM(I273)</f>
        <v>7419960</v>
      </c>
      <c r="L272" s="380"/>
      <c r="M272" s="380"/>
      <c r="N272" s="380"/>
      <c r="O272" s="380"/>
      <c r="P272" s="380"/>
      <c r="Q272" s="380"/>
      <c r="R272" s="380"/>
      <c r="S272" s="380"/>
      <c r="T272" s="380"/>
    </row>
    <row r="273" spans="1:21" ht="15.75" x14ac:dyDescent="0.25">
      <c r="A273" s="2" t="s">
        <v>38</v>
      </c>
      <c r="B273" s="109" t="s">
        <v>54</v>
      </c>
      <c r="C273" s="30">
        <v>10</v>
      </c>
      <c r="D273" s="31" t="s">
        <v>18</v>
      </c>
      <c r="E273" s="202" t="s">
        <v>173</v>
      </c>
      <c r="F273" s="217" t="s">
        <v>8</v>
      </c>
      <c r="G273" s="268" t="s">
        <v>634</v>
      </c>
      <c r="H273" s="5" t="s">
        <v>37</v>
      </c>
      <c r="I273" s="286">
        <v>7419960</v>
      </c>
      <c r="L273" s="380"/>
      <c r="M273" s="380"/>
      <c r="N273" s="380"/>
      <c r="O273" s="380"/>
      <c r="P273" s="380"/>
      <c r="Q273" s="380"/>
      <c r="R273" s="380"/>
      <c r="S273" s="380"/>
      <c r="T273" s="380"/>
    </row>
    <row r="274" spans="1:21" s="8" customFormat="1" ht="15.75" x14ac:dyDescent="0.25">
      <c r="A274" s="88" t="s">
        <v>67</v>
      </c>
      <c r="B274" s="22" t="s">
        <v>54</v>
      </c>
      <c r="C274" s="22">
        <v>10</v>
      </c>
      <c r="D274" s="21" t="s">
        <v>65</v>
      </c>
      <c r="E274" s="232"/>
      <c r="F274" s="233"/>
      <c r="G274" s="276"/>
      <c r="H274" s="47"/>
      <c r="I274" s="308">
        <f>SUM(I275)</f>
        <v>3453106</v>
      </c>
    </row>
    <row r="275" spans="1:21" ht="47.25" x14ac:dyDescent="0.25">
      <c r="A275" s="94" t="s">
        <v>118</v>
      </c>
      <c r="B275" s="238" t="s">
        <v>54</v>
      </c>
      <c r="C275" s="61">
        <v>10</v>
      </c>
      <c r="D275" s="62" t="s">
        <v>65</v>
      </c>
      <c r="E275" s="239" t="s">
        <v>171</v>
      </c>
      <c r="F275" s="240" t="s">
        <v>378</v>
      </c>
      <c r="G275" s="279" t="s">
        <v>379</v>
      </c>
      <c r="H275" s="27"/>
      <c r="I275" s="285">
        <f>SUM(I276+I291+I287)</f>
        <v>3453106</v>
      </c>
    </row>
    <row r="276" spans="1:21" ht="63" x14ac:dyDescent="0.25">
      <c r="A276" s="99" t="s">
        <v>117</v>
      </c>
      <c r="B276" s="6" t="s">
        <v>54</v>
      </c>
      <c r="C276" s="30">
        <v>10</v>
      </c>
      <c r="D276" s="31" t="s">
        <v>65</v>
      </c>
      <c r="E276" s="216" t="s">
        <v>199</v>
      </c>
      <c r="F276" s="217" t="s">
        <v>378</v>
      </c>
      <c r="G276" s="268" t="s">
        <v>379</v>
      </c>
      <c r="H276" s="5"/>
      <c r="I276" s="287">
        <f>SUM(I277)</f>
        <v>3441106</v>
      </c>
    </row>
    <row r="277" spans="1:21" ht="47.25" x14ac:dyDescent="0.25">
      <c r="A277" s="99" t="s">
        <v>438</v>
      </c>
      <c r="B277" s="6" t="s">
        <v>54</v>
      </c>
      <c r="C277" s="30">
        <v>10</v>
      </c>
      <c r="D277" s="31" t="s">
        <v>65</v>
      </c>
      <c r="E277" s="216" t="s">
        <v>199</v>
      </c>
      <c r="F277" s="217" t="s">
        <v>8</v>
      </c>
      <c r="G277" s="268" t="s">
        <v>379</v>
      </c>
      <c r="H277" s="5"/>
      <c r="I277" s="287">
        <f>SUM(I278+I285+I282)</f>
        <v>3441106</v>
      </c>
    </row>
    <row r="278" spans="1:21" ht="31.5" x14ac:dyDescent="0.25">
      <c r="A278" s="56" t="s">
        <v>90</v>
      </c>
      <c r="B278" s="109" t="s">
        <v>54</v>
      </c>
      <c r="C278" s="30">
        <v>10</v>
      </c>
      <c r="D278" s="31" t="s">
        <v>65</v>
      </c>
      <c r="E278" s="216" t="s">
        <v>199</v>
      </c>
      <c r="F278" s="217" t="s">
        <v>8</v>
      </c>
      <c r="G278" s="268" t="s">
        <v>447</v>
      </c>
      <c r="H278" s="5"/>
      <c r="I278" s="287">
        <f>SUM(I279:I281)</f>
        <v>2446400</v>
      </c>
    </row>
    <row r="279" spans="1:21" ht="63" x14ac:dyDescent="0.25">
      <c r="A279" s="89" t="s">
        <v>75</v>
      </c>
      <c r="B279" s="109" t="s">
        <v>54</v>
      </c>
      <c r="C279" s="30">
        <v>10</v>
      </c>
      <c r="D279" s="31" t="s">
        <v>65</v>
      </c>
      <c r="E279" s="216" t="s">
        <v>199</v>
      </c>
      <c r="F279" s="217" t="s">
        <v>8</v>
      </c>
      <c r="G279" s="268" t="s">
        <v>447</v>
      </c>
      <c r="H279" s="1" t="s">
        <v>11</v>
      </c>
      <c r="I279" s="286">
        <v>2276000</v>
      </c>
      <c r="M279" s="423"/>
      <c r="N279" s="423"/>
      <c r="O279" s="423"/>
      <c r="P279" s="423"/>
      <c r="Q279" s="423"/>
      <c r="R279" s="423"/>
      <c r="S279" s="423"/>
      <c r="T279" s="423"/>
      <c r="U279" s="423"/>
    </row>
    <row r="280" spans="1:21" ht="31.5" x14ac:dyDescent="0.25">
      <c r="A280" s="326" t="s">
        <v>384</v>
      </c>
      <c r="B280" s="6" t="s">
        <v>54</v>
      </c>
      <c r="C280" s="30">
        <v>10</v>
      </c>
      <c r="D280" s="31" t="s">
        <v>65</v>
      </c>
      <c r="E280" s="216" t="s">
        <v>199</v>
      </c>
      <c r="F280" s="217" t="s">
        <v>8</v>
      </c>
      <c r="G280" s="268" t="s">
        <v>447</v>
      </c>
      <c r="H280" s="1" t="s">
        <v>14</v>
      </c>
      <c r="I280" s="286">
        <v>170399</v>
      </c>
    </row>
    <row r="281" spans="1:21" ht="15.75" x14ac:dyDescent="0.25">
      <c r="A281" s="56" t="s">
        <v>16</v>
      </c>
      <c r="B281" s="109" t="s">
        <v>54</v>
      </c>
      <c r="C281" s="30">
        <v>10</v>
      </c>
      <c r="D281" s="31" t="s">
        <v>65</v>
      </c>
      <c r="E281" s="216" t="s">
        <v>199</v>
      </c>
      <c r="F281" s="217" t="s">
        <v>8</v>
      </c>
      <c r="G281" s="268" t="s">
        <v>447</v>
      </c>
      <c r="H281" s="1" t="s">
        <v>15</v>
      </c>
      <c r="I281" s="286">
        <v>1</v>
      </c>
    </row>
    <row r="282" spans="1:21" ht="47.25" x14ac:dyDescent="0.25">
      <c r="A282" s="56" t="s">
        <v>635</v>
      </c>
      <c r="B282" s="6" t="s">
        <v>54</v>
      </c>
      <c r="C282" s="30">
        <v>10</v>
      </c>
      <c r="D282" s="31" t="s">
        <v>65</v>
      </c>
      <c r="E282" s="216" t="s">
        <v>199</v>
      </c>
      <c r="F282" s="217" t="s">
        <v>8</v>
      </c>
      <c r="G282" s="268" t="s">
        <v>636</v>
      </c>
      <c r="H282" s="1"/>
      <c r="I282" s="287">
        <f>SUM(I283:I284)</f>
        <v>396500</v>
      </c>
    </row>
    <row r="283" spans="1:21" ht="63" x14ac:dyDescent="0.25">
      <c r="A283" s="89" t="s">
        <v>75</v>
      </c>
      <c r="B283" s="6" t="s">
        <v>54</v>
      </c>
      <c r="C283" s="30">
        <v>10</v>
      </c>
      <c r="D283" s="31" t="s">
        <v>65</v>
      </c>
      <c r="E283" s="216" t="s">
        <v>199</v>
      </c>
      <c r="F283" s="217" t="s">
        <v>8</v>
      </c>
      <c r="G283" s="268" t="s">
        <v>636</v>
      </c>
      <c r="H283" s="1" t="s">
        <v>11</v>
      </c>
      <c r="I283" s="286">
        <v>266910</v>
      </c>
    </row>
    <row r="284" spans="1:21" ht="31.5" x14ac:dyDescent="0.25">
      <c r="A284" s="326" t="s">
        <v>384</v>
      </c>
      <c r="B284" s="6" t="s">
        <v>54</v>
      </c>
      <c r="C284" s="30">
        <v>10</v>
      </c>
      <c r="D284" s="31" t="s">
        <v>65</v>
      </c>
      <c r="E284" s="216" t="s">
        <v>199</v>
      </c>
      <c r="F284" s="217" t="s">
        <v>8</v>
      </c>
      <c r="G284" s="268" t="s">
        <v>636</v>
      </c>
      <c r="H284" s="1" t="s">
        <v>14</v>
      </c>
      <c r="I284" s="286">
        <v>129590</v>
      </c>
    </row>
    <row r="285" spans="1:21" ht="31.5" x14ac:dyDescent="0.25">
      <c r="A285" s="2" t="s">
        <v>74</v>
      </c>
      <c r="B285" s="6" t="s">
        <v>54</v>
      </c>
      <c r="C285" s="30">
        <v>10</v>
      </c>
      <c r="D285" s="31" t="s">
        <v>65</v>
      </c>
      <c r="E285" s="216" t="s">
        <v>199</v>
      </c>
      <c r="F285" s="217" t="s">
        <v>8</v>
      </c>
      <c r="G285" s="268" t="s">
        <v>380</v>
      </c>
      <c r="H285" s="1"/>
      <c r="I285" s="287">
        <f>SUM(I286)</f>
        <v>598206</v>
      </c>
    </row>
    <row r="286" spans="1:21" ht="63" x14ac:dyDescent="0.25">
      <c r="A286" s="76" t="s">
        <v>75</v>
      </c>
      <c r="B286" s="6" t="s">
        <v>54</v>
      </c>
      <c r="C286" s="30">
        <v>10</v>
      </c>
      <c r="D286" s="31" t="s">
        <v>65</v>
      </c>
      <c r="E286" s="216" t="s">
        <v>199</v>
      </c>
      <c r="F286" s="217" t="s">
        <v>8</v>
      </c>
      <c r="G286" s="268" t="s">
        <v>380</v>
      </c>
      <c r="H286" s="1" t="s">
        <v>11</v>
      </c>
      <c r="I286" s="286">
        <v>598206</v>
      </c>
    </row>
    <row r="287" spans="1:21" s="33" customFormat="1" ht="63" x14ac:dyDescent="0.25">
      <c r="A287" s="56" t="s">
        <v>152</v>
      </c>
      <c r="B287" s="109" t="s">
        <v>54</v>
      </c>
      <c r="C287" s="31">
        <v>10</v>
      </c>
      <c r="D287" s="31" t="s">
        <v>65</v>
      </c>
      <c r="E287" s="216" t="s">
        <v>173</v>
      </c>
      <c r="F287" s="217" t="s">
        <v>378</v>
      </c>
      <c r="G287" s="268" t="s">
        <v>379</v>
      </c>
      <c r="H287" s="32"/>
      <c r="I287" s="284">
        <f>SUM(I288)</f>
        <v>2000</v>
      </c>
    </row>
    <row r="288" spans="1:21" s="33" customFormat="1" ht="47.25" x14ac:dyDescent="0.25">
      <c r="A288" s="251" t="s">
        <v>440</v>
      </c>
      <c r="B288" s="109" t="s">
        <v>54</v>
      </c>
      <c r="C288" s="31">
        <v>10</v>
      </c>
      <c r="D288" s="31" t="s">
        <v>65</v>
      </c>
      <c r="E288" s="216" t="s">
        <v>173</v>
      </c>
      <c r="F288" s="217" t="s">
        <v>8</v>
      </c>
      <c r="G288" s="268" t="s">
        <v>379</v>
      </c>
      <c r="H288" s="32"/>
      <c r="I288" s="284">
        <f>SUM(I289)</f>
        <v>2000</v>
      </c>
    </row>
    <row r="289" spans="1:9" s="33" customFormat="1" ht="31.5" x14ac:dyDescent="0.25">
      <c r="A289" s="346" t="s">
        <v>504</v>
      </c>
      <c r="B289" s="64" t="s">
        <v>54</v>
      </c>
      <c r="C289" s="31">
        <v>10</v>
      </c>
      <c r="D289" s="31" t="s">
        <v>65</v>
      </c>
      <c r="E289" s="216" t="s">
        <v>173</v>
      </c>
      <c r="F289" s="217" t="s">
        <v>8</v>
      </c>
      <c r="G289" s="268" t="s">
        <v>505</v>
      </c>
      <c r="H289" s="32"/>
      <c r="I289" s="284">
        <f>SUM(I290)</f>
        <v>2000</v>
      </c>
    </row>
    <row r="290" spans="1:9" s="33" customFormat="1" ht="31.5" x14ac:dyDescent="0.25">
      <c r="A290" s="332" t="s">
        <v>384</v>
      </c>
      <c r="B290" s="64" t="s">
        <v>54</v>
      </c>
      <c r="C290" s="31">
        <v>10</v>
      </c>
      <c r="D290" s="31" t="s">
        <v>65</v>
      </c>
      <c r="E290" s="216" t="s">
        <v>173</v>
      </c>
      <c r="F290" s="217" t="s">
        <v>8</v>
      </c>
      <c r="G290" s="268" t="s">
        <v>505</v>
      </c>
      <c r="H290" s="32" t="s">
        <v>14</v>
      </c>
      <c r="I290" s="310">
        <v>2000</v>
      </c>
    </row>
    <row r="291" spans="1:9" ht="78.75" x14ac:dyDescent="0.25">
      <c r="A291" s="91" t="s">
        <v>106</v>
      </c>
      <c r="B291" s="48" t="s">
        <v>54</v>
      </c>
      <c r="C291" s="30">
        <v>10</v>
      </c>
      <c r="D291" s="31" t="s">
        <v>65</v>
      </c>
      <c r="E291" s="216" t="s">
        <v>198</v>
      </c>
      <c r="F291" s="217" t="s">
        <v>378</v>
      </c>
      <c r="G291" s="268" t="s">
        <v>379</v>
      </c>
      <c r="H291" s="1"/>
      <c r="I291" s="287">
        <f>SUM(I292)</f>
        <v>10000</v>
      </c>
    </row>
    <row r="292" spans="1:9" ht="47.25" x14ac:dyDescent="0.25">
      <c r="A292" s="227" t="s">
        <v>381</v>
      </c>
      <c r="B292" s="48" t="s">
        <v>54</v>
      </c>
      <c r="C292" s="30">
        <v>10</v>
      </c>
      <c r="D292" s="31" t="s">
        <v>65</v>
      </c>
      <c r="E292" s="216" t="s">
        <v>198</v>
      </c>
      <c r="F292" s="217" t="s">
        <v>8</v>
      </c>
      <c r="G292" s="268" t="s">
        <v>379</v>
      </c>
      <c r="H292" s="1"/>
      <c r="I292" s="287">
        <f>SUM(I293)</f>
        <v>10000</v>
      </c>
    </row>
    <row r="293" spans="1:9" ht="31.5" x14ac:dyDescent="0.25">
      <c r="A293" s="325" t="s">
        <v>97</v>
      </c>
      <c r="B293" s="48" t="s">
        <v>54</v>
      </c>
      <c r="C293" s="30">
        <v>10</v>
      </c>
      <c r="D293" s="31" t="s">
        <v>65</v>
      </c>
      <c r="E293" s="216" t="s">
        <v>198</v>
      </c>
      <c r="F293" s="217" t="s">
        <v>8</v>
      </c>
      <c r="G293" s="268" t="s">
        <v>383</v>
      </c>
      <c r="H293" s="1"/>
      <c r="I293" s="287">
        <f>SUM(I294)</f>
        <v>10000</v>
      </c>
    </row>
    <row r="294" spans="1:9" ht="31.5" x14ac:dyDescent="0.25">
      <c r="A294" s="326" t="s">
        <v>384</v>
      </c>
      <c r="B294" s="6" t="s">
        <v>54</v>
      </c>
      <c r="C294" s="30">
        <v>10</v>
      </c>
      <c r="D294" s="31" t="s">
        <v>65</v>
      </c>
      <c r="E294" s="216" t="s">
        <v>198</v>
      </c>
      <c r="F294" s="217" t="s">
        <v>8</v>
      </c>
      <c r="G294" s="268" t="s">
        <v>383</v>
      </c>
      <c r="H294" s="1" t="s">
        <v>14</v>
      </c>
      <c r="I294" s="309">
        <v>10000</v>
      </c>
    </row>
    <row r="295" spans="1:9" ht="47.25" x14ac:dyDescent="0.25">
      <c r="A295" s="100" t="s">
        <v>44</v>
      </c>
      <c r="B295" s="15" t="s">
        <v>54</v>
      </c>
      <c r="C295" s="15">
        <v>14</v>
      </c>
      <c r="D295" s="15"/>
      <c r="E295" s="230"/>
      <c r="F295" s="231"/>
      <c r="G295" s="275"/>
      <c r="H295" s="11"/>
      <c r="I295" s="307">
        <f>SUM(I296+I302)</f>
        <v>7893768</v>
      </c>
    </row>
    <row r="296" spans="1:9" ht="31.5" x14ac:dyDescent="0.25">
      <c r="A296" s="97" t="s">
        <v>45</v>
      </c>
      <c r="B296" s="22" t="s">
        <v>54</v>
      </c>
      <c r="C296" s="22">
        <v>14</v>
      </c>
      <c r="D296" s="18" t="s">
        <v>8</v>
      </c>
      <c r="E296" s="232"/>
      <c r="F296" s="233"/>
      <c r="G296" s="276"/>
      <c r="H296" s="18"/>
      <c r="I296" s="308">
        <f>SUM(I297)</f>
        <v>6559389</v>
      </c>
    </row>
    <row r="297" spans="1:9" ht="47.25" x14ac:dyDescent="0.25">
      <c r="A297" s="90" t="s">
        <v>115</v>
      </c>
      <c r="B297" s="26" t="s">
        <v>54</v>
      </c>
      <c r="C297" s="26">
        <v>14</v>
      </c>
      <c r="D297" s="24" t="s">
        <v>8</v>
      </c>
      <c r="E297" s="200" t="s">
        <v>196</v>
      </c>
      <c r="F297" s="201" t="s">
        <v>378</v>
      </c>
      <c r="G297" s="260" t="s">
        <v>379</v>
      </c>
      <c r="H297" s="24"/>
      <c r="I297" s="285">
        <f>SUM(I298)</f>
        <v>6559389</v>
      </c>
    </row>
    <row r="298" spans="1:9" ht="63" x14ac:dyDescent="0.25">
      <c r="A298" s="89" t="s">
        <v>160</v>
      </c>
      <c r="B298" s="109" t="s">
        <v>54</v>
      </c>
      <c r="C298" s="109">
        <v>14</v>
      </c>
      <c r="D298" s="1" t="s">
        <v>8</v>
      </c>
      <c r="E298" s="202" t="s">
        <v>200</v>
      </c>
      <c r="F298" s="203" t="s">
        <v>378</v>
      </c>
      <c r="G298" s="261" t="s">
        <v>379</v>
      </c>
      <c r="H298" s="1"/>
      <c r="I298" s="287">
        <f>SUM(I299)</f>
        <v>6559389</v>
      </c>
    </row>
    <row r="299" spans="1:9" ht="34.5" customHeight="1" x14ac:dyDescent="0.25">
      <c r="A299" s="89" t="s">
        <v>448</v>
      </c>
      <c r="B299" s="109" t="s">
        <v>54</v>
      </c>
      <c r="C299" s="109">
        <v>14</v>
      </c>
      <c r="D299" s="1" t="s">
        <v>8</v>
      </c>
      <c r="E299" s="202" t="s">
        <v>200</v>
      </c>
      <c r="F299" s="203" t="s">
        <v>10</v>
      </c>
      <c r="G299" s="261" t="s">
        <v>379</v>
      </c>
      <c r="H299" s="1"/>
      <c r="I299" s="287">
        <f>SUM(I300)</f>
        <v>6559389</v>
      </c>
    </row>
    <row r="300" spans="1:9" ht="47.25" x14ac:dyDescent="0.25">
      <c r="A300" s="89" t="s">
        <v>449</v>
      </c>
      <c r="B300" s="109" t="s">
        <v>54</v>
      </c>
      <c r="C300" s="109">
        <v>14</v>
      </c>
      <c r="D300" s="1" t="s">
        <v>8</v>
      </c>
      <c r="E300" s="202" t="s">
        <v>200</v>
      </c>
      <c r="F300" s="203" t="s">
        <v>10</v>
      </c>
      <c r="G300" s="261" t="s">
        <v>450</v>
      </c>
      <c r="H300" s="1"/>
      <c r="I300" s="287">
        <f>SUM(I301)</f>
        <v>6559389</v>
      </c>
    </row>
    <row r="301" spans="1:9" ht="15.75" x14ac:dyDescent="0.25">
      <c r="A301" s="89" t="s">
        <v>19</v>
      </c>
      <c r="B301" s="109" t="s">
        <v>54</v>
      </c>
      <c r="C301" s="109">
        <v>14</v>
      </c>
      <c r="D301" s="1" t="s">
        <v>8</v>
      </c>
      <c r="E301" s="202" t="s">
        <v>200</v>
      </c>
      <c r="F301" s="203" t="s">
        <v>10</v>
      </c>
      <c r="G301" s="261" t="s">
        <v>450</v>
      </c>
      <c r="H301" s="1" t="s">
        <v>64</v>
      </c>
      <c r="I301" s="286">
        <v>6559389</v>
      </c>
    </row>
    <row r="302" spans="1:9" ht="15.75" x14ac:dyDescent="0.25">
      <c r="A302" s="97" t="s">
        <v>165</v>
      </c>
      <c r="B302" s="22" t="s">
        <v>54</v>
      </c>
      <c r="C302" s="22">
        <v>14</v>
      </c>
      <c r="D302" s="18" t="s">
        <v>13</v>
      </c>
      <c r="E302" s="232"/>
      <c r="F302" s="233"/>
      <c r="G302" s="276"/>
      <c r="H302" s="19"/>
      <c r="I302" s="308">
        <f>SUM(I303)</f>
        <v>1334379</v>
      </c>
    </row>
    <row r="303" spans="1:9" ht="47.25" x14ac:dyDescent="0.25">
      <c r="A303" s="90" t="s">
        <v>115</v>
      </c>
      <c r="B303" s="26" t="s">
        <v>54</v>
      </c>
      <c r="C303" s="26">
        <v>14</v>
      </c>
      <c r="D303" s="24" t="s">
        <v>13</v>
      </c>
      <c r="E303" s="200" t="s">
        <v>196</v>
      </c>
      <c r="F303" s="201" t="s">
        <v>378</v>
      </c>
      <c r="G303" s="260" t="s">
        <v>379</v>
      </c>
      <c r="H303" s="24"/>
      <c r="I303" s="285">
        <f>SUM(I304)</f>
        <v>1334379</v>
      </c>
    </row>
    <row r="304" spans="1:9" ht="63" x14ac:dyDescent="0.25">
      <c r="A304" s="89" t="s">
        <v>160</v>
      </c>
      <c r="B304" s="109" t="s">
        <v>54</v>
      </c>
      <c r="C304" s="109">
        <v>14</v>
      </c>
      <c r="D304" s="1" t="s">
        <v>13</v>
      </c>
      <c r="E304" s="202" t="s">
        <v>200</v>
      </c>
      <c r="F304" s="203" t="s">
        <v>378</v>
      </c>
      <c r="G304" s="261" t="s">
        <v>379</v>
      </c>
      <c r="H304" s="66"/>
      <c r="I304" s="287">
        <f>SUM(I305)</f>
        <v>1334379</v>
      </c>
    </row>
    <row r="305" spans="1:9" ht="34.5" customHeight="1" x14ac:dyDescent="0.25">
      <c r="A305" s="241" t="s">
        <v>451</v>
      </c>
      <c r="B305" s="64" t="s">
        <v>54</v>
      </c>
      <c r="C305" s="109">
        <v>14</v>
      </c>
      <c r="D305" s="1" t="s">
        <v>13</v>
      </c>
      <c r="E305" s="216" t="s">
        <v>200</v>
      </c>
      <c r="F305" s="217" t="s">
        <v>18</v>
      </c>
      <c r="G305" s="268" t="s">
        <v>379</v>
      </c>
      <c r="H305" s="242"/>
      <c r="I305" s="287">
        <f>SUM(I306)</f>
        <v>1334379</v>
      </c>
    </row>
    <row r="306" spans="1:9" ht="31.5" x14ac:dyDescent="0.25">
      <c r="A306" s="92" t="s">
        <v>637</v>
      </c>
      <c r="B306" s="64" t="s">
        <v>54</v>
      </c>
      <c r="C306" s="109">
        <v>14</v>
      </c>
      <c r="D306" s="1" t="s">
        <v>13</v>
      </c>
      <c r="E306" s="216" t="s">
        <v>200</v>
      </c>
      <c r="F306" s="217" t="s">
        <v>18</v>
      </c>
      <c r="G306" s="268" t="s">
        <v>452</v>
      </c>
      <c r="H306" s="242"/>
      <c r="I306" s="287">
        <f>SUM(I307)</f>
        <v>1334379</v>
      </c>
    </row>
    <row r="307" spans="1:9" ht="15.75" x14ac:dyDescent="0.25">
      <c r="A307" s="98" t="s">
        <v>19</v>
      </c>
      <c r="B307" s="44" t="s">
        <v>54</v>
      </c>
      <c r="C307" s="109">
        <v>14</v>
      </c>
      <c r="D307" s="1" t="s">
        <v>13</v>
      </c>
      <c r="E307" s="216" t="s">
        <v>200</v>
      </c>
      <c r="F307" s="217" t="s">
        <v>18</v>
      </c>
      <c r="G307" s="268" t="s">
        <v>452</v>
      </c>
      <c r="H307" s="32" t="s">
        <v>64</v>
      </c>
      <c r="I307" s="311">
        <v>1334379</v>
      </c>
    </row>
    <row r="308" spans="1:9" ht="18.75" customHeight="1" x14ac:dyDescent="0.25">
      <c r="A308" s="347" t="s">
        <v>51</v>
      </c>
      <c r="B308" s="348" t="s">
        <v>52</v>
      </c>
      <c r="C308" s="349"/>
      <c r="D308" s="350"/>
      <c r="E308" s="351"/>
      <c r="F308" s="352"/>
      <c r="G308" s="353"/>
      <c r="H308" s="354"/>
      <c r="I308" s="324">
        <f>SUM(I309)</f>
        <v>1174098</v>
      </c>
    </row>
    <row r="309" spans="1:9" ht="18.75" customHeight="1" x14ac:dyDescent="0.25">
      <c r="A309" s="194" t="s">
        <v>7</v>
      </c>
      <c r="B309" s="195" t="s">
        <v>52</v>
      </c>
      <c r="C309" s="11" t="s">
        <v>8</v>
      </c>
      <c r="D309" s="11"/>
      <c r="E309" s="196"/>
      <c r="F309" s="197"/>
      <c r="G309" s="258"/>
      <c r="H309" s="11"/>
      <c r="I309" s="307">
        <f>SUM(I310)</f>
        <v>1174098</v>
      </c>
    </row>
    <row r="310" spans="1:9" ht="47.25" x14ac:dyDescent="0.25">
      <c r="A310" s="17" t="s">
        <v>12</v>
      </c>
      <c r="B310" s="22" t="s">
        <v>52</v>
      </c>
      <c r="C310" s="18" t="s">
        <v>8</v>
      </c>
      <c r="D310" s="18" t="s">
        <v>13</v>
      </c>
      <c r="E310" s="232"/>
      <c r="F310" s="233"/>
      <c r="G310" s="276"/>
      <c r="H310" s="19"/>
      <c r="I310" s="308">
        <f>SUM(I311,I316)</f>
        <v>1174098</v>
      </c>
    </row>
    <row r="311" spans="1:9" ht="47.25" x14ac:dyDescent="0.25">
      <c r="A311" s="68" t="s">
        <v>100</v>
      </c>
      <c r="B311" s="26" t="s">
        <v>52</v>
      </c>
      <c r="C311" s="24" t="s">
        <v>8</v>
      </c>
      <c r="D311" s="24" t="s">
        <v>13</v>
      </c>
      <c r="E311" s="210" t="s">
        <v>390</v>
      </c>
      <c r="F311" s="211" t="s">
        <v>378</v>
      </c>
      <c r="G311" s="265" t="s">
        <v>379</v>
      </c>
      <c r="H311" s="24"/>
      <c r="I311" s="285">
        <f>SUM(I312)</f>
        <v>61815</v>
      </c>
    </row>
    <row r="312" spans="1:9" ht="63" x14ac:dyDescent="0.25">
      <c r="A312" s="69" t="s">
        <v>101</v>
      </c>
      <c r="B312" s="48" t="s">
        <v>52</v>
      </c>
      <c r="C312" s="1" t="s">
        <v>8</v>
      </c>
      <c r="D312" s="1" t="s">
        <v>13</v>
      </c>
      <c r="E312" s="212" t="s">
        <v>391</v>
      </c>
      <c r="F312" s="213" t="s">
        <v>378</v>
      </c>
      <c r="G312" s="266" t="s">
        <v>379</v>
      </c>
      <c r="H312" s="40"/>
      <c r="I312" s="287">
        <f>SUM(I313)</f>
        <v>61815</v>
      </c>
    </row>
    <row r="313" spans="1:9" ht="47.25" x14ac:dyDescent="0.25">
      <c r="A313" s="69" t="s">
        <v>392</v>
      </c>
      <c r="B313" s="48" t="s">
        <v>52</v>
      </c>
      <c r="C313" s="1" t="s">
        <v>8</v>
      </c>
      <c r="D313" s="1" t="s">
        <v>13</v>
      </c>
      <c r="E313" s="212" t="s">
        <v>391</v>
      </c>
      <c r="F313" s="213" t="s">
        <v>8</v>
      </c>
      <c r="G313" s="266" t="s">
        <v>379</v>
      </c>
      <c r="H313" s="40"/>
      <c r="I313" s="287">
        <f>SUM(I314)</f>
        <v>61815</v>
      </c>
    </row>
    <row r="314" spans="1:9" ht="16.5" customHeight="1" x14ac:dyDescent="0.25">
      <c r="A314" s="69" t="s">
        <v>102</v>
      </c>
      <c r="B314" s="48" t="s">
        <v>52</v>
      </c>
      <c r="C314" s="1" t="s">
        <v>8</v>
      </c>
      <c r="D314" s="1" t="s">
        <v>13</v>
      </c>
      <c r="E314" s="212" t="s">
        <v>391</v>
      </c>
      <c r="F314" s="213" t="s">
        <v>8</v>
      </c>
      <c r="G314" s="266" t="s">
        <v>393</v>
      </c>
      <c r="H314" s="40"/>
      <c r="I314" s="287">
        <f>SUM(I315)</f>
        <v>61815</v>
      </c>
    </row>
    <row r="315" spans="1:9" ht="30.75" customHeight="1" x14ac:dyDescent="0.25">
      <c r="A315" s="327" t="s">
        <v>384</v>
      </c>
      <c r="B315" s="328" t="s">
        <v>52</v>
      </c>
      <c r="C315" s="1" t="s">
        <v>8</v>
      </c>
      <c r="D315" s="1" t="s">
        <v>13</v>
      </c>
      <c r="E315" s="212" t="s">
        <v>391</v>
      </c>
      <c r="F315" s="213" t="s">
        <v>8</v>
      </c>
      <c r="G315" s="266" t="s">
        <v>393</v>
      </c>
      <c r="H315" s="1" t="s">
        <v>14</v>
      </c>
      <c r="I315" s="286">
        <v>61815</v>
      </c>
    </row>
    <row r="316" spans="1:9" ht="31.5" x14ac:dyDescent="0.25">
      <c r="A316" s="23" t="s">
        <v>103</v>
      </c>
      <c r="B316" s="26" t="s">
        <v>52</v>
      </c>
      <c r="C316" s="24" t="s">
        <v>8</v>
      </c>
      <c r="D316" s="24" t="s">
        <v>13</v>
      </c>
      <c r="E316" s="200" t="s">
        <v>201</v>
      </c>
      <c r="F316" s="201" t="s">
        <v>378</v>
      </c>
      <c r="G316" s="260" t="s">
        <v>379</v>
      </c>
      <c r="H316" s="24"/>
      <c r="I316" s="285">
        <f>SUM(I317+I320)</f>
        <v>1112283</v>
      </c>
    </row>
    <row r="317" spans="1:9" ht="31.5" x14ac:dyDescent="0.25">
      <c r="A317" s="2" t="s">
        <v>104</v>
      </c>
      <c r="B317" s="109" t="s">
        <v>52</v>
      </c>
      <c r="C317" s="1" t="s">
        <v>8</v>
      </c>
      <c r="D317" s="1" t="s">
        <v>13</v>
      </c>
      <c r="E317" s="202" t="s">
        <v>202</v>
      </c>
      <c r="F317" s="203" t="s">
        <v>378</v>
      </c>
      <c r="G317" s="261" t="s">
        <v>379</v>
      </c>
      <c r="H317" s="1"/>
      <c r="I317" s="287">
        <f>SUM(I318)</f>
        <v>650003</v>
      </c>
    </row>
    <row r="318" spans="1:9" ht="31.5" x14ac:dyDescent="0.25">
      <c r="A318" s="2" t="s">
        <v>74</v>
      </c>
      <c r="B318" s="109" t="s">
        <v>52</v>
      </c>
      <c r="C318" s="1" t="s">
        <v>8</v>
      </c>
      <c r="D318" s="1" t="s">
        <v>13</v>
      </c>
      <c r="E318" s="202" t="s">
        <v>202</v>
      </c>
      <c r="F318" s="203" t="s">
        <v>378</v>
      </c>
      <c r="G318" s="261" t="s">
        <v>380</v>
      </c>
      <c r="H318" s="1"/>
      <c r="I318" s="287">
        <f>SUM(I319)</f>
        <v>650003</v>
      </c>
    </row>
    <row r="319" spans="1:9" ht="63" x14ac:dyDescent="0.25">
      <c r="A319" s="76" t="s">
        <v>75</v>
      </c>
      <c r="B319" s="109" t="s">
        <v>52</v>
      </c>
      <c r="C319" s="1" t="s">
        <v>8</v>
      </c>
      <c r="D319" s="1" t="s">
        <v>13</v>
      </c>
      <c r="E319" s="202" t="s">
        <v>202</v>
      </c>
      <c r="F319" s="203" t="s">
        <v>378</v>
      </c>
      <c r="G319" s="261" t="s">
        <v>380</v>
      </c>
      <c r="H319" s="1" t="s">
        <v>11</v>
      </c>
      <c r="I319" s="309">
        <v>650003</v>
      </c>
    </row>
    <row r="320" spans="1:9" ht="15.75" x14ac:dyDescent="0.25">
      <c r="A320" s="76" t="s">
        <v>638</v>
      </c>
      <c r="B320" s="109" t="s">
        <v>52</v>
      </c>
      <c r="C320" s="1" t="s">
        <v>8</v>
      </c>
      <c r="D320" s="1" t="s">
        <v>13</v>
      </c>
      <c r="E320" s="202" t="s">
        <v>639</v>
      </c>
      <c r="F320" s="203" t="s">
        <v>378</v>
      </c>
      <c r="G320" s="261" t="s">
        <v>379</v>
      </c>
      <c r="H320" s="1"/>
      <c r="I320" s="284">
        <f>SUM(I321)</f>
        <v>462280</v>
      </c>
    </row>
    <row r="321" spans="1:11" ht="31.5" x14ac:dyDescent="0.25">
      <c r="A321" s="76" t="s">
        <v>640</v>
      </c>
      <c r="B321" s="109" t="s">
        <v>52</v>
      </c>
      <c r="C321" s="1" t="s">
        <v>8</v>
      </c>
      <c r="D321" s="1" t="s">
        <v>13</v>
      </c>
      <c r="E321" s="202" t="s">
        <v>639</v>
      </c>
      <c r="F321" s="203" t="s">
        <v>378</v>
      </c>
      <c r="G321" s="261" t="s">
        <v>641</v>
      </c>
      <c r="H321" s="1"/>
      <c r="I321" s="284">
        <f>SUM(I322:I323)</f>
        <v>462280</v>
      </c>
    </row>
    <row r="322" spans="1:11" ht="63" x14ac:dyDescent="0.25">
      <c r="A322" s="76" t="s">
        <v>75</v>
      </c>
      <c r="B322" s="109" t="s">
        <v>52</v>
      </c>
      <c r="C322" s="1" t="s">
        <v>8</v>
      </c>
      <c r="D322" s="1" t="s">
        <v>13</v>
      </c>
      <c r="E322" s="202" t="s">
        <v>639</v>
      </c>
      <c r="F322" s="203" t="s">
        <v>378</v>
      </c>
      <c r="G322" s="261" t="s">
        <v>641</v>
      </c>
      <c r="H322" s="1" t="s">
        <v>11</v>
      </c>
      <c r="I322" s="309">
        <v>387280</v>
      </c>
    </row>
    <row r="323" spans="1:11" ht="31.5" x14ac:dyDescent="0.25">
      <c r="A323" s="327" t="s">
        <v>384</v>
      </c>
      <c r="B323" s="109" t="s">
        <v>52</v>
      </c>
      <c r="C323" s="1" t="s">
        <v>8</v>
      </c>
      <c r="D323" s="1" t="s">
        <v>13</v>
      </c>
      <c r="E323" s="202" t="s">
        <v>639</v>
      </c>
      <c r="F323" s="203" t="s">
        <v>378</v>
      </c>
      <c r="G323" s="261" t="s">
        <v>641</v>
      </c>
      <c r="H323" s="1" t="s">
        <v>14</v>
      </c>
      <c r="I323" s="309">
        <v>75000</v>
      </c>
    </row>
    <row r="324" spans="1:11" ht="30" customHeight="1" x14ac:dyDescent="0.25">
      <c r="A324" s="355" t="s">
        <v>49</v>
      </c>
      <c r="B324" s="356" t="s">
        <v>50</v>
      </c>
      <c r="C324" s="349"/>
      <c r="D324" s="357"/>
      <c r="E324" s="358"/>
      <c r="F324" s="359"/>
      <c r="G324" s="353"/>
      <c r="H324" s="354"/>
      <c r="I324" s="324">
        <f>SUM(I332+I470+I325)</f>
        <v>274987161</v>
      </c>
      <c r="J324" s="243"/>
      <c r="K324" s="373"/>
    </row>
    <row r="325" spans="1:11" ht="16.5" customHeight="1" x14ac:dyDescent="0.25">
      <c r="A325" s="220" t="s">
        <v>22</v>
      </c>
      <c r="B325" s="15" t="s">
        <v>50</v>
      </c>
      <c r="C325" s="11" t="s">
        <v>18</v>
      </c>
      <c r="D325" s="15"/>
      <c r="E325" s="221"/>
      <c r="F325" s="222"/>
      <c r="G325" s="269"/>
      <c r="H325" s="11"/>
      <c r="I325" s="307">
        <f t="shared" ref="I325:I330" si="0">SUM(I326)</f>
        <v>156000</v>
      </c>
    </row>
    <row r="326" spans="1:11" ht="17.25" customHeight="1" x14ac:dyDescent="0.25">
      <c r="A326" s="85" t="s">
        <v>23</v>
      </c>
      <c r="B326" s="22" t="s">
        <v>50</v>
      </c>
      <c r="C326" s="18" t="s">
        <v>18</v>
      </c>
      <c r="D326" s="22">
        <v>12</v>
      </c>
      <c r="E326" s="86"/>
      <c r="F326" s="215"/>
      <c r="G326" s="267"/>
      <c r="H326" s="18"/>
      <c r="I326" s="308">
        <f t="shared" si="0"/>
        <v>156000</v>
      </c>
    </row>
    <row r="327" spans="1:11" ht="47.25" x14ac:dyDescent="0.25">
      <c r="A327" s="23" t="s">
        <v>129</v>
      </c>
      <c r="B327" s="26" t="s">
        <v>50</v>
      </c>
      <c r="C327" s="24" t="s">
        <v>18</v>
      </c>
      <c r="D327" s="26">
        <v>12</v>
      </c>
      <c r="E327" s="204" t="s">
        <v>453</v>
      </c>
      <c r="F327" s="205" t="s">
        <v>378</v>
      </c>
      <c r="G327" s="262" t="s">
        <v>379</v>
      </c>
      <c r="H327" s="24"/>
      <c r="I327" s="285">
        <f t="shared" si="0"/>
        <v>156000</v>
      </c>
    </row>
    <row r="328" spans="1:11" ht="63" x14ac:dyDescent="0.25">
      <c r="A328" s="336" t="s">
        <v>130</v>
      </c>
      <c r="B328" s="337" t="s">
        <v>50</v>
      </c>
      <c r="C328" s="4" t="s">
        <v>18</v>
      </c>
      <c r="D328" s="365">
        <v>12</v>
      </c>
      <c r="E328" s="208" t="s">
        <v>192</v>
      </c>
      <c r="F328" s="209" t="s">
        <v>378</v>
      </c>
      <c r="G328" s="264" t="s">
        <v>379</v>
      </c>
      <c r="H328" s="1"/>
      <c r="I328" s="287">
        <f t="shared" si="0"/>
        <v>156000</v>
      </c>
    </row>
    <row r="329" spans="1:11" ht="35.25" customHeight="1" x14ac:dyDescent="0.25">
      <c r="A329" s="330" t="s">
        <v>454</v>
      </c>
      <c r="B329" s="6" t="s">
        <v>50</v>
      </c>
      <c r="C329" s="4" t="s">
        <v>18</v>
      </c>
      <c r="D329" s="365">
        <v>12</v>
      </c>
      <c r="E329" s="208" t="s">
        <v>192</v>
      </c>
      <c r="F329" s="209" t="s">
        <v>8</v>
      </c>
      <c r="G329" s="264" t="s">
        <v>379</v>
      </c>
      <c r="H329" s="5"/>
      <c r="I329" s="287">
        <f t="shared" si="0"/>
        <v>156000</v>
      </c>
    </row>
    <row r="330" spans="1:11" ht="15.75" customHeight="1" x14ac:dyDescent="0.25">
      <c r="A330" s="56" t="s">
        <v>92</v>
      </c>
      <c r="B330" s="109" t="s">
        <v>50</v>
      </c>
      <c r="C330" s="4" t="s">
        <v>18</v>
      </c>
      <c r="D330" s="365">
        <v>12</v>
      </c>
      <c r="E330" s="208" t="s">
        <v>192</v>
      </c>
      <c r="F330" s="209" t="s">
        <v>8</v>
      </c>
      <c r="G330" s="264" t="s">
        <v>455</v>
      </c>
      <c r="H330" s="54"/>
      <c r="I330" s="287">
        <f t="shared" si="0"/>
        <v>156000</v>
      </c>
    </row>
    <row r="331" spans="1:11" ht="30" customHeight="1" x14ac:dyDescent="0.25">
      <c r="A331" s="326" t="s">
        <v>384</v>
      </c>
      <c r="B331" s="6" t="s">
        <v>50</v>
      </c>
      <c r="C331" s="4" t="s">
        <v>18</v>
      </c>
      <c r="D331" s="365">
        <v>12</v>
      </c>
      <c r="E331" s="208" t="s">
        <v>192</v>
      </c>
      <c r="F331" s="209" t="s">
        <v>8</v>
      </c>
      <c r="G331" s="264" t="s">
        <v>455</v>
      </c>
      <c r="H331" s="54" t="s">
        <v>14</v>
      </c>
      <c r="I331" s="286">
        <v>156000</v>
      </c>
    </row>
    <row r="332" spans="1:11" ht="15.75" x14ac:dyDescent="0.25">
      <c r="A332" s="220" t="s">
        <v>24</v>
      </c>
      <c r="B332" s="15" t="s">
        <v>50</v>
      </c>
      <c r="C332" s="11" t="s">
        <v>26</v>
      </c>
      <c r="D332" s="15"/>
      <c r="E332" s="221"/>
      <c r="F332" s="222"/>
      <c r="G332" s="269"/>
      <c r="H332" s="11"/>
      <c r="I332" s="307">
        <f>SUM(I333+I349+I412+I432+I443)</f>
        <v>264800505</v>
      </c>
    </row>
    <row r="333" spans="1:11" ht="15.75" x14ac:dyDescent="0.25">
      <c r="A333" s="85" t="s">
        <v>25</v>
      </c>
      <c r="B333" s="22" t="s">
        <v>50</v>
      </c>
      <c r="C333" s="18" t="s">
        <v>26</v>
      </c>
      <c r="D333" s="18" t="s">
        <v>8</v>
      </c>
      <c r="E333" s="198"/>
      <c r="F333" s="199"/>
      <c r="G333" s="259"/>
      <c r="H333" s="18"/>
      <c r="I333" s="308">
        <f>SUM(I334,I344)</f>
        <v>29638227</v>
      </c>
    </row>
    <row r="334" spans="1:11" ht="31.5" x14ac:dyDescent="0.25">
      <c r="A334" s="23" t="s">
        <v>133</v>
      </c>
      <c r="B334" s="29" t="s">
        <v>50</v>
      </c>
      <c r="C334" s="25" t="s">
        <v>26</v>
      </c>
      <c r="D334" s="25" t="s">
        <v>8</v>
      </c>
      <c r="E334" s="200" t="s">
        <v>456</v>
      </c>
      <c r="F334" s="201" t="s">
        <v>378</v>
      </c>
      <c r="G334" s="260" t="s">
        <v>379</v>
      </c>
      <c r="H334" s="27"/>
      <c r="I334" s="285">
        <f>SUM(I335)</f>
        <v>29524051</v>
      </c>
    </row>
    <row r="335" spans="1:11" ht="47.25" x14ac:dyDescent="0.25">
      <c r="A335" s="2" t="s">
        <v>134</v>
      </c>
      <c r="B335" s="365" t="s">
        <v>50</v>
      </c>
      <c r="C335" s="4" t="s">
        <v>26</v>
      </c>
      <c r="D335" s="4" t="s">
        <v>8</v>
      </c>
      <c r="E335" s="202" t="s">
        <v>203</v>
      </c>
      <c r="F335" s="203" t="s">
        <v>378</v>
      </c>
      <c r="G335" s="261" t="s">
        <v>379</v>
      </c>
      <c r="H335" s="54"/>
      <c r="I335" s="287">
        <f>SUM(I336)</f>
        <v>29524051</v>
      </c>
    </row>
    <row r="336" spans="1:11" ht="15.75" x14ac:dyDescent="0.25">
      <c r="A336" s="2" t="s">
        <v>457</v>
      </c>
      <c r="B336" s="365" t="s">
        <v>50</v>
      </c>
      <c r="C336" s="4" t="s">
        <v>26</v>
      </c>
      <c r="D336" s="4" t="s">
        <v>8</v>
      </c>
      <c r="E336" s="202" t="s">
        <v>203</v>
      </c>
      <c r="F336" s="203" t="s">
        <v>8</v>
      </c>
      <c r="G336" s="261" t="s">
        <v>379</v>
      </c>
      <c r="H336" s="54"/>
      <c r="I336" s="287">
        <f>SUM(I337+I340)</f>
        <v>29524051</v>
      </c>
    </row>
    <row r="337" spans="1:9" ht="94.5" x14ac:dyDescent="0.25">
      <c r="A337" s="2" t="s">
        <v>458</v>
      </c>
      <c r="B337" s="365" t="s">
        <v>50</v>
      </c>
      <c r="C337" s="4" t="s">
        <v>26</v>
      </c>
      <c r="D337" s="4" t="s">
        <v>8</v>
      </c>
      <c r="E337" s="202" t="s">
        <v>203</v>
      </c>
      <c r="F337" s="203" t="s">
        <v>8</v>
      </c>
      <c r="G337" s="261" t="s">
        <v>459</v>
      </c>
      <c r="H337" s="1"/>
      <c r="I337" s="287">
        <f>SUM(I338:I339)</f>
        <v>16468514</v>
      </c>
    </row>
    <row r="338" spans="1:9" ht="63" x14ac:dyDescent="0.25">
      <c r="A338" s="89" t="s">
        <v>75</v>
      </c>
      <c r="B338" s="109" t="s">
        <v>50</v>
      </c>
      <c r="C338" s="4" t="s">
        <v>26</v>
      </c>
      <c r="D338" s="4" t="s">
        <v>8</v>
      </c>
      <c r="E338" s="202" t="s">
        <v>203</v>
      </c>
      <c r="F338" s="203" t="s">
        <v>8</v>
      </c>
      <c r="G338" s="261" t="s">
        <v>459</v>
      </c>
      <c r="H338" s="5" t="s">
        <v>11</v>
      </c>
      <c r="I338" s="286">
        <v>16240168</v>
      </c>
    </row>
    <row r="339" spans="1:9" ht="31.5" x14ac:dyDescent="0.25">
      <c r="A339" s="326" t="s">
        <v>384</v>
      </c>
      <c r="B339" s="6" t="s">
        <v>50</v>
      </c>
      <c r="C339" s="4" t="s">
        <v>26</v>
      </c>
      <c r="D339" s="4" t="s">
        <v>8</v>
      </c>
      <c r="E339" s="202" t="s">
        <v>203</v>
      </c>
      <c r="F339" s="203" t="s">
        <v>8</v>
      </c>
      <c r="G339" s="261" t="s">
        <v>459</v>
      </c>
      <c r="H339" s="5" t="s">
        <v>14</v>
      </c>
      <c r="I339" s="286">
        <v>228346</v>
      </c>
    </row>
    <row r="340" spans="1:9" ht="31.5" x14ac:dyDescent="0.25">
      <c r="A340" s="2" t="s">
        <v>83</v>
      </c>
      <c r="B340" s="365" t="s">
        <v>50</v>
      </c>
      <c r="C340" s="4" t="s">
        <v>26</v>
      </c>
      <c r="D340" s="4" t="s">
        <v>8</v>
      </c>
      <c r="E340" s="202" t="s">
        <v>203</v>
      </c>
      <c r="F340" s="203" t="s">
        <v>8</v>
      </c>
      <c r="G340" s="261" t="s">
        <v>418</v>
      </c>
      <c r="H340" s="54"/>
      <c r="I340" s="287">
        <f>SUM(I341:I343)</f>
        <v>13055537</v>
      </c>
    </row>
    <row r="341" spans="1:9" ht="63" x14ac:dyDescent="0.25">
      <c r="A341" s="89" t="s">
        <v>75</v>
      </c>
      <c r="B341" s="109" t="s">
        <v>50</v>
      </c>
      <c r="C341" s="4" t="s">
        <v>26</v>
      </c>
      <c r="D341" s="4" t="s">
        <v>8</v>
      </c>
      <c r="E341" s="202" t="s">
        <v>203</v>
      </c>
      <c r="F341" s="203" t="s">
        <v>8</v>
      </c>
      <c r="G341" s="261" t="s">
        <v>418</v>
      </c>
      <c r="H341" s="54" t="s">
        <v>11</v>
      </c>
      <c r="I341" s="286">
        <v>5423547</v>
      </c>
    </row>
    <row r="342" spans="1:9" ht="31.5" x14ac:dyDescent="0.25">
      <c r="A342" s="326" t="s">
        <v>384</v>
      </c>
      <c r="B342" s="6" t="s">
        <v>50</v>
      </c>
      <c r="C342" s="4" t="s">
        <v>26</v>
      </c>
      <c r="D342" s="4" t="s">
        <v>8</v>
      </c>
      <c r="E342" s="202" t="s">
        <v>203</v>
      </c>
      <c r="F342" s="203" t="s">
        <v>8</v>
      </c>
      <c r="G342" s="261" t="s">
        <v>418</v>
      </c>
      <c r="H342" s="54" t="s">
        <v>14</v>
      </c>
      <c r="I342" s="286">
        <v>7217275</v>
      </c>
    </row>
    <row r="343" spans="1:9" ht="15.75" x14ac:dyDescent="0.25">
      <c r="A343" s="2" t="s">
        <v>16</v>
      </c>
      <c r="B343" s="365" t="s">
        <v>50</v>
      </c>
      <c r="C343" s="4" t="s">
        <v>26</v>
      </c>
      <c r="D343" s="4" t="s">
        <v>8</v>
      </c>
      <c r="E343" s="202" t="s">
        <v>203</v>
      </c>
      <c r="F343" s="203" t="s">
        <v>8</v>
      </c>
      <c r="G343" s="261" t="s">
        <v>418</v>
      </c>
      <c r="H343" s="54" t="s">
        <v>15</v>
      </c>
      <c r="I343" s="286">
        <v>414715</v>
      </c>
    </row>
    <row r="344" spans="1:9" ht="63" x14ac:dyDescent="0.25">
      <c r="A344" s="68" t="s">
        <v>123</v>
      </c>
      <c r="B344" s="26" t="s">
        <v>50</v>
      </c>
      <c r="C344" s="24" t="s">
        <v>26</v>
      </c>
      <c r="D344" s="38" t="s">
        <v>8</v>
      </c>
      <c r="E344" s="210" t="s">
        <v>188</v>
      </c>
      <c r="F344" s="211" t="s">
        <v>378</v>
      </c>
      <c r="G344" s="265" t="s">
        <v>379</v>
      </c>
      <c r="H344" s="24"/>
      <c r="I344" s="285">
        <f>SUM(I345)</f>
        <v>114176</v>
      </c>
    </row>
    <row r="345" spans="1:9" ht="110.25" x14ac:dyDescent="0.25">
      <c r="A345" s="69" t="s">
        <v>135</v>
      </c>
      <c r="B345" s="48" t="s">
        <v>50</v>
      </c>
      <c r="C345" s="1" t="s">
        <v>26</v>
      </c>
      <c r="D345" s="7" t="s">
        <v>8</v>
      </c>
      <c r="E345" s="218" t="s">
        <v>190</v>
      </c>
      <c r="F345" s="219" t="s">
        <v>378</v>
      </c>
      <c r="G345" s="271" t="s">
        <v>379</v>
      </c>
      <c r="H345" s="1"/>
      <c r="I345" s="287">
        <f>SUM(I346)</f>
        <v>114176</v>
      </c>
    </row>
    <row r="346" spans="1:9" ht="47.25" x14ac:dyDescent="0.25">
      <c r="A346" s="69" t="s">
        <v>413</v>
      </c>
      <c r="B346" s="48" t="s">
        <v>50</v>
      </c>
      <c r="C346" s="1" t="s">
        <v>26</v>
      </c>
      <c r="D346" s="7" t="s">
        <v>8</v>
      </c>
      <c r="E346" s="218" t="s">
        <v>190</v>
      </c>
      <c r="F346" s="219" t="s">
        <v>8</v>
      </c>
      <c r="G346" s="271" t="s">
        <v>379</v>
      </c>
      <c r="H346" s="1"/>
      <c r="I346" s="287">
        <f>SUM(I347)</f>
        <v>114176</v>
      </c>
    </row>
    <row r="347" spans="1:9" ht="18" customHeight="1" x14ac:dyDescent="0.25">
      <c r="A347" s="2" t="s">
        <v>94</v>
      </c>
      <c r="B347" s="109" t="s">
        <v>50</v>
      </c>
      <c r="C347" s="1" t="s">
        <v>26</v>
      </c>
      <c r="D347" s="7" t="s">
        <v>8</v>
      </c>
      <c r="E347" s="218" t="s">
        <v>190</v>
      </c>
      <c r="F347" s="219" t="s">
        <v>8</v>
      </c>
      <c r="G347" s="271" t="s">
        <v>436</v>
      </c>
      <c r="H347" s="1"/>
      <c r="I347" s="287">
        <f>SUM(I348)</f>
        <v>114176</v>
      </c>
    </row>
    <row r="348" spans="1:9" ht="33.75" customHeight="1" x14ac:dyDescent="0.25">
      <c r="A348" s="329" t="s">
        <v>384</v>
      </c>
      <c r="B348" s="328" t="s">
        <v>50</v>
      </c>
      <c r="C348" s="1" t="s">
        <v>26</v>
      </c>
      <c r="D348" s="7" t="s">
        <v>8</v>
      </c>
      <c r="E348" s="218" t="s">
        <v>190</v>
      </c>
      <c r="F348" s="219" t="s">
        <v>8</v>
      </c>
      <c r="G348" s="271" t="s">
        <v>436</v>
      </c>
      <c r="H348" s="1" t="s">
        <v>14</v>
      </c>
      <c r="I348" s="309">
        <v>114176</v>
      </c>
    </row>
    <row r="349" spans="1:9" ht="15.75" x14ac:dyDescent="0.25">
      <c r="A349" s="85" t="s">
        <v>27</v>
      </c>
      <c r="B349" s="22" t="s">
        <v>50</v>
      </c>
      <c r="C349" s="18" t="s">
        <v>26</v>
      </c>
      <c r="D349" s="18" t="s">
        <v>10</v>
      </c>
      <c r="E349" s="198"/>
      <c r="F349" s="199"/>
      <c r="G349" s="259"/>
      <c r="H349" s="18"/>
      <c r="I349" s="308">
        <f>SUM(I350+I402+I407)</f>
        <v>209968624</v>
      </c>
    </row>
    <row r="350" spans="1:9" ht="31.5" x14ac:dyDescent="0.25">
      <c r="A350" s="23" t="s">
        <v>133</v>
      </c>
      <c r="B350" s="26" t="s">
        <v>50</v>
      </c>
      <c r="C350" s="24" t="s">
        <v>26</v>
      </c>
      <c r="D350" s="24" t="s">
        <v>10</v>
      </c>
      <c r="E350" s="200" t="s">
        <v>456</v>
      </c>
      <c r="F350" s="201" t="s">
        <v>378</v>
      </c>
      <c r="G350" s="260" t="s">
        <v>379</v>
      </c>
      <c r="H350" s="24"/>
      <c r="I350" s="285">
        <f>SUM(I351+I398)</f>
        <v>209049312</v>
      </c>
    </row>
    <row r="351" spans="1:9" ht="50.25" customHeight="1" x14ac:dyDescent="0.25">
      <c r="A351" s="56" t="s">
        <v>134</v>
      </c>
      <c r="B351" s="109" t="s">
        <v>50</v>
      </c>
      <c r="C351" s="1" t="s">
        <v>26</v>
      </c>
      <c r="D351" s="1" t="s">
        <v>10</v>
      </c>
      <c r="E351" s="202" t="s">
        <v>203</v>
      </c>
      <c r="F351" s="203" t="s">
        <v>378</v>
      </c>
      <c r="G351" s="261" t="s">
        <v>379</v>
      </c>
      <c r="H351" s="1"/>
      <c r="I351" s="287">
        <f>SUM(I352+I392+I395)</f>
        <v>208913112</v>
      </c>
    </row>
    <row r="352" spans="1:9" ht="15.75" x14ac:dyDescent="0.25">
      <c r="A352" s="244" t="s">
        <v>460</v>
      </c>
      <c r="B352" s="109" t="s">
        <v>50</v>
      </c>
      <c r="C352" s="1" t="s">
        <v>26</v>
      </c>
      <c r="D352" s="1" t="s">
        <v>10</v>
      </c>
      <c r="E352" s="202" t="s">
        <v>203</v>
      </c>
      <c r="F352" s="203" t="s">
        <v>10</v>
      </c>
      <c r="G352" s="261" t="s">
        <v>379</v>
      </c>
      <c r="H352" s="1"/>
      <c r="I352" s="287">
        <f>SUM(I357+I360+I365+I375+I380+I369+I383+I387+I389+I363+I378+I367+I353+I355+I371+I373)</f>
        <v>206243984</v>
      </c>
    </row>
    <row r="353" spans="1:9" ht="48.75" customHeight="1" x14ac:dyDescent="0.25">
      <c r="A353" s="2" t="s">
        <v>642</v>
      </c>
      <c r="B353" s="109" t="s">
        <v>50</v>
      </c>
      <c r="C353" s="1" t="s">
        <v>26</v>
      </c>
      <c r="D353" s="1" t="s">
        <v>10</v>
      </c>
      <c r="E353" s="202" t="s">
        <v>203</v>
      </c>
      <c r="F353" s="203" t="s">
        <v>10</v>
      </c>
      <c r="G353" s="261" t="s">
        <v>643</v>
      </c>
      <c r="H353" s="1"/>
      <c r="I353" s="287">
        <f>SUM(I354)</f>
        <v>1026525</v>
      </c>
    </row>
    <row r="354" spans="1:9" ht="31.5" x14ac:dyDescent="0.25">
      <c r="A354" s="2" t="s">
        <v>384</v>
      </c>
      <c r="B354" s="109" t="s">
        <v>50</v>
      </c>
      <c r="C354" s="1" t="s">
        <v>26</v>
      </c>
      <c r="D354" s="1" t="s">
        <v>10</v>
      </c>
      <c r="E354" s="202" t="s">
        <v>203</v>
      </c>
      <c r="F354" s="203" t="s">
        <v>10</v>
      </c>
      <c r="G354" s="261" t="s">
        <v>643</v>
      </c>
      <c r="H354" s="1" t="s">
        <v>14</v>
      </c>
      <c r="I354" s="286">
        <v>1026525</v>
      </c>
    </row>
    <row r="355" spans="1:9" ht="48" customHeight="1" x14ac:dyDescent="0.25">
      <c r="A355" s="2" t="s">
        <v>644</v>
      </c>
      <c r="B355" s="109" t="s">
        <v>50</v>
      </c>
      <c r="C355" s="1" t="s">
        <v>26</v>
      </c>
      <c r="D355" s="1" t="s">
        <v>10</v>
      </c>
      <c r="E355" s="202" t="s">
        <v>203</v>
      </c>
      <c r="F355" s="203" t="s">
        <v>10</v>
      </c>
      <c r="G355" s="261" t="s">
        <v>645</v>
      </c>
      <c r="H355" s="1"/>
      <c r="I355" s="287">
        <f>SUM(I356)</f>
        <v>374501</v>
      </c>
    </row>
    <row r="356" spans="1:9" ht="31.5" x14ac:dyDescent="0.25">
      <c r="A356" s="2" t="s">
        <v>384</v>
      </c>
      <c r="B356" s="109" t="s">
        <v>50</v>
      </c>
      <c r="C356" s="1" t="s">
        <v>26</v>
      </c>
      <c r="D356" s="1" t="s">
        <v>10</v>
      </c>
      <c r="E356" s="202" t="s">
        <v>203</v>
      </c>
      <c r="F356" s="203" t="s">
        <v>10</v>
      </c>
      <c r="G356" s="261" t="s">
        <v>645</v>
      </c>
      <c r="H356" s="1" t="s">
        <v>14</v>
      </c>
      <c r="I356" s="286">
        <v>374501</v>
      </c>
    </row>
    <row r="357" spans="1:9" ht="94.5" x14ac:dyDescent="0.25">
      <c r="A357" s="45" t="s">
        <v>136</v>
      </c>
      <c r="B357" s="109" t="s">
        <v>50</v>
      </c>
      <c r="C357" s="1" t="s">
        <v>26</v>
      </c>
      <c r="D357" s="1" t="s">
        <v>10</v>
      </c>
      <c r="E357" s="202" t="s">
        <v>203</v>
      </c>
      <c r="F357" s="203" t="s">
        <v>10</v>
      </c>
      <c r="G357" s="261" t="s">
        <v>461</v>
      </c>
      <c r="H357" s="1"/>
      <c r="I357" s="287">
        <f>SUM(I358:I359)</f>
        <v>155513232</v>
      </c>
    </row>
    <row r="358" spans="1:9" ht="63" x14ac:dyDescent="0.25">
      <c r="A358" s="89" t="s">
        <v>75</v>
      </c>
      <c r="B358" s="109" t="s">
        <v>50</v>
      </c>
      <c r="C358" s="1" t="s">
        <v>26</v>
      </c>
      <c r="D358" s="1" t="s">
        <v>10</v>
      </c>
      <c r="E358" s="202" t="s">
        <v>203</v>
      </c>
      <c r="F358" s="203" t="s">
        <v>10</v>
      </c>
      <c r="G358" s="261" t="s">
        <v>461</v>
      </c>
      <c r="H358" s="1" t="s">
        <v>11</v>
      </c>
      <c r="I358" s="286">
        <v>151408795</v>
      </c>
    </row>
    <row r="359" spans="1:9" ht="31.5" x14ac:dyDescent="0.25">
      <c r="A359" s="326" t="s">
        <v>384</v>
      </c>
      <c r="B359" s="6" t="s">
        <v>50</v>
      </c>
      <c r="C359" s="1" t="s">
        <v>26</v>
      </c>
      <c r="D359" s="1" t="s">
        <v>10</v>
      </c>
      <c r="E359" s="202" t="s">
        <v>203</v>
      </c>
      <c r="F359" s="203" t="s">
        <v>10</v>
      </c>
      <c r="G359" s="261" t="s">
        <v>461</v>
      </c>
      <c r="H359" s="1" t="s">
        <v>14</v>
      </c>
      <c r="I359" s="286">
        <v>4104437</v>
      </c>
    </row>
    <row r="360" spans="1:9" ht="31.5" x14ac:dyDescent="0.25">
      <c r="A360" s="360" t="s">
        <v>462</v>
      </c>
      <c r="B360" s="6" t="s">
        <v>50</v>
      </c>
      <c r="C360" s="1" t="s">
        <v>26</v>
      </c>
      <c r="D360" s="1" t="s">
        <v>10</v>
      </c>
      <c r="E360" s="202" t="s">
        <v>203</v>
      </c>
      <c r="F360" s="203" t="s">
        <v>10</v>
      </c>
      <c r="G360" s="261" t="s">
        <v>463</v>
      </c>
      <c r="H360" s="1"/>
      <c r="I360" s="287">
        <f>SUM(I361:I362)</f>
        <v>49681</v>
      </c>
    </row>
    <row r="361" spans="1:9" ht="63" x14ac:dyDescent="0.25">
      <c r="A361" s="89" t="s">
        <v>75</v>
      </c>
      <c r="B361" s="6" t="s">
        <v>50</v>
      </c>
      <c r="C361" s="1" t="s">
        <v>26</v>
      </c>
      <c r="D361" s="1" t="s">
        <v>10</v>
      </c>
      <c r="E361" s="202" t="s">
        <v>203</v>
      </c>
      <c r="F361" s="203" t="s">
        <v>10</v>
      </c>
      <c r="G361" s="261" t="s">
        <v>463</v>
      </c>
      <c r="H361" s="1" t="s">
        <v>11</v>
      </c>
      <c r="I361" s="286">
        <v>42471</v>
      </c>
    </row>
    <row r="362" spans="1:9" ht="15.75" x14ac:dyDescent="0.25">
      <c r="A362" s="56" t="s">
        <v>38</v>
      </c>
      <c r="B362" s="6" t="s">
        <v>50</v>
      </c>
      <c r="C362" s="1" t="s">
        <v>26</v>
      </c>
      <c r="D362" s="1" t="s">
        <v>10</v>
      </c>
      <c r="E362" s="202" t="s">
        <v>203</v>
      </c>
      <c r="F362" s="203" t="s">
        <v>10</v>
      </c>
      <c r="G362" s="261" t="s">
        <v>463</v>
      </c>
      <c r="H362" s="1" t="s">
        <v>37</v>
      </c>
      <c r="I362" s="286">
        <v>7210</v>
      </c>
    </row>
    <row r="363" spans="1:9" ht="47.25" x14ac:dyDescent="0.25">
      <c r="A363" s="45" t="s">
        <v>589</v>
      </c>
      <c r="B363" s="6" t="s">
        <v>50</v>
      </c>
      <c r="C363" s="1" t="s">
        <v>26</v>
      </c>
      <c r="D363" s="1" t="s">
        <v>10</v>
      </c>
      <c r="E363" s="202" t="s">
        <v>203</v>
      </c>
      <c r="F363" s="203" t="s">
        <v>10</v>
      </c>
      <c r="G363" s="261" t="s">
        <v>590</v>
      </c>
      <c r="H363" s="1"/>
      <c r="I363" s="287">
        <f>SUM(I364)</f>
        <v>328051</v>
      </c>
    </row>
    <row r="364" spans="1:9" ht="31.5" x14ac:dyDescent="0.25">
      <c r="A364" s="326" t="s">
        <v>384</v>
      </c>
      <c r="B364" s="6" t="s">
        <v>50</v>
      </c>
      <c r="C364" s="1" t="s">
        <v>26</v>
      </c>
      <c r="D364" s="1" t="s">
        <v>10</v>
      </c>
      <c r="E364" s="202" t="s">
        <v>203</v>
      </c>
      <c r="F364" s="203" t="s">
        <v>10</v>
      </c>
      <c r="G364" s="261" t="s">
        <v>590</v>
      </c>
      <c r="H364" s="1" t="s">
        <v>14</v>
      </c>
      <c r="I364" s="286">
        <v>328051</v>
      </c>
    </row>
    <row r="365" spans="1:9" ht="63" x14ac:dyDescent="0.25">
      <c r="A365" s="360" t="s">
        <v>536</v>
      </c>
      <c r="B365" s="6" t="s">
        <v>50</v>
      </c>
      <c r="C365" s="1" t="s">
        <v>26</v>
      </c>
      <c r="D365" s="1" t="s">
        <v>10</v>
      </c>
      <c r="E365" s="202" t="s">
        <v>203</v>
      </c>
      <c r="F365" s="203" t="s">
        <v>10</v>
      </c>
      <c r="G365" s="261" t="s">
        <v>464</v>
      </c>
      <c r="H365" s="1"/>
      <c r="I365" s="287">
        <f>SUM(I366)</f>
        <v>191238</v>
      </c>
    </row>
    <row r="366" spans="1:9" ht="31.5" x14ac:dyDescent="0.25">
      <c r="A366" s="326" t="s">
        <v>384</v>
      </c>
      <c r="B366" s="6" t="s">
        <v>50</v>
      </c>
      <c r="C366" s="1" t="s">
        <v>26</v>
      </c>
      <c r="D366" s="1" t="s">
        <v>10</v>
      </c>
      <c r="E366" s="202" t="s">
        <v>203</v>
      </c>
      <c r="F366" s="203" t="s">
        <v>10</v>
      </c>
      <c r="G366" s="261" t="s">
        <v>464</v>
      </c>
      <c r="H366" s="1" t="s">
        <v>14</v>
      </c>
      <c r="I366" s="286">
        <v>191238</v>
      </c>
    </row>
    <row r="367" spans="1:9" ht="47.25" x14ac:dyDescent="0.25">
      <c r="A367" s="330" t="s">
        <v>646</v>
      </c>
      <c r="B367" s="6" t="s">
        <v>50</v>
      </c>
      <c r="C367" s="1" t="s">
        <v>26</v>
      </c>
      <c r="D367" s="1" t="s">
        <v>10</v>
      </c>
      <c r="E367" s="202" t="s">
        <v>203</v>
      </c>
      <c r="F367" s="203" t="s">
        <v>10</v>
      </c>
      <c r="G367" s="261" t="s">
        <v>647</v>
      </c>
      <c r="H367" s="1"/>
      <c r="I367" s="287">
        <f>SUM(I368)</f>
        <v>3808986</v>
      </c>
    </row>
    <row r="368" spans="1:9" ht="63" x14ac:dyDescent="0.25">
      <c r="A368" s="89" t="s">
        <v>75</v>
      </c>
      <c r="B368" s="6" t="s">
        <v>50</v>
      </c>
      <c r="C368" s="1" t="s">
        <v>26</v>
      </c>
      <c r="D368" s="1" t="s">
        <v>10</v>
      </c>
      <c r="E368" s="202" t="s">
        <v>203</v>
      </c>
      <c r="F368" s="203" t="s">
        <v>10</v>
      </c>
      <c r="G368" s="261" t="s">
        <v>647</v>
      </c>
      <c r="H368" s="1" t="s">
        <v>11</v>
      </c>
      <c r="I368" s="286">
        <v>3808986</v>
      </c>
    </row>
    <row r="369" spans="1:9" ht="47.25" x14ac:dyDescent="0.25">
      <c r="A369" s="376" t="s">
        <v>648</v>
      </c>
      <c r="B369" s="109" t="s">
        <v>50</v>
      </c>
      <c r="C369" s="4" t="s">
        <v>26</v>
      </c>
      <c r="D369" s="4" t="s">
        <v>10</v>
      </c>
      <c r="E369" s="202" t="s">
        <v>203</v>
      </c>
      <c r="F369" s="203" t="s">
        <v>10</v>
      </c>
      <c r="G369" s="261" t="s">
        <v>649</v>
      </c>
      <c r="H369" s="1"/>
      <c r="I369" s="287">
        <f>SUM(I370)</f>
        <v>1597662</v>
      </c>
    </row>
    <row r="370" spans="1:9" ht="31.5" x14ac:dyDescent="0.25">
      <c r="A370" s="326" t="s">
        <v>384</v>
      </c>
      <c r="B370" s="109" t="s">
        <v>50</v>
      </c>
      <c r="C370" s="4" t="s">
        <v>26</v>
      </c>
      <c r="D370" s="4" t="s">
        <v>10</v>
      </c>
      <c r="E370" s="202" t="s">
        <v>203</v>
      </c>
      <c r="F370" s="203" t="s">
        <v>10</v>
      </c>
      <c r="G370" s="261" t="s">
        <v>649</v>
      </c>
      <c r="H370" s="1" t="s">
        <v>14</v>
      </c>
      <c r="I370" s="286">
        <v>1597662</v>
      </c>
    </row>
    <row r="371" spans="1:9" ht="47.25" x14ac:dyDescent="0.25">
      <c r="A371" s="376" t="s">
        <v>650</v>
      </c>
      <c r="B371" s="6" t="s">
        <v>50</v>
      </c>
      <c r="C371" s="1" t="s">
        <v>26</v>
      </c>
      <c r="D371" s="1" t="s">
        <v>10</v>
      </c>
      <c r="E371" s="202" t="s">
        <v>203</v>
      </c>
      <c r="F371" s="203" t="s">
        <v>10</v>
      </c>
      <c r="G371" s="261" t="s">
        <v>651</v>
      </c>
      <c r="H371" s="1"/>
      <c r="I371" s="287">
        <f>SUM(I372)</f>
        <v>661847</v>
      </c>
    </row>
    <row r="372" spans="1:9" ht="31.5" x14ac:dyDescent="0.25">
      <c r="A372" s="89" t="s">
        <v>384</v>
      </c>
      <c r="B372" s="6" t="s">
        <v>50</v>
      </c>
      <c r="C372" s="1" t="s">
        <v>26</v>
      </c>
      <c r="D372" s="1" t="s">
        <v>10</v>
      </c>
      <c r="E372" s="202" t="s">
        <v>203</v>
      </c>
      <c r="F372" s="203" t="s">
        <v>10</v>
      </c>
      <c r="G372" s="261" t="s">
        <v>651</v>
      </c>
      <c r="H372" s="1" t="s">
        <v>14</v>
      </c>
      <c r="I372" s="286">
        <v>661847</v>
      </c>
    </row>
    <row r="373" spans="1:9" ht="47.25" x14ac:dyDescent="0.25">
      <c r="A373" s="2" t="s">
        <v>652</v>
      </c>
      <c r="B373" s="6" t="s">
        <v>50</v>
      </c>
      <c r="C373" s="1" t="s">
        <v>26</v>
      </c>
      <c r="D373" s="1" t="s">
        <v>10</v>
      </c>
      <c r="E373" s="202" t="s">
        <v>203</v>
      </c>
      <c r="F373" s="203" t="s">
        <v>10</v>
      </c>
      <c r="G373" s="261" t="s">
        <v>653</v>
      </c>
      <c r="H373" s="1"/>
      <c r="I373" s="287">
        <f>SUM(I374)</f>
        <v>71333</v>
      </c>
    </row>
    <row r="374" spans="1:9" ht="31.5" x14ac:dyDescent="0.25">
      <c r="A374" s="89" t="s">
        <v>384</v>
      </c>
      <c r="B374" s="6" t="s">
        <v>50</v>
      </c>
      <c r="C374" s="1" t="s">
        <v>26</v>
      </c>
      <c r="D374" s="1" t="s">
        <v>10</v>
      </c>
      <c r="E374" s="202" t="s">
        <v>203</v>
      </c>
      <c r="F374" s="203" t="s">
        <v>10</v>
      </c>
      <c r="G374" s="261" t="s">
        <v>653</v>
      </c>
      <c r="H374" s="1" t="s">
        <v>14</v>
      </c>
      <c r="I374" s="286">
        <v>71333</v>
      </c>
    </row>
    <row r="375" spans="1:9" ht="31.5" x14ac:dyDescent="0.25">
      <c r="A375" s="361" t="s">
        <v>465</v>
      </c>
      <c r="B375" s="6" t="s">
        <v>50</v>
      </c>
      <c r="C375" s="1" t="s">
        <v>26</v>
      </c>
      <c r="D375" s="1" t="s">
        <v>10</v>
      </c>
      <c r="E375" s="202" t="s">
        <v>203</v>
      </c>
      <c r="F375" s="203" t="s">
        <v>10</v>
      </c>
      <c r="G375" s="261" t="s">
        <v>466</v>
      </c>
      <c r="H375" s="1"/>
      <c r="I375" s="287">
        <f>SUM(I376:I377)</f>
        <v>425549</v>
      </c>
    </row>
    <row r="376" spans="1:9" ht="63" x14ac:dyDescent="0.25">
      <c r="A376" s="89" t="s">
        <v>75</v>
      </c>
      <c r="B376" s="109" t="s">
        <v>50</v>
      </c>
      <c r="C376" s="1" t="s">
        <v>26</v>
      </c>
      <c r="D376" s="1" t="s">
        <v>10</v>
      </c>
      <c r="E376" s="202" t="s">
        <v>203</v>
      </c>
      <c r="F376" s="203" t="s">
        <v>10</v>
      </c>
      <c r="G376" s="261" t="s">
        <v>466</v>
      </c>
      <c r="H376" s="1" t="s">
        <v>11</v>
      </c>
      <c r="I376" s="286">
        <v>332995</v>
      </c>
    </row>
    <row r="377" spans="1:9" ht="15.75" x14ac:dyDescent="0.25">
      <c r="A377" s="56" t="s">
        <v>38</v>
      </c>
      <c r="B377" s="109" t="s">
        <v>50</v>
      </c>
      <c r="C377" s="1" t="s">
        <v>26</v>
      </c>
      <c r="D377" s="1" t="s">
        <v>10</v>
      </c>
      <c r="E377" s="202" t="s">
        <v>203</v>
      </c>
      <c r="F377" s="203" t="s">
        <v>10</v>
      </c>
      <c r="G377" s="261" t="s">
        <v>466</v>
      </c>
      <c r="H377" s="5" t="s">
        <v>37</v>
      </c>
      <c r="I377" s="286">
        <v>92554</v>
      </c>
    </row>
    <row r="378" spans="1:9" ht="47.25" x14ac:dyDescent="0.25">
      <c r="A378" s="45" t="s">
        <v>591</v>
      </c>
      <c r="B378" s="6" t="s">
        <v>50</v>
      </c>
      <c r="C378" s="40" t="s">
        <v>26</v>
      </c>
      <c r="D378" s="40" t="s">
        <v>10</v>
      </c>
      <c r="E378" s="245" t="s">
        <v>203</v>
      </c>
      <c r="F378" s="246" t="s">
        <v>10</v>
      </c>
      <c r="G378" s="280" t="s">
        <v>592</v>
      </c>
      <c r="H378" s="40"/>
      <c r="I378" s="287">
        <f>SUM(I379)</f>
        <v>504925</v>
      </c>
    </row>
    <row r="379" spans="1:9" ht="31.5" x14ac:dyDescent="0.25">
      <c r="A379" s="362" t="s">
        <v>384</v>
      </c>
      <c r="B379" s="6" t="s">
        <v>50</v>
      </c>
      <c r="C379" s="54" t="s">
        <v>26</v>
      </c>
      <c r="D379" s="40" t="s">
        <v>10</v>
      </c>
      <c r="E379" s="245" t="s">
        <v>203</v>
      </c>
      <c r="F379" s="246" t="s">
        <v>10</v>
      </c>
      <c r="G379" s="280" t="s">
        <v>592</v>
      </c>
      <c r="H379" s="40" t="s">
        <v>14</v>
      </c>
      <c r="I379" s="286">
        <v>504925</v>
      </c>
    </row>
    <row r="380" spans="1:9" ht="63" x14ac:dyDescent="0.25">
      <c r="A380" s="361" t="s">
        <v>537</v>
      </c>
      <c r="B380" s="6" t="s">
        <v>50</v>
      </c>
      <c r="C380" s="40" t="s">
        <v>26</v>
      </c>
      <c r="D380" s="40" t="s">
        <v>10</v>
      </c>
      <c r="E380" s="245" t="s">
        <v>203</v>
      </c>
      <c r="F380" s="246" t="s">
        <v>10</v>
      </c>
      <c r="G380" s="280" t="s">
        <v>467</v>
      </c>
      <c r="H380" s="40"/>
      <c r="I380" s="287">
        <f>SUM(I381+I382)</f>
        <v>1782158</v>
      </c>
    </row>
    <row r="381" spans="1:9" ht="31.5" x14ac:dyDescent="0.25">
      <c r="A381" s="362" t="s">
        <v>384</v>
      </c>
      <c r="B381" s="6" t="s">
        <v>50</v>
      </c>
      <c r="C381" s="54" t="s">
        <v>26</v>
      </c>
      <c r="D381" s="40" t="s">
        <v>10</v>
      </c>
      <c r="E381" s="245" t="s">
        <v>203</v>
      </c>
      <c r="F381" s="246" t="s">
        <v>10</v>
      </c>
      <c r="G381" s="280" t="s">
        <v>467</v>
      </c>
      <c r="H381" s="40" t="s">
        <v>14</v>
      </c>
      <c r="I381" s="286">
        <v>1189254</v>
      </c>
    </row>
    <row r="382" spans="1:9" ht="15.75" x14ac:dyDescent="0.25">
      <c r="A382" s="56" t="s">
        <v>38</v>
      </c>
      <c r="B382" s="6" t="s">
        <v>50</v>
      </c>
      <c r="C382" s="54" t="s">
        <v>26</v>
      </c>
      <c r="D382" s="40" t="s">
        <v>10</v>
      </c>
      <c r="E382" s="245" t="s">
        <v>203</v>
      </c>
      <c r="F382" s="246" t="s">
        <v>10</v>
      </c>
      <c r="G382" s="280" t="s">
        <v>467</v>
      </c>
      <c r="H382" s="40" t="s">
        <v>37</v>
      </c>
      <c r="I382" s="286">
        <v>592904</v>
      </c>
    </row>
    <row r="383" spans="1:9" ht="31.5" x14ac:dyDescent="0.25">
      <c r="A383" s="56" t="s">
        <v>83</v>
      </c>
      <c r="B383" s="109" t="s">
        <v>50</v>
      </c>
      <c r="C383" s="4" t="s">
        <v>26</v>
      </c>
      <c r="D383" s="4" t="s">
        <v>10</v>
      </c>
      <c r="E383" s="202" t="s">
        <v>203</v>
      </c>
      <c r="F383" s="203" t="s">
        <v>10</v>
      </c>
      <c r="G383" s="261" t="s">
        <v>418</v>
      </c>
      <c r="H383" s="1"/>
      <c r="I383" s="287">
        <f>SUM(I384:I386)</f>
        <v>28231421</v>
      </c>
    </row>
    <row r="384" spans="1:9" ht="63" x14ac:dyDescent="0.25">
      <c r="A384" s="89" t="s">
        <v>75</v>
      </c>
      <c r="B384" s="109" t="s">
        <v>50</v>
      </c>
      <c r="C384" s="4" t="s">
        <v>26</v>
      </c>
      <c r="D384" s="4" t="s">
        <v>10</v>
      </c>
      <c r="E384" s="202" t="s">
        <v>203</v>
      </c>
      <c r="F384" s="203" t="s">
        <v>10</v>
      </c>
      <c r="G384" s="261" t="s">
        <v>418</v>
      </c>
      <c r="H384" s="1" t="s">
        <v>11</v>
      </c>
      <c r="I384" s="309">
        <v>1929857</v>
      </c>
    </row>
    <row r="385" spans="1:9" ht="31.5" x14ac:dyDescent="0.25">
      <c r="A385" s="326" t="s">
        <v>384</v>
      </c>
      <c r="B385" s="6" t="s">
        <v>50</v>
      </c>
      <c r="C385" s="4" t="s">
        <v>26</v>
      </c>
      <c r="D385" s="4" t="s">
        <v>10</v>
      </c>
      <c r="E385" s="202" t="s">
        <v>203</v>
      </c>
      <c r="F385" s="203" t="s">
        <v>10</v>
      </c>
      <c r="G385" s="261" t="s">
        <v>418</v>
      </c>
      <c r="H385" s="1" t="s">
        <v>14</v>
      </c>
      <c r="I385" s="310">
        <v>24091533</v>
      </c>
    </row>
    <row r="386" spans="1:9" ht="15.75" x14ac:dyDescent="0.25">
      <c r="A386" s="56" t="s">
        <v>16</v>
      </c>
      <c r="B386" s="109" t="s">
        <v>50</v>
      </c>
      <c r="C386" s="40" t="s">
        <v>26</v>
      </c>
      <c r="D386" s="40" t="s">
        <v>10</v>
      </c>
      <c r="E386" s="245" t="s">
        <v>203</v>
      </c>
      <c r="F386" s="246" t="s">
        <v>10</v>
      </c>
      <c r="G386" s="280" t="s">
        <v>418</v>
      </c>
      <c r="H386" s="40" t="s">
        <v>15</v>
      </c>
      <c r="I386" s="309">
        <v>2210031</v>
      </c>
    </row>
    <row r="387" spans="1:9" ht="31.5" x14ac:dyDescent="0.25">
      <c r="A387" s="282" t="s">
        <v>468</v>
      </c>
      <c r="B387" s="109" t="s">
        <v>50</v>
      </c>
      <c r="C387" s="40" t="s">
        <v>26</v>
      </c>
      <c r="D387" s="40" t="s">
        <v>10</v>
      </c>
      <c r="E387" s="245" t="s">
        <v>203</v>
      </c>
      <c r="F387" s="246" t="s">
        <v>10</v>
      </c>
      <c r="G387" s="280" t="s">
        <v>469</v>
      </c>
      <c r="H387" s="40"/>
      <c r="I387" s="287">
        <f>SUM(I388)</f>
        <v>10048531</v>
      </c>
    </row>
    <row r="388" spans="1:9" ht="31.5" x14ac:dyDescent="0.25">
      <c r="A388" s="89" t="s">
        <v>384</v>
      </c>
      <c r="B388" s="109" t="s">
        <v>50</v>
      </c>
      <c r="C388" s="40" t="s">
        <v>26</v>
      </c>
      <c r="D388" s="40" t="s">
        <v>10</v>
      </c>
      <c r="E388" s="245" t="s">
        <v>203</v>
      </c>
      <c r="F388" s="246" t="s">
        <v>10</v>
      </c>
      <c r="G388" s="280" t="s">
        <v>469</v>
      </c>
      <c r="H388" s="40" t="s">
        <v>14</v>
      </c>
      <c r="I388" s="309">
        <v>10048531</v>
      </c>
    </row>
    <row r="389" spans="1:9" ht="31.5" x14ac:dyDescent="0.25">
      <c r="A389" s="363" t="s">
        <v>538</v>
      </c>
      <c r="B389" s="6" t="s">
        <v>50</v>
      </c>
      <c r="C389" s="54" t="s">
        <v>26</v>
      </c>
      <c r="D389" s="40" t="s">
        <v>10</v>
      </c>
      <c r="E389" s="245" t="s">
        <v>203</v>
      </c>
      <c r="F389" s="246" t="s">
        <v>10</v>
      </c>
      <c r="G389" s="280" t="s">
        <v>539</v>
      </c>
      <c r="H389" s="40"/>
      <c r="I389" s="287">
        <f>SUM(I390:I391)</f>
        <v>1628344</v>
      </c>
    </row>
    <row r="390" spans="1:9" ht="31.5" x14ac:dyDescent="0.25">
      <c r="A390" s="363" t="s">
        <v>384</v>
      </c>
      <c r="B390" s="6" t="s">
        <v>50</v>
      </c>
      <c r="C390" s="54" t="s">
        <v>26</v>
      </c>
      <c r="D390" s="40" t="s">
        <v>10</v>
      </c>
      <c r="E390" s="245" t="s">
        <v>203</v>
      </c>
      <c r="F390" s="246" t="s">
        <v>10</v>
      </c>
      <c r="G390" s="280" t="s">
        <v>539</v>
      </c>
      <c r="H390" s="40" t="s">
        <v>14</v>
      </c>
      <c r="I390" s="286">
        <v>1478595</v>
      </c>
    </row>
    <row r="391" spans="1:9" ht="15.75" x14ac:dyDescent="0.25">
      <c r="A391" s="56" t="s">
        <v>38</v>
      </c>
      <c r="B391" s="6" t="s">
        <v>50</v>
      </c>
      <c r="C391" s="54" t="s">
        <v>26</v>
      </c>
      <c r="D391" s="40" t="s">
        <v>10</v>
      </c>
      <c r="E391" s="245" t="s">
        <v>203</v>
      </c>
      <c r="F391" s="246" t="s">
        <v>10</v>
      </c>
      <c r="G391" s="280" t="s">
        <v>539</v>
      </c>
      <c r="H391" s="40" t="s">
        <v>37</v>
      </c>
      <c r="I391" s="286">
        <v>149749</v>
      </c>
    </row>
    <row r="392" spans="1:9" ht="15.75" customHeight="1" x14ac:dyDescent="0.25">
      <c r="A392" s="244" t="s">
        <v>654</v>
      </c>
      <c r="B392" s="109" t="s">
        <v>50</v>
      </c>
      <c r="C392" s="1" t="s">
        <v>26</v>
      </c>
      <c r="D392" s="1" t="s">
        <v>10</v>
      </c>
      <c r="E392" s="202" t="s">
        <v>203</v>
      </c>
      <c r="F392" s="203" t="s">
        <v>655</v>
      </c>
      <c r="G392" s="261" t="s">
        <v>379</v>
      </c>
      <c r="H392" s="1"/>
      <c r="I392" s="287">
        <f>SUM(I393)</f>
        <v>1104170</v>
      </c>
    </row>
    <row r="393" spans="1:9" ht="65.25" customHeight="1" x14ac:dyDescent="0.25">
      <c r="A393" s="244" t="s">
        <v>656</v>
      </c>
      <c r="B393" s="109" t="s">
        <v>50</v>
      </c>
      <c r="C393" s="1" t="s">
        <v>26</v>
      </c>
      <c r="D393" s="1" t="s">
        <v>10</v>
      </c>
      <c r="E393" s="202" t="s">
        <v>203</v>
      </c>
      <c r="F393" s="203" t="s">
        <v>655</v>
      </c>
      <c r="G393" s="261" t="s">
        <v>657</v>
      </c>
      <c r="H393" s="1"/>
      <c r="I393" s="287">
        <f>SUM(I394)</f>
        <v>1104170</v>
      </c>
    </row>
    <row r="394" spans="1:9" ht="32.25" customHeight="1" x14ac:dyDescent="0.25">
      <c r="A394" s="363" t="s">
        <v>384</v>
      </c>
      <c r="B394" s="109" t="s">
        <v>50</v>
      </c>
      <c r="C394" s="1" t="s">
        <v>26</v>
      </c>
      <c r="D394" s="1" t="s">
        <v>10</v>
      </c>
      <c r="E394" s="202" t="s">
        <v>203</v>
      </c>
      <c r="F394" s="203" t="s">
        <v>655</v>
      </c>
      <c r="G394" s="261" t="s">
        <v>657</v>
      </c>
      <c r="H394" s="1" t="s">
        <v>14</v>
      </c>
      <c r="I394" s="286">
        <v>1104170</v>
      </c>
    </row>
    <row r="395" spans="1:9" ht="15.75" customHeight="1" x14ac:dyDescent="0.25">
      <c r="A395" s="244" t="s">
        <v>658</v>
      </c>
      <c r="B395" s="109" t="s">
        <v>50</v>
      </c>
      <c r="C395" s="1" t="s">
        <v>26</v>
      </c>
      <c r="D395" s="1" t="s">
        <v>10</v>
      </c>
      <c r="E395" s="202" t="s">
        <v>203</v>
      </c>
      <c r="F395" s="203" t="s">
        <v>659</v>
      </c>
      <c r="G395" s="261" t="s">
        <v>379</v>
      </c>
      <c r="H395" s="1"/>
      <c r="I395" s="287">
        <f>SUM(I396)</f>
        <v>1564958</v>
      </c>
    </row>
    <row r="396" spans="1:9" ht="31.5" x14ac:dyDescent="0.25">
      <c r="A396" s="244" t="s">
        <v>660</v>
      </c>
      <c r="B396" s="109" t="s">
        <v>50</v>
      </c>
      <c r="C396" s="1" t="s">
        <v>26</v>
      </c>
      <c r="D396" s="1" t="s">
        <v>10</v>
      </c>
      <c r="E396" s="202" t="s">
        <v>203</v>
      </c>
      <c r="F396" s="203" t="s">
        <v>659</v>
      </c>
      <c r="G396" s="261" t="s">
        <v>661</v>
      </c>
      <c r="H396" s="1"/>
      <c r="I396" s="287">
        <f>SUM(I397)</f>
        <v>1564958</v>
      </c>
    </row>
    <row r="397" spans="1:9" ht="31.5" customHeight="1" x14ac:dyDescent="0.25">
      <c r="A397" s="363" t="s">
        <v>384</v>
      </c>
      <c r="B397" s="109" t="s">
        <v>50</v>
      </c>
      <c r="C397" s="1" t="s">
        <v>26</v>
      </c>
      <c r="D397" s="1" t="s">
        <v>10</v>
      </c>
      <c r="E397" s="202" t="s">
        <v>203</v>
      </c>
      <c r="F397" s="203" t="s">
        <v>659</v>
      </c>
      <c r="G397" s="261" t="s">
        <v>661</v>
      </c>
      <c r="H397" s="1" t="s">
        <v>14</v>
      </c>
      <c r="I397" s="286">
        <v>1564958</v>
      </c>
    </row>
    <row r="398" spans="1:9" ht="63" x14ac:dyDescent="0.25">
      <c r="A398" s="91" t="s">
        <v>138</v>
      </c>
      <c r="B398" s="48" t="s">
        <v>50</v>
      </c>
      <c r="C398" s="40" t="s">
        <v>26</v>
      </c>
      <c r="D398" s="40" t="s">
        <v>10</v>
      </c>
      <c r="E398" s="245" t="s">
        <v>205</v>
      </c>
      <c r="F398" s="246" t="s">
        <v>378</v>
      </c>
      <c r="G398" s="280" t="s">
        <v>379</v>
      </c>
      <c r="H398" s="40"/>
      <c r="I398" s="287">
        <f>SUM(I399)</f>
        <v>136200</v>
      </c>
    </row>
    <row r="399" spans="1:9" ht="31.5" x14ac:dyDescent="0.25">
      <c r="A399" s="227" t="s">
        <v>471</v>
      </c>
      <c r="B399" s="48" t="s">
        <v>50</v>
      </c>
      <c r="C399" s="40" t="s">
        <v>26</v>
      </c>
      <c r="D399" s="40" t="s">
        <v>10</v>
      </c>
      <c r="E399" s="245" t="s">
        <v>205</v>
      </c>
      <c r="F399" s="246" t="s">
        <v>8</v>
      </c>
      <c r="G399" s="280" t="s">
        <v>379</v>
      </c>
      <c r="H399" s="40"/>
      <c r="I399" s="287">
        <f>SUM(I400)</f>
        <v>136200</v>
      </c>
    </row>
    <row r="400" spans="1:9" ht="15.75" x14ac:dyDescent="0.25">
      <c r="A400" s="325" t="s">
        <v>472</v>
      </c>
      <c r="B400" s="48" t="s">
        <v>50</v>
      </c>
      <c r="C400" s="40" t="s">
        <v>26</v>
      </c>
      <c r="D400" s="40" t="s">
        <v>10</v>
      </c>
      <c r="E400" s="245" t="s">
        <v>205</v>
      </c>
      <c r="F400" s="246" t="s">
        <v>8</v>
      </c>
      <c r="G400" s="280" t="s">
        <v>473</v>
      </c>
      <c r="H400" s="40"/>
      <c r="I400" s="287">
        <f>SUM(I401)</f>
        <v>136200</v>
      </c>
    </row>
    <row r="401" spans="1:10" ht="31.5" x14ac:dyDescent="0.25">
      <c r="A401" s="326" t="s">
        <v>384</v>
      </c>
      <c r="B401" s="6" t="s">
        <v>50</v>
      </c>
      <c r="C401" s="1" t="s">
        <v>26</v>
      </c>
      <c r="D401" s="1" t="s">
        <v>10</v>
      </c>
      <c r="E401" s="202" t="s">
        <v>205</v>
      </c>
      <c r="F401" s="203" t="s">
        <v>8</v>
      </c>
      <c r="G401" s="261" t="s">
        <v>473</v>
      </c>
      <c r="H401" s="1" t="s">
        <v>14</v>
      </c>
      <c r="I401" s="345">
        <v>136200</v>
      </c>
    </row>
    <row r="402" spans="1:10" s="33" customFormat="1" ht="63" x14ac:dyDescent="0.25">
      <c r="A402" s="90" t="s">
        <v>123</v>
      </c>
      <c r="B402" s="26" t="s">
        <v>50</v>
      </c>
      <c r="C402" s="24" t="s">
        <v>26</v>
      </c>
      <c r="D402" s="38" t="s">
        <v>10</v>
      </c>
      <c r="E402" s="210" t="s">
        <v>188</v>
      </c>
      <c r="F402" s="211" t="s">
        <v>378</v>
      </c>
      <c r="G402" s="265" t="s">
        <v>379</v>
      </c>
      <c r="H402" s="24"/>
      <c r="I402" s="285">
        <f>SUM(I403)</f>
        <v>837481</v>
      </c>
    </row>
    <row r="403" spans="1:10" s="33" customFormat="1" ht="110.25" x14ac:dyDescent="0.25">
      <c r="A403" s="91" t="s">
        <v>135</v>
      </c>
      <c r="B403" s="48" t="s">
        <v>50</v>
      </c>
      <c r="C403" s="1" t="s">
        <v>26</v>
      </c>
      <c r="D403" s="31" t="s">
        <v>10</v>
      </c>
      <c r="E403" s="216" t="s">
        <v>190</v>
      </c>
      <c r="F403" s="217" t="s">
        <v>378</v>
      </c>
      <c r="G403" s="268" t="s">
        <v>379</v>
      </c>
      <c r="H403" s="1"/>
      <c r="I403" s="287">
        <f>SUM(I404)</f>
        <v>837481</v>
      </c>
    </row>
    <row r="404" spans="1:10" s="33" customFormat="1" ht="47.25" x14ac:dyDescent="0.25">
      <c r="A404" s="91" t="s">
        <v>413</v>
      </c>
      <c r="B404" s="48" t="s">
        <v>50</v>
      </c>
      <c r="C404" s="1" t="s">
        <v>26</v>
      </c>
      <c r="D404" s="31" t="s">
        <v>10</v>
      </c>
      <c r="E404" s="216" t="s">
        <v>190</v>
      </c>
      <c r="F404" s="217" t="s">
        <v>8</v>
      </c>
      <c r="G404" s="268" t="s">
        <v>379</v>
      </c>
      <c r="H404" s="1"/>
      <c r="I404" s="287">
        <f>SUM(I405)</f>
        <v>837481</v>
      </c>
    </row>
    <row r="405" spans="1:10" s="33" customFormat="1" ht="31.5" x14ac:dyDescent="0.25">
      <c r="A405" s="56" t="s">
        <v>94</v>
      </c>
      <c r="B405" s="109" t="s">
        <v>50</v>
      </c>
      <c r="C405" s="1" t="s">
        <v>26</v>
      </c>
      <c r="D405" s="31" t="s">
        <v>10</v>
      </c>
      <c r="E405" s="216" t="s">
        <v>190</v>
      </c>
      <c r="F405" s="217" t="s">
        <v>8</v>
      </c>
      <c r="G405" s="268" t="s">
        <v>436</v>
      </c>
      <c r="H405" s="1"/>
      <c r="I405" s="287">
        <f>SUM(I406)</f>
        <v>837481</v>
      </c>
    </row>
    <row r="406" spans="1:10" s="33" customFormat="1" ht="31.5" x14ac:dyDescent="0.25">
      <c r="A406" s="326" t="s">
        <v>384</v>
      </c>
      <c r="B406" s="6" t="s">
        <v>50</v>
      </c>
      <c r="C406" s="1" t="s">
        <v>26</v>
      </c>
      <c r="D406" s="31" t="s">
        <v>10</v>
      </c>
      <c r="E406" s="216" t="s">
        <v>190</v>
      </c>
      <c r="F406" s="217" t="s">
        <v>8</v>
      </c>
      <c r="G406" s="268" t="s">
        <v>436</v>
      </c>
      <c r="H406" s="1" t="s">
        <v>14</v>
      </c>
      <c r="I406" s="310">
        <v>837481</v>
      </c>
      <c r="J406" s="60"/>
    </row>
    <row r="407" spans="1:10" s="33" customFormat="1" ht="47.25" x14ac:dyDescent="0.25">
      <c r="A407" s="377" t="s">
        <v>109</v>
      </c>
      <c r="B407" s="26" t="s">
        <v>50</v>
      </c>
      <c r="C407" s="24" t="s">
        <v>26</v>
      </c>
      <c r="D407" s="38" t="s">
        <v>10</v>
      </c>
      <c r="E407" s="210" t="s">
        <v>177</v>
      </c>
      <c r="F407" s="211" t="s">
        <v>378</v>
      </c>
      <c r="G407" s="265" t="s">
        <v>379</v>
      </c>
      <c r="H407" s="24"/>
      <c r="I407" s="285">
        <f>SUM(I408)</f>
        <v>81831</v>
      </c>
      <c r="J407" s="60"/>
    </row>
    <row r="408" spans="1:10" s="33" customFormat="1" ht="63" x14ac:dyDescent="0.25">
      <c r="A408" s="335" t="s">
        <v>662</v>
      </c>
      <c r="B408" s="6" t="s">
        <v>50</v>
      </c>
      <c r="C408" s="1" t="s">
        <v>26</v>
      </c>
      <c r="D408" s="31" t="s">
        <v>10</v>
      </c>
      <c r="E408" s="216" t="s">
        <v>663</v>
      </c>
      <c r="F408" s="217" t="s">
        <v>378</v>
      </c>
      <c r="G408" s="268" t="s">
        <v>379</v>
      </c>
      <c r="H408" s="1"/>
      <c r="I408" s="287">
        <f>SUM(I409)</f>
        <v>81831</v>
      </c>
      <c r="J408" s="60"/>
    </row>
    <row r="409" spans="1:10" s="33" customFormat="1" ht="31.5" x14ac:dyDescent="0.25">
      <c r="A409" s="335" t="s">
        <v>664</v>
      </c>
      <c r="B409" s="6" t="s">
        <v>50</v>
      </c>
      <c r="C409" s="1" t="s">
        <v>26</v>
      </c>
      <c r="D409" s="31" t="s">
        <v>10</v>
      </c>
      <c r="E409" s="216" t="s">
        <v>663</v>
      </c>
      <c r="F409" s="217" t="s">
        <v>8</v>
      </c>
      <c r="G409" s="268" t="s">
        <v>379</v>
      </c>
      <c r="H409" s="1"/>
      <c r="I409" s="287">
        <f>SUM(I410)</f>
        <v>81831</v>
      </c>
      <c r="J409" s="60"/>
    </row>
    <row r="410" spans="1:10" s="33" customFormat="1" ht="18" customHeight="1" x14ac:dyDescent="0.25">
      <c r="A410" s="335" t="s">
        <v>665</v>
      </c>
      <c r="B410" s="6" t="s">
        <v>50</v>
      </c>
      <c r="C410" s="1" t="s">
        <v>26</v>
      </c>
      <c r="D410" s="31" t="s">
        <v>10</v>
      </c>
      <c r="E410" s="216" t="s">
        <v>663</v>
      </c>
      <c r="F410" s="217" t="s">
        <v>8</v>
      </c>
      <c r="G410" s="268" t="s">
        <v>666</v>
      </c>
      <c r="H410" s="1"/>
      <c r="I410" s="287">
        <f>SUM(I411)</f>
        <v>81831</v>
      </c>
      <c r="J410" s="60"/>
    </row>
    <row r="411" spans="1:10" s="33" customFormat="1" ht="31.5" x14ac:dyDescent="0.25">
      <c r="A411" s="335" t="s">
        <v>384</v>
      </c>
      <c r="B411" s="6" t="s">
        <v>50</v>
      </c>
      <c r="C411" s="1" t="s">
        <v>26</v>
      </c>
      <c r="D411" s="31" t="s">
        <v>10</v>
      </c>
      <c r="E411" s="216" t="s">
        <v>663</v>
      </c>
      <c r="F411" s="217" t="s">
        <v>8</v>
      </c>
      <c r="G411" s="268" t="s">
        <v>666</v>
      </c>
      <c r="H411" s="1" t="s">
        <v>14</v>
      </c>
      <c r="I411" s="309">
        <v>81831</v>
      </c>
      <c r="J411" s="60"/>
    </row>
    <row r="412" spans="1:10" s="33" customFormat="1" ht="15.75" x14ac:dyDescent="0.25">
      <c r="A412" s="97" t="s">
        <v>527</v>
      </c>
      <c r="B412" s="22" t="s">
        <v>50</v>
      </c>
      <c r="C412" s="18" t="s">
        <v>26</v>
      </c>
      <c r="D412" s="18" t="s">
        <v>13</v>
      </c>
      <c r="E412" s="198"/>
      <c r="F412" s="199"/>
      <c r="G412" s="259"/>
      <c r="H412" s="18"/>
      <c r="I412" s="308">
        <f>SUM(I413+I427)</f>
        <v>12100108</v>
      </c>
    </row>
    <row r="413" spans="1:10" s="33" customFormat="1" ht="31.5" x14ac:dyDescent="0.25">
      <c r="A413" s="23" t="s">
        <v>133</v>
      </c>
      <c r="B413" s="26" t="s">
        <v>50</v>
      </c>
      <c r="C413" s="24" t="s">
        <v>26</v>
      </c>
      <c r="D413" s="24" t="s">
        <v>13</v>
      </c>
      <c r="E413" s="200" t="s">
        <v>456</v>
      </c>
      <c r="F413" s="201" t="s">
        <v>378</v>
      </c>
      <c r="G413" s="260" t="s">
        <v>379</v>
      </c>
      <c r="H413" s="24"/>
      <c r="I413" s="285">
        <f>SUM(I414+I423)</f>
        <v>12023048</v>
      </c>
    </row>
    <row r="414" spans="1:10" s="33" customFormat="1" ht="48.75" customHeight="1" x14ac:dyDescent="0.25">
      <c r="A414" s="56" t="s">
        <v>137</v>
      </c>
      <c r="B414" s="109" t="s">
        <v>50</v>
      </c>
      <c r="C414" s="40" t="s">
        <v>26</v>
      </c>
      <c r="D414" s="40" t="s">
        <v>13</v>
      </c>
      <c r="E414" s="245" t="s">
        <v>204</v>
      </c>
      <c r="F414" s="246" t="s">
        <v>378</v>
      </c>
      <c r="G414" s="280" t="s">
        <v>379</v>
      </c>
      <c r="H414" s="40"/>
      <c r="I414" s="287">
        <f>SUM(I415+I420)</f>
        <v>11995173</v>
      </c>
    </row>
    <row r="415" spans="1:10" s="33" customFormat="1" ht="31.5" x14ac:dyDescent="0.25">
      <c r="A415" s="56" t="s">
        <v>470</v>
      </c>
      <c r="B415" s="109" t="s">
        <v>50</v>
      </c>
      <c r="C415" s="40" t="s">
        <v>26</v>
      </c>
      <c r="D415" s="40" t="s">
        <v>13</v>
      </c>
      <c r="E415" s="245" t="s">
        <v>204</v>
      </c>
      <c r="F415" s="246" t="s">
        <v>8</v>
      </c>
      <c r="G415" s="280" t="s">
        <v>379</v>
      </c>
      <c r="H415" s="40"/>
      <c r="I415" s="287">
        <f>SUM(I416)</f>
        <v>11200173</v>
      </c>
    </row>
    <row r="416" spans="1:10" s="33" customFormat="1" ht="31.5" x14ac:dyDescent="0.25">
      <c r="A416" s="56" t="s">
        <v>83</v>
      </c>
      <c r="B416" s="109" t="s">
        <v>50</v>
      </c>
      <c r="C416" s="40" t="s">
        <v>26</v>
      </c>
      <c r="D416" s="40" t="s">
        <v>13</v>
      </c>
      <c r="E416" s="245" t="s">
        <v>204</v>
      </c>
      <c r="F416" s="246" t="s">
        <v>8</v>
      </c>
      <c r="G416" s="280" t="s">
        <v>418</v>
      </c>
      <c r="H416" s="40"/>
      <c r="I416" s="287">
        <f>SUM(I417:I419)</f>
        <v>11200173</v>
      </c>
    </row>
    <row r="417" spans="1:9" s="33" customFormat="1" ht="63" x14ac:dyDescent="0.25">
      <c r="A417" s="89" t="s">
        <v>75</v>
      </c>
      <c r="B417" s="109" t="s">
        <v>50</v>
      </c>
      <c r="C417" s="40" t="s">
        <v>26</v>
      </c>
      <c r="D417" s="40" t="s">
        <v>13</v>
      </c>
      <c r="E417" s="245" t="s">
        <v>204</v>
      </c>
      <c r="F417" s="246" t="s">
        <v>8</v>
      </c>
      <c r="G417" s="280" t="s">
        <v>418</v>
      </c>
      <c r="H417" s="40" t="s">
        <v>11</v>
      </c>
      <c r="I417" s="286">
        <v>6357547</v>
      </c>
    </row>
    <row r="418" spans="1:9" s="33" customFormat="1" ht="31.5" x14ac:dyDescent="0.25">
      <c r="A418" s="326" t="s">
        <v>384</v>
      </c>
      <c r="B418" s="6" t="s">
        <v>50</v>
      </c>
      <c r="C418" s="40" t="s">
        <v>26</v>
      </c>
      <c r="D418" s="40" t="s">
        <v>13</v>
      </c>
      <c r="E418" s="216" t="s">
        <v>204</v>
      </c>
      <c r="F418" s="217" t="s">
        <v>8</v>
      </c>
      <c r="G418" s="268" t="s">
        <v>418</v>
      </c>
      <c r="H418" s="1" t="s">
        <v>14</v>
      </c>
      <c r="I418" s="310">
        <v>3641034</v>
      </c>
    </row>
    <row r="419" spans="1:9" s="33" customFormat="1" ht="15.75" x14ac:dyDescent="0.25">
      <c r="A419" s="56" t="s">
        <v>16</v>
      </c>
      <c r="B419" s="109" t="s">
        <v>50</v>
      </c>
      <c r="C419" s="40" t="s">
        <v>26</v>
      </c>
      <c r="D419" s="40" t="s">
        <v>13</v>
      </c>
      <c r="E419" s="216" t="s">
        <v>204</v>
      </c>
      <c r="F419" s="217" t="s">
        <v>8</v>
      </c>
      <c r="G419" s="268" t="s">
        <v>418</v>
      </c>
      <c r="H419" s="1" t="s">
        <v>15</v>
      </c>
      <c r="I419" s="309">
        <v>1201592</v>
      </c>
    </row>
    <row r="420" spans="1:9" s="33" customFormat="1" ht="16.5" customHeight="1" x14ac:dyDescent="0.25">
      <c r="A420" s="56" t="s">
        <v>667</v>
      </c>
      <c r="B420" s="109" t="s">
        <v>50</v>
      </c>
      <c r="C420" s="40" t="s">
        <v>26</v>
      </c>
      <c r="D420" s="40" t="s">
        <v>13</v>
      </c>
      <c r="E420" s="245" t="s">
        <v>204</v>
      </c>
      <c r="F420" s="246" t="s">
        <v>668</v>
      </c>
      <c r="G420" s="280" t="s">
        <v>379</v>
      </c>
      <c r="H420" s="40"/>
      <c r="I420" s="287">
        <f>SUM(I421)</f>
        <v>795000</v>
      </c>
    </row>
    <row r="421" spans="1:9" s="33" customFormat="1" ht="47.25" x14ac:dyDescent="0.25">
      <c r="A421" s="56" t="s">
        <v>669</v>
      </c>
      <c r="B421" s="109" t="s">
        <v>50</v>
      </c>
      <c r="C421" s="40" t="s">
        <v>26</v>
      </c>
      <c r="D421" s="40" t="s">
        <v>13</v>
      </c>
      <c r="E421" s="245" t="s">
        <v>204</v>
      </c>
      <c r="F421" s="246" t="s">
        <v>668</v>
      </c>
      <c r="G421" s="280" t="s">
        <v>670</v>
      </c>
      <c r="H421" s="40"/>
      <c r="I421" s="287">
        <f>SUM(I422)</f>
        <v>795000</v>
      </c>
    </row>
    <row r="422" spans="1:9" s="33" customFormat="1" ht="31.5" customHeight="1" x14ac:dyDescent="0.25">
      <c r="A422" s="326" t="s">
        <v>384</v>
      </c>
      <c r="B422" s="109" t="s">
        <v>50</v>
      </c>
      <c r="C422" s="40" t="s">
        <v>26</v>
      </c>
      <c r="D422" s="40" t="s">
        <v>13</v>
      </c>
      <c r="E422" s="245" t="s">
        <v>204</v>
      </c>
      <c r="F422" s="246" t="s">
        <v>668</v>
      </c>
      <c r="G422" s="280" t="s">
        <v>670</v>
      </c>
      <c r="H422" s="40" t="s">
        <v>14</v>
      </c>
      <c r="I422" s="286">
        <v>795000</v>
      </c>
    </row>
    <row r="423" spans="1:9" s="33" customFormat="1" ht="61.5" customHeight="1" x14ac:dyDescent="0.25">
      <c r="A423" s="91" t="s">
        <v>138</v>
      </c>
      <c r="B423" s="109" t="s">
        <v>50</v>
      </c>
      <c r="C423" s="40" t="s">
        <v>26</v>
      </c>
      <c r="D423" s="40" t="s">
        <v>13</v>
      </c>
      <c r="E423" s="245" t="s">
        <v>205</v>
      </c>
      <c r="F423" s="246" t="s">
        <v>378</v>
      </c>
      <c r="G423" s="280" t="s">
        <v>379</v>
      </c>
      <c r="H423" s="40"/>
      <c r="I423" s="287">
        <f>SUM(I424)</f>
        <v>27875</v>
      </c>
    </row>
    <row r="424" spans="1:9" s="33" customFormat="1" ht="31.5" customHeight="1" x14ac:dyDescent="0.25">
      <c r="A424" s="227" t="s">
        <v>471</v>
      </c>
      <c r="B424" s="109" t="s">
        <v>50</v>
      </c>
      <c r="C424" s="40" t="s">
        <v>26</v>
      </c>
      <c r="D424" s="40" t="s">
        <v>13</v>
      </c>
      <c r="E424" s="245" t="s">
        <v>205</v>
      </c>
      <c r="F424" s="246" t="s">
        <v>8</v>
      </c>
      <c r="G424" s="280" t="s">
        <v>379</v>
      </c>
      <c r="H424" s="40"/>
      <c r="I424" s="287">
        <f>SUM(I425)</f>
        <v>27875</v>
      </c>
    </row>
    <row r="425" spans="1:9" s="33" customFormat="1" ht="18" customHeight="1" x14ac:dyDescent="0.25">
      <c r="A425" s="325" t="s">
        <v>472</v>
      </c>
      <c r="B425" s="109" t="s">
        <v>50</v>
      </c>
      <c r="C425" s="40" t="s">
        <v>26</v>
      </c>
      <c r="D425" s="40" t="s">
        <v>13</v>
      </c>
      <c r="E425" s="245" t="s">
        <v>205</v>
      </c>
      <c r="F425" s="246" t="s">
        <v>8</v>
      </c>
      <c r="G425" s="280" t="s">
        <v>473</v>
      </c>
      <c r="H425" s="40"/>
      <c r="I425" s="287">
        <f>SUM(I426)</f>
        <v>27875</v>
      </c>
    </row>
    <row r="426" spans="1:9" s="33" customFormat="1" ht="31.5" customHeight="1" x14ac:dyDescent="0.25">
      <c r="A426" s="326" t="s">
        <v>384</v>
      </c>
      <c r="B426" s="109" t="s">
        <v>50</v>
      </c>
      <c r="C426" s="40" t="s">
        <v>26</v>
      </c>
      <c r="D426" s="40" t="s">
        <v>13</v>
      </c>
      <c r="E426" s="245" t="s">
        <v>205</v>
      </c>
      <c r="F426" s="203" t="s">
        <v>8</v>
      </c>
      <c r="G426" s="261" t="s">
        <v>473</v>
      </c>
      <c r="H426" s="40" t="s">
        <v>14</v>
      </c>
      <c r="I426" s="286">
        <v>27875</v>
      </c>
    </row>
    <row r="427" spans="1:9" s="33" customFormat="1" ht="63" x14ac:dyDescent="0.25">
      <c r="A427" s="90" t="s">
        <v>123</v>
      </c>
      <c r="B427" s="26" t="s">
        <v>50</v>
      </c>
      <c r="C427" s="24" t="s">
        <v>26</v>
      </c>
      <c r="D427" s="38" t="s">
        <v>13</v>
      </c>
      <c r="E427" s="210" t="s">
        <v>188</v>
      </c>
      <c r="F427" s="211" t="s">
        <v>378</v>
      </c>
      <c r="G427" s="265" t="s">
        <v>379</v>
      </c>
      <c r="H427" s="24"/>
      <c r="I427" s="285">
        <f>SUM(I428)</f>
        <v>77060</v>
      </c>
    </row>
    <row r="428" spans="1:9" s="33" customFormat="1" ht="110.25" x14ac:dyDescent="0.25">
      <c r="A428" s="91" t="s">
        <v>135</v>
      </c>
      <c r="B428" s="48" t="s">
        <v>50</v>
      </c>
      <c r="C428" s="1" t="s">
        <v>26</v>
      </c>
      <c r="D428" s="31" t="s">
        <v>13</v>
      </c>
      <c r="E428" s="216" t="s">
        <v>190</v>
      </c>
      <c r="F428" s="217" t="s">
        <v>378</v>
      </c>
      <c r="G428" s="268" t="s">
        <v>379</v>
      </c>
      <c r="H428" s="1"/>
      <c r="I428" s="287">
        <f>SUM(I429)</f>
        <v>77060</v>
      </c>
    </row>
    <row r="429" spans="1:9" s="33" customFormat="1" ht="47.25" x14ac:dyDescent="0.25">
      <c r="A429" s="91" t="s">
        <v>413</v>
      </c>
      <c r="B429" s="48" t="s">
        <v>50</v>
      </c>
      <c r="C429" s="1" t="s">
        <v>26</v>
      </c>
      <c r="D429" s="31" t="s">
        <v>13</v>
      </c>
      <c r="E429" s="216" t="s">
        <v>190</v>
      </c>
      <c r="F429" s="217" t="s">
        <v>8</v>
      </c>
      <c r="G429" s="268" t="s">
        <v>379</v>
      </c>
      <c r="H429" s="1"/>
      <c r="I429" s="287">
        <f>SUM(I430)</f>
        <v>77060</v>
      </c>
    </row>
    <row r="430" spans="1:9" s="33" customFormat="1" ht="31.5" x14ac:dyDescent="0.25">
      <c r="A430" s="56" t="s">
        <v>94</v>
      </c>
      <c r="B430" s="109" t="s">
        <v>50</v>
      </c>
      <c r="C430" s="1" t="s">
        <v>26</v>
      </c>
      <c r="D430" s="31" t="s">
        <v>13</v>
      </c>
      <c r="E430" s="216" t="s">
        <v>190</v>
      </c>
      <c r="F430" s="217" t="s">
        <v>8</v>
      </c>
      <c r="G430" s="268" t="s">
        <v>436</v>
      </c>
      <c r="H430" s="1"/>
      <c r="I430" s="287">
        <f>SUM(I431)</f>
        <v>77060</v>
      </c>
    </row>
    <row r="431" spans="1:9" ht="31.5" x14ac:dyDescent="0.25">
      <c r="A431" s="326" t="s">
        <v>384</v>
      </c>
      <c r="B431" s="6" t="s">
        <v>50</v>
      </c>
      <c r="C431" s="1" t="s">
        <v>26</v>
      </c>
      <c r="D431" s="31" t="s">
        <v>13</v>
      </c>
      <c r="E431" s="216" t="s">
        <v>190</v>
      </c>
      <c r="F431" s="217" t="s">
        <v>8</v>
      </c>
      <c r="G431" s="268" t="s">
        <v>436</v>
      </c>
      <c r="H431" s="1" t="s">
        <v>14</v>
      </c>
      <c r="I431" s="309">
        <v>77060</v>
      </c>
    </row>
    <row r="432" spans="1:9" ht="15.75" x14ac:dyDescent="0.25">
      <c r="A432" s="97" t="s">
        <v>528</v>
      </c>
      <c r="B432" s="22" t="s">
        <v>50</v>
      </c>
      <c r="C432" s="18" t="s">
        <v>26</v>
      </c>
      <c r="D432" s="18" t="s">
        <v>26</v>
      </c>
      <c r="E432" s="198"/>
      <c r="F432" s="199"/>
      <c r="G432" s="259"/>
      <c r="H432" s="18"/>
      <c r="I432" s="308">
        <f>SUM(I433)</f>
        <v>640694</v>
      </c>
    </row>
    <row r="433" spans="1:9" ht="63" x14ac:dyDescent="0.25">
      <c r="A433" s="90" t="s">
        <v>143</v>
      </c>
      <c r="B433" s="26" t="s">
        <v>50</v>
      </c>
      <c r="C433" s="24" t="s">
        <v>26</v>
      </c>
      <c r="D433" s="24" t="s">
        <v>26</v>
      </c>
      <c r="E433" s="200" t="s">
        <v>475</v>
      </c>
      <c r="F433" s="201" t="s">
        <v>378</v>
      </c>
      <c r="G433" s="260" t="s">
        <v>379</v>
      </c>
      <c r="H433" s="24"/>
      <c r="I433" s="285">
        <f>SUM(I434)</f>
        <v>640694</v>
      </c>
    </row>
    <row r="434" spans="1:9" ht="78.75" x14ac:dyDescent="0.25">
      <c r="A434" s="91" t="s">
        <v>145</v>
      </c>
      <c r="B434" s="48" t="s">
        <v>50</v>
      </c>
      <c r="C434" s="40" t="s">
        <v>26</v>
      </c>
      <c r="D434" s="40" t="s">
        <v>26</v>
      </c>
      <c r="E434" s="245" t="s">
        <v>207</v>
      </c>
      <c r="F434" s="246" t="s">
        <v>378</v>
      </c>
      <c r="G434" s="280" t="s">
        <v>379</v>
      </c>
      <c r="H434" s="40"/>
      <c r="I434" s="287">
        <f>SUM(I435)</f>
        <v>640694</v>
      </c>
    </row>
    <row r="435" spans="1:9" ht="31.5" x14ac:dyDescent="0.25">
      <c r="A435" s="91" t="s">
        <v>476</v>
      </c>
      <c r="B435" s="48" t="s">
        <v>50</v>
      </c>
      <c r="C435" s="40" t="s">
        <v>26</v>
      </c>
      <c r="D435" s="40" t="s">
        <v>26</v>
      </c>
      <c r="E435" s="245" t="s">
        <v>207</v>
      </c>
      <c r="F435" s="246" t="s">
        <v>8</v>
      </c>
      <c r="G435" s="280" t="s">
        <v>379</v>
      </c>
      <c r="H435" s="40"/>
      <c r="I435" s="287">
        <f>SUM(I436+I438+I440)</f>
        <v>640694</v>
      </c>
    </row>
    <row r="436" spans="1:9" ht="15.75" x14ac:dyDescent="0.25">
      <c r="A436" s="91" t="s">
        <v>490</v>
      </c>
      <c r="B436" s="48" t="s">
        <v>50</v>
      </c>
      <c r="C436" s="40" t="s">
        <v>26</v>
      </c>
      <c r="D436" s="40" t="s">
        <v>26</v>
      </c>
      <c r="E436" s="245" t="s">
        <v>207</v>
      </c>
      <c r="F436" s="246" t="s">
        <v>8</v>
      </c>
      <c r="G436" s="280" t="s">
        <v>491</v>
      </c>
      <c r="H436" s="40"/>
      <c r="I436" s="287">
        <f>SUM(I437)</f>
        <v>368</v>
      </c>
    </row>
    <row r="437" spans="1:9" ht="31.5" x14ac:dyDescent="0.25">
      <c r="A437" s="326" t="s">
        <v>384</v>
      </c>
      <c r="B437" s="48" t="s">
        <v>50</v>
      </c>
      <c r="C437" s="40" t="s">
        <v>26</v>
      </c>
      <c r="D437" s="40" t="s">
        <v>26</v>
      </c>
      <c r="E437" s="245" t="s">
        <v>207</v>
      </c>
      <c r="F437" s="246" t="s">
        <v>8</v>
      </c>
      <c r="G437" s="280" t="s">
        <v>491</v>
      </c>
      <c r="H437" s="40" t="s">
        <v>14</v>
      </c>
      <c r="I437" s="286">
        <v>368</v>
      </c>
    </row>
    <row r="438" spans="1:9" ht="31.5" x14ac:dyDescent="0.25">
      <c r="A438" s="89" t="s">
        <v>477</v>
      </c>
      <c r="B438" s="109" t="s">
        <v>50</v>
      </c>
      <c r="C438" s="1" t="s">
        <v>26</v>
      </c>
      <c r="D438" s="1" t="s">
        <v>26</v>
      </c>
      <c r="E438" s="245" t="s">
        <v>207</v>
      </c>
      <c r="F438" s="203" t="s">
        <v>8</v>
      </c>
      <c r="G438" s="261" t="s">
        <v>478</v>
      </c>
      <c r="H438" s="1"/>
      <c r="I438" s="287">
        <f>SUM(I439:I439)</f>
        <v>503587</v>
      </c>
    </row>
    <row r="439" spans="1:9" ht="15.75" x14ac:dyDescent="0.25">
      <c r="A439" s="56" t="s">
        <v>38</v>
      </c>
      <c r="B439" s="6" t="s">
        <v>50</v>
      </c>
      <c r="C439" s="1" t="s">
        <v>26</v>
      </c>
      <c r="D439" s="1" t="s">
        <v>26</v>
      </c>
      <c r="E439" s="245" t="s">
        <v>207</v>
      </c>
      <c r="F439" s="203" t="s">
        <v>8</v>
      </c>
      <c r="G439" s="261" t="s">
        <v>478</v>
      </c>
      <c r="H439" s="1" t="s">
        <v>37</v>
      </c>
      <c r="I439" s="286">
        <v>503587</v>
      </c>
    </row>
    <row r="440" spans="1:9" ht="15.75" x14ac:dyDescent="0.25">
      <c r="A440" s="330" t="s">
        <v>479</v>
      </c>
      <c r="B440" s="6" t="s">
        <v>50</v>
      </c>
      <c r="C440" s="1" t="s">
        <v>26</v>
      </c>
      <c r="D440" s="1" t="s">
        <v>26</v>
      </c>
      <c r="E440" s="245" t="s">
        <v>207</v>
      </c>
      <c r="F440" s="203" t="s">
        <v>8</v>
      </c>
      <c r="G440" s="261" t="s">
        <v>480</v>
      </c>
      <c r="H440" s="1"/>
      <c r="I440" s="287">
        <f>SUM(I441:I442)</f>
        <v>136739</v>
      </c>
    </row>
    <row r="441" spans="1:9" ht="31.5" x14ac:dyDescent="0.25">
      <c r="A441" s="326" t="s">
        <v>384</v>
      </c>
      <c r="B441" s="6" t="s">
        <v>50</v>
      </c>
      <c r="C441" s="1" t="s">
        <v>26</v>
      </c>
      <c r="D441" s="1" t="s">
        <v>26</v>
      </c>
      <c r="E441" s="245" t="s">
        <v>207</v>
      </c>
      <c r="F441" s="203" t="s">
        <v>8</v>
      </c>
      <c r="G441" s="261" t="s">
        <v>480</v>
      </c>
      <c r="H441" s="1" t="s">
        <v>14</v>
      </c>
      <c r="I441" s="286">
        <v>88544</v>
      </c>
    </row>
    <row r="442" spans="1:9" ht="15.75" x14ac:dyDescent="0.25">
      <c r="A442" s="56" t="s">
        <v>38</v>
      </c>
      <c r="B442" s="6" t="s">
        <v>50</v>
      </c>
      <c r="C442" s="1" t="s">
        <v>26</v>
      </c>
      <c r="D442" s="1" t="s">
        <v>26</v>
      </c>
      <c r="E442" s="245" t="s">
        <v>207</v>
      </c>
      <c r="F442" s="203" t="s">
        <v>8</v>
      </c>
      <c r="G442" s="261" t="s">
        <v>480</v>
      </c>
      <c r="H442" s="1" t="s">
        <v>37</v>
      </c>
      <c r="I442" s="286">
        <v>48195</v>
      </c>
    </row>
    <row r="443" spans="1:9" ht="15.75" x14ac:dyDescent="0.25">
      <c r="A443" s="97" t="s">
        <v>29</v>
      </c>
      <c r="B443" s="22" t="s">
        <v>50</v>
      </c>
      <c r="C443" s="18" t="s">
        <v>26</v>
      </c>
      <c r="D443" s="18" t="s">
        <v>30</v>
      </c>
      <c r="E443" s="198"/>
      <c r="F443" s="199"/>
      <c r="G443" s="259"/>
      <c r="H443" s="18"/>
      <c r="I443" s="308">
        <f>SUM(I449,I444,I465)</f>
        <v>12452852</v>
      </c>
    </row>
    <row r="444" spans="1:9" s="60" customFormat="1" ht="47.25" x14ac:dyDescent="0.25">
      <c r="A444" s="90" t="s">
        <v>105</v>
      </c>
      <c r="B444" s="26" t="s">
        <v>50</v>
      </c>
      <c r="C444" s="24" t="s">
        <v>26</v>
      </c>
      <c r="D444" s="24" t="s">
        <v>30</v>
      </c>
      <c r="E444" s="200" t="s">
        <v>171</v>
      </c>
      <c r="F444" s="201" t="s">
        <v>378</v>
      </c>
      <c r="G444" s="260" t="s">
        <v>379</v>
      </c>
      <c r="H444" s="24"/>
      <c r="I444" s="285">
        <f>SUM(I445)</f>
        <v>3000</v>
      </c>
    </row>
    <row r="445" spans="1:9" s="33" customFormat="1" ht="78.75" x14ac:dyDescent="0.25">
      <c r="A445" s="92" t="s">
        <v>106</v>
      </c>
      <c r="B445" s="64" t="s">
        <v>50</v>
      </c>
      <c r="C445" s="381" t="s">
        <v>26</v>
      </c>
      <c r="D445" s="31" t="s">
        <v>30</v>
      </c>
      <c r="E445" s="216" t="s">
        <v>198</v>
      </c>
      <c r="F445" s="217" t="s">
        <v>378</v>
      </c>
      <c r="G445" s="268" t="s">
        <v>379</v>
      </c>
      <c r="H445" s="65"/>
      <c r="I445" s="284">
        <f>SUM(I446)</f>
        <v>3000</v>
      </c>
    </row>
    <row r="446" spans="1:9" s="33" customFormat="1" ht="47.25" x14ac:dyDescent="0.25">
      <c r="A446" s="382" t="s">
        <v>381</v>
      </c>
      <c r="B446" s="64" t="s">
        <v>50</v>
      </c>
      <c r="C446" s="381" t="s">
        <v>26</v>
      </c>
      <c r="D446" s="31" t="s">
        <v>30</v>
      </c>
      <c r="E446" s="216" t="s">
        <v>198</v>
      </c>
      <c r="F446" s="217" t="s">
        <v>8</v>
      </c>
      <c r="G446" s="268" t="s">
        <v>379</v>
      </c>
      <c r="H446" s="65"/>
      <c r="I446" s="284">
        <f>SUM(I447)</f>
        <v>3000</v>
      </c>
    </row>
    <row r="447" spans="1:9" s="33" customFormat="1" ht="31.5" x14ac:dyDescent="0.25">
      <c r="A447" s="325" t="s">
        <v>97</v>
      </c>
      <c r="B447" s="48" t="s">
        <v>50</v>
      </c>
      <c r="C447" s="381" t="s">
        <v>26</v>
      </c>
      <c r="D447" s="31" t="s">
        <v>30</v>
      </c>
      <c r="E447" s="216" t="s">
        <v>198</v>
      </c>
      <c r="F447" s="217" t="s">
        <v>8</v>
      </c>
      <c r="G447" s="268" t="s">
        <v>383</v>
      </c>
      <c r="H447" s="1"/>
      <c r="I447" s="287">
        <f>SUM(I448)</f>
        <v>3000</v>
      </c>
    </row>
    <row r="448" spans="1:9" s="33" customFormat="1" ht="31.5" x14ac:dyDescent="0.25">
      <c r="A448" s="332" t="s">
        <v>384</v>
      </c>
      <c r="B448" s="64" t="s">
        <v>50</v>
      </c>
      <c r="C448" s="381" t="s">
        <v>26</v>
      </c>
      <c r="D448" s="31" t="s">
        <v>30</v>
      </c>
      <c r="E448" s="216" t="s">
        <v>198</v>
      </c>
      <c r="F448" s="217" t="s">
        <v>8</v>
      </c>
      <c r="G448" s="268" t="s">
        <v>383</v>
      </c>
      <c r="H448" s="65" t="s">
        <v>14</v>
      </c>
      <c r="I448" s="310">
        <v>3000</v>
      </c>
    </row>
    <row r="449" spans="1:9" ht="31.5" x14ac:dyDescent="0.25">
      <c r="A449" s="87" t="s">
        <v>133</v>
      </c>
      <c r="B449" s="26" t="s">
        <v>50</v>
      </c>
      <c r="C449" s="24" t="s">
        <v>26</v>
      </c>
      <c r="D449" s="24" t="s">
        <v>30</v>
      </c>
      <c r="E449" s="200" t="s">
        <v>456</v>
      </c>
      <c r="F449" s="201" t="s">
        <v>378</v>
      </c>
      <c r="G449" s="260" t="s">
        <v>379</v>
      </c>
      <c r="H449" s="24"/>
      <c r="I449" s="285">
        <f>SUM(I454+I450)</f>
        <v>12443702</v>
      </c>
    </row>
    <row r="450" spans="1:9" ht="63" x14ac:dyDescent="0.25">
      <c r="A450" s="91" t="s">
        <v>138</v>
      </c>
      <c r="B450" s="48" t="s">
        <v>50</v>
      </c>
      <c r="C450" s="1" t="s">
        <v>26</v>
      </c>
      <c r="D450" s="1" t="s">
        <v>30</v>
      </c>
      <c r="E450" s="245" t="s">
        <v>205</v>
      </c>
      <c r="F450" s="246" t="s">
        <v>378</v>
      </c>
      <c r="G450" s="280" t="s">
        <v>379</v>
      </c>
      <c r="H450" s="40"/>
      <c r="I450" s="287">
        <f>SUM(I451)</f>
        <v>45875</v>
      </c>
    </row>
    <row r="451" spans="1:9" ht="31.5" x14ac:dyDescent="0.25">
      <c r="A451" s="227" t="s">
        <v>471</v>
      </c>
      <c r="B451" s="48" t="s">
        <v>50</v>
      </c>
      <c r="C451" s="1" t="s">
        <v>26</v>
      </c>
      <c r="D451" s="1" t="s">
        <v>30</v>
      </c>
      <c r="E451" s="245" t="s">
        <v>205</v>
      </c>
      <c r="F451" s="246" t="s">
        <v>8</v>
      </c>
      <c r="G451" s="280" t="s">
        <v>379</v>
      </c>
      <c r="H451" s="40"/>
      <c r="I451" s="287">
        <f>SUM(I452)</f>
        <v>45875</v>
      </c>
    </row>
    <row r="452" spans="1:9" ht="15.75" x14ac:dyDescent="0.25">
      <c r="A452" s="325" t="s">
        <v>472</v>
      </c>
      <c r="B452" s="48" t="s">
        <v>50</v>
      </c>
      <c r="C452" s="1" t="s">
        <v>26</v>
      </c>
      <c r="D452" s="1" t="s">
        <v>30</v>
      </c>
      <c r="E452" s="245" t="s">
        <v>205</v>
      </c>
      <c r="F452" s="246" t="s">
        <v>8</v>
      </c>
      <c r="G452" s="280" t="s">
        <v>473</v>
      </c>
      <c r="H452" s="40"/>
      <c r="I452" s="287">
        <f>SUM(I453)</f>
        <v>45875</v>
      </c>
    </row>
    <row r="453" spans="1:9" ht="31.5" x14ac:dyDescent="0.25">
      <c r="A453" s="326" t="s">
        <v>384</v>
      </c>
      <c r="B453" s="6" t="s">
        <v>50</v>
      </c>
      <c r="C453" s="1" t="s">
        <v>26</v>
      </c>
      <c r="D453" s="1" t="s">
        <v>30</v>
      </c>
      <c r="E453" s="202" t="s">
        <v>205</v>
      </c>
      <c r="F453" s="203" t="s">
        <v>8</v>
      </c>
      <c r="G453" s="261" t="s">
        <v>473</v>
      </c>
      <c r="H453" s="1" t="s">
        <v>14</v>
      </c>
      <c r="I453" s="286">
        <v>45875</v>
      </c>
    </row>
    <row r="454" spans="1:9" ht="63" x14ac:dyDescent="0.25">
      <c r="A454" s="56" t="s">
        <v>146</v>
      </c>
      <c r="B454" s="109" t="s">
        <v>50</v>
      </c>
      <c r="C454" s="1" t="s">
        <v>26</v>
      </c>
      <c r="D454" s="1" t="s">
        <v>30</v>
      </c>
      <c r="E454" s="202" t="s">
        <v>208</v>
      </c>
      <c r="F454" s="203" t="s">
        <v>378</v>
      </c>
      <c r="G454" s="261" t="s">
        <v>379</v>
      </c>
      <c r="H454" s="1"/>
      <c r="I454" s="287">
        <f>SUM(I455+I461)</f>
        <v>12397827</v>
      </c>
    </row>
    <row r="455" spans="1:9" ht="47.25" x14ac:dyDescent="0.25">
      <c r="A455" s="56" t="s">
        <v>481</v>
      </c>
      <c r="B455" s="109" t="s">
        <v>50</v>
      </c>
      <c r="C455" s="1" t="s">
        <v>26</v>
      </c>
      <c r="D455" s="1" t="s">
        <v>30</v>
      </c>
      <c r="E455" s="202" t="s">
        <v>208</v>
      </c>
      <c r="F455" s="203" t="s">
        <v>8</v>
      </c>
      <c r="G455" s="261" t="s">
        <v>379</v>
      </c>
      <c r="H455" s="1"/>
      <c r="I455" s="287">
        <f>SUM(I456+I458)</f>
        <v>10766599</v>
      </c>
    </row>
    <row r="456" spans="1:9" ht="35.25" customHeight="1" x14ac:dyDescent="0.25">
      <c r="A456" s="56" t="s">
        <v>147</v>
      </c>
      <c r="B456" s="109" t="s">
        <v>50</v>
      </c>
      <c r="C456" s="1" t="s">
        <v>26</v>
      </c>
      <c r="D456" s="1" t="s">
        <v>30</v>
      </c>
      <c r="E456" s="202" t="s">
        <v>208</v>
      </c>
      <c r="F456" s="203" t="s">
        <v>8</v>
      </c>
      <c r="G456" s="261" t="s">
        <v>482</v>
      </c>
      <c r="H456" s="1"/>
      <c r="I456" s="287">
        <f>SUM(I457)</f>
        <v>103939</v>
      </c>
    </row>
    <row r="457" spans="1:9" ht="63" x14ac:dyDescent="0.25">
      <c r="A457" s="89" t="s">
        <v>75</v>
      </c>
      <c r="B457" s="109" t="s">
        <v>50</v>
      </c>
      <c r="C457" s="1" t="s">
        <v>26</v>
      </c>
      <c r="D457" s="1" t="s">
        <v>30</v>
      </c>
      <c r="E457" s="202" t="s">
        <v>208</v>
      </c>
      <c r="F457" s="203" t="s">
        <v>8</v>
      </c>
      <c r="G457" s="261" t="s">
        <v>482</v>
      </c>
      <c r="H457" s="1" t="s">
        <v>11</v>
      </c>
      <c r="I457" s="286">
        <v>103939</v>
      </c>
    </row>
    <row r="458" spans="1:9" ht="31.5" x14ac:dyDescent="0.25">
      <c r="A458" s="56" t="s">
        <v>83</v>
      </c>
      <c r="B458" s="109" t="s">
        <v>50</v>
      </c>
      <c r="C458" s="40" t="s">
        <v>26</v>
      </c>
      <c r="D458" s="40" t="s">
        <v>30</v>
      </c>
      <c r="E458" s="245" t="s">
        <v>208</v>
      </c>
      <c r="F458" s="246" t="s">
        <v>8</v>
      </c>
      <c r="G458" s="280" t="s">
        <v>418</v>
      </c>
      <c r="H458" s="40"/>
      <c r="I458" s="287">
        <f>SUM(I459:I460)</f>
        <v>10662660</v>
      </c>
    </row>
    <row r="459" spans="1:9" ht="63" x14ac:dyDescent="0.25">
      <c r="A459" s="89" t="s">
        <v>75</v>
      </c>
      <c r="B459" s="109" t="s">
        <v>50</v>
      </c>
      <c r="C459" s="1" t="s">
        <v>26</v>
      </c>
      <c r="D459" s="1" t="s">
        <v>30</v>
      </c>
      <c r="E459" s="202" t="s">
        <v>208</v>
      </c>
      <c r="F459" s="203" t="s">
        <v>8</v>
      </c>
      <c r="G459" s="261" t="s">
        <v>418</v>
      </c>
      <c r="H459" s="1" t="s">
        <v>11</v>
      </c>
      <c r="I459" s="286">
        <v>7590577</v>
      </c>
    </row>
    <row r="460" spans="1:9" ht="31.5" x14ac:dyDescent="0.25">
      <c r="A460" s="326" t="s">
        <v>384</v>
      </c>
      <c r="B460" s="6" t="s">
        <v>50</v>
      </c>
      <c r="C460" s="1" t="s">
        <v>26</v>
      </c>
      <c r="D460" s="1" t="s">
        <v>30</v>
      </c>
      <c r="E460" s="202" t="s">
        <v>208</v>
      </c>
      <c r="F460" s="203" t="s">
        <v>8</v>
      </c>
      <c r="G460" s="261" t="s">
        <v>418</v>
      </c>
      <c r="H460" s="1" t="s">
        <v>14</v>
      </c>
      <c r="I460" s="345">
        <v>3072083</v>
      </c>
    </row>
    <row r="461" spans="1:9" ht="68.25" customHeight="1" x14ac:dyDescent="0.25">
      <c r="A461" s="56" t="s">
        <v>593</v>
      </c>
      <c r="B461" s="109" t="s">
        <v>50</v>
      </c>
      <c r="C461" s="1" t="s">
        <v>26</v>
      </c>
      <c r="D461" s="1" t="s">
        <v>30</v>
      </c>
      <c r="E461" s="202" t="s">
        <v>208</v>
      </c>
      <c r="F461" s="203" t="s">
        <v>10</v>
      </c>
      <c r="G461" s="261" t="s">
        <v>379</v>
      </c>
      <c r="H461" s="1"/>
      <c r="I461" s="287">
        <f>SUM(I462)</f>
        <v>1631228</v>
      </c>
    </row>
    <row r="462" spans="1:9" ht="31.5" x14ac:dyDescent="0.25">
      <c r="A462" s="56" t="s">
        <v>74</v>
      </c>
      <c r="B462" s="109" t="s">
        <v>50</v>
      </c>
      <c r="C462" s="1" t="s">
        <v>26</v>
      </c>
      <c r="D462" s="1" t="s">
        <v>30</v>
      </c>
      <c r="E462" s="202" t="s">
        <v>208</v>
      </c>
      <c r="F462" s="203" t="s">
        <v>10</v>
      </c>
      <c r="G462" s="261" t="s">
        <v>380</v>
      </c>
      <c r="H462" s="1"/>
      <c r="I462" s="287">
        <f>SUM(I463:I464)</f>
        <v>1631228</v>
      </c>
    </row>
    <row r="463" spans="1:9" ht="63" x14ac:dyDescent="0.25">
      <c r="A463" s="89" t="s">
        <v>75</v>
      </c>
      <c r="B463" s="109" t="s">
        <v>50</v>
      </c>
      <c r="C463" s="1" t="s">
        <v>26</v>
      </c>
      <c r="D463" s="1" t="s">
        <v>30</v>
      </c>
      <c r="E463" s="202" t="s">
        <v>208</v>
      </c>
      <c r="F463" s="203" t="s">
        <v>10</v>
      </c>
      <c r="G463" s="261" t="s">
        <v>380</v>
      </c>
      <c r="H463" s="1" t="s">
        <v>11</v>
      </c>
      <c r="I463" s="309">
        <v>1630228</v>
      </c>
    </row>
    <row r="464" spans="1:9" ht="31.5" x14ac:dyDescent="0.25">
      <c r="A464" s="332" t="s">
        <v>384</v>
      </c>
      <c r="B464" s="109" t="s">
        <v>50</v>
      </c>
      <c r="C464" s="1" t="s">
        <v>26</v>
      </c>
      <c r="D464" s="1" t="s">
        <v>30</v>
      </c>
      <c r="E464" s="202" t="s">
        <v>208</v>
      </c>
      <c r="F464" s="203" t="s">
        <v>10</v>
      </c>
      <c r="G464" s="261" t="s">
        <v>380</v>
      </c>
      <c r="H464" s="1" t="s">
        <v>14</v>
      </c>
      <c r="I464" s="309">
        <v>1000</v>
      </c>
    </row>
    <row r="465" spans="1:9" s="33" customFormat="1" ht="63" x14ac:dyDescent="0.25">
      <c r="A465" s="90" t="s">
        <v>123</v>
      </c>
      <c r="B465" s="26" t="s">
        <v>50</v>
      </c>
      <c r="C465" s="24" t="s">
        <v>26</v>
      </c>
      <c r="D465" s="38" t="s">
        <v>30</v>
      </c>
      <c r="E465" s="210" t="s">
        <v>188</v>
      </c>
      <c r="F465" s="211" t="s">
        <v>378</v>
      </c>
      <c r="G465" s="265" t="s">
        <v>379</v>
      </c>
      <c r="H465" s="24"/>
      <c r="I465" s="285">
        <f>SUM(I466)</f>
        <v>6150</v>
      </c>
    </row>
    <row r="466" spans="1:9" s="33" customFormat="1" ht="110.25" x14ac:dyDescent="0.25">
      <c r="A466" s="91" t="s">
        <v>135</v>
      </c>
      <c r="B466" s="48" t="s">
        <v>50</v>
      </c>
      <c r="C466" s="1" t="s">
        <v>26</v>
      </c>
      <c r="D466" s="31" t="s">
        <v>30</v>
      </c>
      <c r="E466" s="216" t="s">
        <v>190</v>
      </c>
      <c r="F466" s="217" t="s">
        <v>378</v>
      </c>
      <c r="G466" s="268" t="s">
        <v>379</v>
      </c>
      <c r="H466" s="1"/>
      <c r="I466" s="287">
        <f>SUM(I467)</f>
        <v>6150</v>
      </c>
    </row>
    <row r="467" spans="1:9" s="33" customFormat="1" ht="47.25" x14ac:dyDescent="0.25">
      <c r="A467" s="91" t="s">
        <v>413</v>
      </c>
      <c r="B467" s="48" t="s">
        <v>50</v>
      </c>
      <c r="C467" s="1" t="s">
        <v>26</v>
      </c>
      <c r="D467" s="31" t="s">
        <v>30</v>
      </c>
      <c r="E467" s="216" t="s">
        <v>190</v>
      </c>
      <c r="F467" s="217" t="s">
        <v>8</v>
      </c>
      <c r="G467" s="268" t="s">
        <v>379</v>
      </c>
      <c r="H467" s="1"/>
      <c r="I467" s="287">
        <f>SUM(I468)</f>
        <v>6150</v>
      </c>
    </row>
    <row r="468" spans="1:9" s="33" customFormat="1" ht="31.5" x14ac:dyDescent="0.25">
      <c r="A468" s="56" t="s">
        <v>94</v>
      </c>
      <c r="B468" s="109" t="s">
        <v>50</v>
      </c>
      <c r="C468" s="1" t="s">
        <v>26</v>
      </c>
      <c r="D468" s="31" t="s">
        <v>30</v>
      </c>
      <c r="E468" s="216" t="s">
        <v>190</v>
      </c>
      <c r="F468" s="217" t="s">
        <v>8</v>
      </c>
      <c r="G468" s="268" t="s">
        <v>436</v>
      </c>
      <c r="H468" s="1"/>
      <c r="I468" s="287">
        <f>SUM(I469)</f>
        <v>6150</v>
      </c>
    </row>
    <row r="469" spans="1:9" s="33" customFormat="1" ht="31.5" x14ac:dyDescent="0.25">
      <c r="A469" s="326" t="s">
        <v>384</v>
      </c>
      <c r="B469" s="6" t="s">
        <v>50</v>
      </c>
      <c r="C469" s="1" t="s">
        <v>26</v>
      </c>
      <c r="D469" s="31" t="s">
        <v>30</v>
      </c>
      <c r="E469" s="216" t="s">
        <v>190</v>
      </c>
      <c r="F469" s="217" t="s">
        <v>8</v>
      </c>
      <c r="G469" s="268" t="s">
        <v>436</v>
      </c>
      <c r="H469" s="1" t="s">
        <v>14</v>
      </c>
      <c r="I469" s="309">
        <v>6150</v>
      </c>
    </row>
    <row r="470" spans="1:9" s="33" customFormat="1" ht="15.75" x14ac:dyDescent="0.25">
      <c r="A470" s="100" t="s">
        <v>35</v>
      </c>
      <c r="B470" s="15" t="s">
        <v>50</v>
      </c>
      <c r="C470" s="15">
        <v>10</v>
      </c>
      <c r="D470" s="15"/>
      <c r="E470" s="221"/>
      <c r="F470" s="222"/>
      <c r="G470" s="269"/>
      <c r="H470" s="11"/>
      <c r="I470" s="307">
        <f>SUM(I471+I504)</f>
        <v>10030656</v>
      </c>
    </row>
    <row r="471" spans="1:9" s="33" customFormat="1" ht="15.75" x14ac:dyDescent="0.25">
      <c r="A471" s="97" t="s">
        <v>39</v>
      </c>
      <c r="B471" s="22" t="s">
        <v>50</v>
      </c>
      <c r="C471" s="22">
        <v>10</v>
      </c>
      <c r="D471" s="18" t="s">
        <v>13</v>
      </c>
      <c r="E471" s="198"/>
      <c r="F471" s="199"/>
      <c r="G471" s="259"/>
      <c r="H471" s="18"/>
      <c r="I471" s="308">
        <f>SUM(I472)</f>
        <v>9332586</v>
      </c>
    </row>
    <row r="472" spans="1:9" ht="31.5" x14ac:dyDescent="0.25">
      <c r="A472" s="90" t="s">
        <v>133</v>
      </c>
      <c r="B472" s="26" t="s">
        <v>50</v>
      </c>
      <c r="C472" s="26">
        <v>10</v>
      </c>
      <c r="D472" s="24" t="s">
        <v>13</v>
      </c>
      <c r="E472" s="200" t="s">
        <v>456</v>
      </c>
      <c r="F472" s="201" t="s">
        <v>378</v>
      </c>
      <c r="G472" s="260" t="s">
        <v>379</v>
      </c>
      <c r="H472" s="24"/>
      <c r="I472" s="285">
        <f>SUM(I473,I494)</f>
        <v>9332586</v>
      </c>
    </row>
    <row r="473" spans="1:9" ht="47.25" x14ac:dyDescent="0.25">
      <c r="A473" s="89" t="s">
        <v>134</v>
      </c>
      <c r="B473" s="109" t="s">
        <v>50</v>
      </c>
      <c r="C473" s="109">
        <v>10</v>
      </c>
      <c r="D473" s="1" t="s">
        <v>13</v>
      </c>
      <c r="E473" s="202" t="s">
        <v>203</v>
      </c>
      <c r="F473" s="203" t="s">
        <v>378</v>
      </c>
      <c r="G473" s="261" t="s">
        <v>379</v>
      </c>
      <c r="H473" s="1"/>
      <c r="I473" s="287">
        <f>SUM(I474+I484)</f>
        <v>9175739</v>
      </c>
    </row>
    <row r="474" spans="1:9" ht="15.75" x14ac:dyDescent="0.25">
      <c r="A474" s="89" t="s">
        <v>457</v>
      </c>
      <c r="B474" s="109" t="s">
        <v>50</v>
      </c>
      <c r="C474" s="109">
        <v>10</v>
      </c>
      <c r="D474" s="1" t="s">
        <v>13</v>
      </c>
      <c r="E474" s="202" t="s">
        <v>203</v>
      </c>
      <c r="F474" s="203" t="s">
        <v>8</v>
      </c>
      <c r="G474" s="261" t="s">
        <v>379</v>
      </c>
      <c r="H474" s="1"/>
      <c r="I474" s="287">
        <f>SUM(I475+I477+I480+I482)</f>
        <v>1308637</v>
      </c>
    </row>
    <row r="475" spans="1:9" ht="31.5" x14ac:dyDescent="0.25">
      <c r="A475" s="89" t="s">
        <v>462</v>
      </c>
      <c r="B475" s="109" t="s">
        <v>50</v>
      </c>
      <c r="C475" s="109">
        <v>10</v>
      </c>
      <c r="D475" s="1" t="s">
        <v>13</v>
      </c>
      <c r="E475" s="202" t="s">
        <v>203</v>
      </c>
      <c r="F475" s="203" t="s">
        <v>8</v>
      </c>
      <c r="G475" s="261" t="s">
        <v>463</v>
      </c>
      <c r="H475" s="1"/>
      <c r="I475" s="287">
        <f>SUM(I476)</f>
        <v>6039</v>
      </c>
    </row>
    <row r="476" spans="1:9" ht="15.75" x14ac:dyDescent="0.25">
      <c r="A476" s="56" t="s">
        <v>38</v>
      </c>
      <c r="B476" s="109" t="s">
        <v>50</v>
      </c>
      <c r="C476" s="109">
        <v>10</v>
      </c>
      <c r="D476" s="1" t="s">
        <v>13</v>
      </c>
      <c r="E476" s="202" t="s">
        <v>203</v>
      </c>
      <c r="F476" s="203" t="s">
        <v>8</v>
      </c>
      <c r="G476" s="261" t="s">
        <v>463</v>
      </c>
      <c r="H476" s="1" t="s">
        <v>37</v>
      </c>
      <c r="I476" s="286">
        <v>6039</v>
      </c>
    </row>
    <row r="477" spans="1:9" ht="63.75" customHeight="1" x14ac:dyDescent="0.25">
      <c r="A477" s="56" t="s">
        <v>91</v>
      </c>
      <c r="B477" s="109" t="s">
        <v>50</v>
      </c>
      <c r="C477" s="109">
        <v>10</v>
      </c>
      <c r="D477" s="1" t="s">
        <v>13</v>
      </c>
      <c r="E477" s="202" t="s">
        <v>203</v>
      </c>
      <c r="F477" s="203" t="s">
        <v>8</v>
      </c>
      <c r="G477" s="261" t="s">
        <v>483</v>
      </c>
      <c r="H477" s="1"/>
      <c r="I477" s="287">
        <f>SUM(I478:I479)</f>
        <v>1239956</v>
      </c>
    </row>
    <row r="478" spans="1:9" ht="31.5" x14ac:dyDescent="0.25">
      <c r="A478" s="326" t="s">
        <v>384</v>
      </c>
      <c r="B478" s="6" t="s">
        <v>50</v>
      </c>
      <c r="C478" s="109">
        <v>10</v>
      </c>
      <c r="D478" s="1" t="s">
        <v>13</v>
      </c>
      <c r="E478" s="202" t="s">
        <v>203</v>
      </c>
      <c r="F478" s="203" t="s">
        <v>8</v>
      </c>
      <c r="G478" s="261" t="s">
        <v>483</v>
      </c>
      <c r="H478" s="1" t="s">
        <v>14</v>
      </c>
      <c r="I478" s="286">
        <v>4557</v>
      </c>
    </row>
    <row r="479" spans="1:9" ht="15.75" x14ac:dyDescent="0.25">
      <c r="A479" s="56" t="s">
        <v>38</v>
      </c>
      <c r="B479" s="109" t="s">
        <v>50</v>
      </c>
      <c r="C479" s="109">
        <v>10</v>
      </c>
      <c r="D479" s="1" t="s">
        <v>13</v>
      </c>
      <c r="E479" s="202" t="s">
        <v>203</v>
      </c>
      <c r="F479" s="203" t="s">
        <v>8</v>
      </c>
      <c r="G479" s="261" t="s">
        <v>483</v>
      </c>
      <c r="H479" s="1" t="s">
        <v>37</v>
      </c>
      <c r="I479" s="286">
        <v>1235399</v>
      </c>
    </row>
    <row r="480" spans="1:9" ht="31.5" x14ac:dyDescent="0.25">
      <c r="A480" s="56" t="s">
        <v>465</v>
      </c>
      <c r="B480" s="109" t="s">
        <v>50</v>
      </c>
      <c r="C480" s="109">
        <v>10</v>
      </c>
      <c r="D480" s="1" t="s">
        <v>13</v>
      </c>
      <c r="E480" s="202" t="s">
        <v>203</v>
      </c>
      <c r="F480" s="203" t="s">
        <v>8</v>
      </c>
      <c r="G480" s="261" t="s">
        <v>466</v>
      </c>
      <c r="H480" s="1"/>
      <c r="I480" s="287">
        <f>SUM(I481)</f>
        <v>40413</v>
      </c>
    </row>
    <row r="481" spans="1:9" ht="15.75" x14ac:dyDescent="0.25">
      <c r="A481" s="56" t="s">
        <v>38</v>
      </c>
      <c r="B481" s="109" t="s">
        <v>50</v>
      </c>
      <c r="C481" s="109">
        <v>10</v>
      </c>
      <c r="D481" s="1" t="s">
        <v>13</v>
      </c>
      <c r="E481" s="202" t="s">
        <v>203</v>
      </c>
      <c r="F481" s="203" t="s">
        <v>8</v>
      </c>
      <c r="G481" s="261" t="s">
        <v>466</v>
      </c>
      <c r="H481" s="1" t="s">
        <v>37</v>
      </c>
      <c r="I481" s="286">
        <v>40413</v>
      </c>
    </row>
    <row r="482" spans="1:9" ht="31.5" x14ac:dyDescent="0.25">
      <c r="A482" s="56" t="s">
        <v>671</v>
      </c>
      <c r="B482" s="109" t="s">
        <v>50</v>
      </c>
      <c r="C482" s="109">
        <v>10</v>
      </c>
      <c r="D482" s="1" t="s">
        <v>13</v>
      </c>
      <c r="E482" s="202" t="s">
        <v>203</v>
      </c>
      <c r="F482" s="203" t="s">
        <v>8</v>
      </c>
      <c r="G482" s="261" t="s">
        <v>672</v>
      </c>
      <c r="H482" s="1"/>
      <c r="I482" s="287">
        <f>SUM(I483)</f>
        <v>22229</v>
      </c>
    </row>
    <row r="483" spans="1:9" ht="15.75" x14ac:dyDescent="0.25">
      <c r="A483" s="56" t="s">
        <v>38</v>
      </c>
      <c r="B483" s="109" t="s">
        <v>50</v>
      </c>
      <c r="C483" s="109">
        <v>10</v>
      </c>
      <c r="D483" s="1" t="s">
        <v>13</v>
      </c>
      <c r="E483" s="202" t="s">
        <v>203</v>
      </c>
      <c r="F483" s="203" t="s">
        <v>8</v>
      </c>
      <c r="G483" s="261" t="s">
        <v>672</v>
      </c>
      <c r="H483" s="1" t="s">
        <v>37</v>
      </c>
      <c r="I483" s="286">
        <v>22229</v>
      </c>
    </row>
    <row r="484" spans="1:9" ht="15.75" x14ac:dyDescent="0.25">
      <c r="A484" s="56" t="s">
        <v>460</v>
      </c>
      <c r="B484" s="109" t="s">
        <v>50</v>
      </c>
      <c r="C484" s="109">
        <v>10</v>
      </c>
      <c r="D484" s="1" t="s">
        <v>13</v>
      </c>
      <c r="E484" s="202" t="s">
        <v>203</v>
      </c>
      <c r="F484" s="203" t="s">
        <v>10</v>
      </c>
      <c r="G484" s="261" t="s">
        <v>379</v>
      </c>
      <c r="H484" s="1"/>
      <c r="I484" s="287">
        <f>SUM(I485+I487+I490+I492)</f>
        <v>7867102</v>
      </c>
    </row>
    <row r="485" spans="1:9" ht="31.5" x14ac:dyDescent="0.25">
      <c r="A485" s="89" t="s">
        <v>462</v>
      </c>
      <c r="B485" s="109" t="s">
        <v>50</v>
      </c>
      <c r="C485" s="109">
        <v>10</v>
      </c>
      <c r="D485" s="1" t="s">
        <v>13</v>
      </c>
      <c r="E485" s="202" t="s">
        <v>203</v>
      </c>
      <c r="F485" s="203" t="s">
        <v>10</v>
      </c>
      <c r="G485" s="261" t="s">
        <v>463</v>
      </c>
      <c r="H485" s="1"/>
      <c r="I485" s="287">
        <f>SUM(I486)</f>
        <v>17829</v>
      </c>
    </row>
    <row r="486" spans="1:9" ht="15.75" x14ac:dyDescent="0.25">
      <c r="A486" s="56" t="s">
        <v>38</v>
      </c>
      <c r="B486" s="109" t="s">
        <v>50</v>
      </c>
      <c r="C486" s="109">
        <v>10</v>
      </c>
      <c r="D486" s="1" t="s">
        <v>13</v>
      </c>
      <c r="E486" s="202" t="s">
        <v>203</v>
      </c>
      <c r="F486" s="203" t="s">
        <v>10</v>
      </c>
      <c r="G486" s="261" t="s">
        <v>463</v>
      </c>
      <c r="H486" s="1" t="s">
        <v>37</v>
      </c>
      <c r="I486" s="286">
        <v>17829</v>
      </c>
    </row>
    <row r="487" spans="1:9" ht="63" customHeight="1" x14ac:dyDescent="0.25">
      <c r="A487" s="56" t="s">
        <v>91</v>
      </c>
      <c r="B487" s="109" t="s">
        <v>50</v>
      </c>
      <c r="C487" s="109">
        <v>10</v>
      </c>
      <c r="D487" s="1" t="s">
        <v>13</v>
      </c>
      <c r="E487" s="202" t="s">
        <v>203</v>
      </c>
      <c r="F487" s="203" t="s">
        <v>10</v>
      </c>
      <c r="G487" s="261" t="s">
        <v>483</v>
      </c>
      <c r="H487" s="1"/>
      <c r="I487" s="287">
        <f>SUM(I488:I489)</f>
        <v>7603954</v>
      </c>
    </row>
    <row r="488" spans="1:9" ht="31.5" x14ac:dyDescent="0.25">
      <c r="A488" s="326" t="s">
        <v>384</v>
      </c>
      <c r="B488" s="6" t="s">
        <v>50</v>
      </c>
      <c r="C488" s="109">
        <v>10</v>
      </c>
      <c r="D488" s="1" t="s">
        <v>13</v>
      </c>
      <c r="E488" s="202" t="s">
        <v>203</v>
      </c>
      <c r="F488" s="203" t="s">
        <v>10</v>
      </c>
      <c r="G488" s="261" t="s">
        <v>483</v>
      </c>
      <c r="H488" s="1" t="s">
        <v>14</v>
      </c>
      <c r="I488" s="286">
        <v>32308</v>
      </c>
    </row>
    <row r="489" spans="1:9" ht="15.75" x14ac:dyDescent="0.25">
      <c r="A489" s="56" t="s">
        <v>38</v>
      </c>
      <c r="B489" s="109" t="s">
        <v>50</v>
      </c>
      <c r="C489" s="109">
        <v>10</v>
      </c>
      <c r="D489" s="1" t="s">
        <v>13</v>
      </c>
      <c r="E489" s="202" t="s">
        <v>203</v>
      </c>
      <c r="F489" s="203" t="s">
        <v>10</v>
      </c>
      <c r="G489" s="261" t="s">
        <v>483</v>
      </c>
      <c r="H489" s="1" t="s">
        <v>37</v>
      </c>
      <c r="I489" s="286">
        <v>7571646</v>
      </c>
    </row>
    <row r="490" spans="1:9" ht="31.5" x14ac:dyDescent="0.25">
      <c r="A490" s="56" t="s">
        <v>465</v>
      </c>
      <c r="B490" s="109" t="s">
        <v>50</v>
      </c>
      <c r="C490" s="109">
        <v>10</v>
      </c>
      <c r="D490" s="1" t="s">
        <v>13</v>
      </c>
      <c r="E490" s="202" t="s">
        <v>203</v>
      </c>
      <c r="F490" s="203" t="s">
        <v>10</v>
      </c>
      <c r="G490" s="261" t="s">
        <v>466</v>
      </c>
      <c r="H490" s="1"/>
      <c r="I490" s="287">
        <f>SUM(I491)</f>
        <v>171645</v>
      </c>
    </row>
    <row r="491" spans="1:9" ht="15.75" x14ac:dyDescent="0.25">
      <c r="A491" s="56" t="s">
        <v>38</v>
      </c>
      <c r="B491" s="109" t="s">
        <v>50</v>
      </c>
      <c r="C491" s="109">
        <v>10</v>
      </c>
      <c r="D491" s="1" t="s">
        <v>13</v>
      </c>
      <c r="E491" s="202" t="s">
        <v>203</v>
      </c>
      <c r="F491" s="203" t="s">
        <v>10</v>
      </c>
      <c r="G491" s="261" t="s">
        <v>466</v>
      </c>
      <c r="H491" s="1" t="s">
        <v>37</v>
      </c>
      <c r="I491" s="286">
        <v>171645</v>
      </c>
    </row>
    <row r="492" spans="1:9" ht="31.5" x14ac:dyDescent="0.25">
      <c r="A492" s="282" t="s">
        <v>671</v>
      </c>
      <c r="B492" s="109" t="s">
        <v>50</v>
      </c>
      <c r="C492" s="109">
        <v>10</v>
      </c>
      <c r="D492" s="1" t="s">
        <v>13</v>
      </c>
      <c r="E492" s="202" t="s">
        <v>203</v>
      </c>
      <c r="F492" s="203" t="s">
        <v>10</v>
      </c>
      <c r="G492" s="280" t="s">
        <v>673</v>
      </c>
      <c r="H492" s="1"/>
      <c r="I492" s="287">
        <f>SUM(I493)</f>
        <v>73674</v>
      </c>
    </row>
    <row r="493" spans="1:9" ht="15.75" x14ac:dyDescent="0.25">
      <c r="A493" s="56" t="s">
        <v>38</v>
      </c>
      <c r="B493" s="109" t="s">
        <v>50</v>
      </c>
      <c r="C493" s="109">
        <v>10</v>
      </c>
      <c r="D493" s="1" t="s">
        <v>13</v>
      </c>
      <c r="E493" s="202" t="s">
        <v>203</v>
      </c>
      <c r="F493" s="203" t="s">
        <v>10</v>
      </c>
      <c r="G493" s="280" t="s">
        <v>673</v>
      </c>
      <c r="H493" s="1" t="s">
        <v>37</v>
      </c>
      <c r="I493" s="286">
        <v>73674</v>
      </c>
    </row>
    <row r="494" spans="1:9" ht="49.5" customHeight="1" x14ac:dyDescent="0.25">
      <c r="A494" s="56" t="s">
        <v>137</v>
      </c>
      <c r="B494" s="109" t="s">
        <v>50</v>
      </c>
      <c r="C494" s="109">
        <v>10</v>
      </c>
      <c r="D494" s="1" t="s">
        <v>13</v>
      </c>
      <c r="E494" s="202" t="s">
        <v>204</v>
      </c>
      <c r="F494" s="203" t="s">
        <v>378</v>
      </c>
      <c r="G494" s="261" t="s">
        <v>379</v>
      </c>
      <c r="H494" s="1"/>
      <c r="I494" s="287">
        <f>SUM(I495)</f>
        <v>156847</v>
      </c>
    </row>
    <row r="495" spans="1:9" ht="31.5" x14ac:dyDescent="0.25">
      <c r="A495" s="56" t="s">
        <v>470</v>
      </c>
      <c r="B495" s="109" t="s">
        <v>50</v>
      </c>
      <c r="C495" s="109">
        <v>10</v>
      </c>
      <c r="D495" s="1" t="s">
        <v>13</v>
      </c>
      <c r="E495" s="202" t="s">
        <v>204</v>
      </c>
      <c r="F495" s="203" t="s">
        <v>8</v>
      </c>
      <c r="G495" s="261" t="s">
        <v>379</v>
      </c>
      <c r="H495" s="1"/>
      <c r="I495" s="287">
        <f>SUM(I496+I498+I500+I502)</f>
        <v>156847</v>
      </c>
    </row>
    <row r="496" spans="1:9" ht="31.5" x14ac:dyDescent="0.25">
      <c r="A496" s="89" t="s">
        <v>462</v>
      </c>
      <c r="B496" s="109" t="s">
        <v>50</v>
      </c>
      <c r="C496" s="109">
        <v>10</v>
      </c>
      <c r="D496" s="1" t="s">
        <v>13</v>
      </c>
      <c r="E496" s="202" t="s">
        <v>204</v>
      </c>
      <c r="F496" s="203" t="s">
        <v>8</v>
      </c>
      <c r="G496" s="261" t="s">
        <v>463</v>
      </c>
      <c r="H496" s="1"/>
      <c r="I496" s="287">
        <f>SUM(I497)</f>
        <v>6156</v>
      </c>
    </row>
    <row r="497" spans="1:11" ht="15.75" x14ac:dyDescent="0.25">
      <c r="A497" s="56" t="s">
        <v>38</v>
      </c>
      <c r="B497" s="109" t="s">
        <v>50</v>
      </c>
      <c r="C497" s="109">
        <v>10</v>
      </c>
      <c r="D497" s="1" t="s">
        <v>13</v>
      </c>
      <c r="E497" s="202" t="s">
        <v>204</v>
      </c>
      <c r="F497" s="203" t="s">
        <v>8</v>
      </c>
      <c r="G497" s="261" t="s">
        <v>463</v>
      </c>
      <c r="H497" s="1" t="s">
        <v>37</v>
      </c>
      <c r="I497" s="286">
        <v>6156</v>
      </c>
    </row>
    <row r="498" spans="1:11" ht="65.25" customHeight="1" x14ac:dyDescent="0.25">
      <c r="A498" s="56" t="s">
        <v>91</v>
      </c>
      <c r="B498" s="109" t="s">
        <v>50</v>
      </c>
      <c r="C498" s="109">
        <v>10</v>
      </c>
      <c r="D498" s="1" t="s">
        <v>13</v>
      </c>
      <c r="E498" s="202" t="s">
        <v>204</v>
      </c>
      <c r="F498" s="247" t="s">
        <v>8</v>
      </c>
      <c r="G498" s="261" t="s">
        <v>483</v>
      </c>
      <c r="H498" s="1"/>
      <c r="I498" s="287">
        <f>SUM(I499:I499)</f>
        <v>135751</v>
      </c>
    </row>
    <row r="499" spans="1:11" ht="15.75" x14ac:dyDescent="0.25">
      <c r="A499" s="56" t="s">
        <v>38</v>
      </c>
      <c r="B499" s="109" t="s">
        <v>50</v>
      </c>
      <c r="C499" s="109">
        <v>10</v>
      </c>
      <c r="D499" s="1" t="s">
        <v>13</v>
      </c>
      <c r="E499" s="202" t="s">
        <v>204</v>
      </c>
      <c r="F499" s="248" t="s">
        <v>8</v>
      </c>
      <c r="G499" s="261" t="s">
        <v>483</v>
      </c>
      <c r="H499" s="1" t="s">
        <v>37</v>
      </c>
      <c r="I499" s="286">
        <v>135751</v>
      </c>
    </row>
    <row r="500" spans="1:11" ht="31.5" x14ac:dyDescent="0.25">
      <c r="A500" s="56" t="s">
        <v>465</v>
      </c>
      <c r="B500" s="109" t="s">
        <v>50</v>
      </c>
      <c r="C500" s="109">
        <v>10</v>
      </c>
      <c r="D500" s="1" t="s">
        <v>13</v>
      </c>
      <c r="E500" s="202" t="s">
        <v>204</v>
      </c>
      <c r="F500" s="203" t="s">
        <v>8</v>
      </c>
      <c r="G500" s="261" t="s">
        <v>466</v>
      </c>
      <c r="H500" s="1"/>
      <c r="I500" s="287">
        <f>SUM(I501)</f>
        <v>11706</v>
      </c>
    </row>
    <row r="501" spans="1:11" ht="15.75" x14ac:dyDescent="0.25">
      <c r="A501" s="56" t="s">
        <v>38</v>
      </c>
      <c r="B501" s="109" t="s">
        <v>50</v>
      </c>
      <c r="C501" s="109">
        <v>10</v>
      </c>
      <c r="D501" s="1" t="s">
        <v>13</v>
      </c>
      <c r="E501" s="202" t="s">
        <v>204</v>
      </c>
      <c r="F501" s="203" t="s">
        <v>8</v>
      </c>
      <c r="G501" s="261" t="s">
        <v>466</v>
      </c>
      <c r="H501" s="1" t="s">
        <v>37</v>
      </c>
      <c r="I501" s="286">
        <v>11706</v>
      </c>
    </row>
    <row r="502" spans="1:11" ht="31.5" x14ac:dyDescent="0.25">
      <c r="A502" s="282" t="s">
        <v>671</v>
      </c>
      <c r="B502" s="109" t="s">
        <v>50</v>
      </c>
      <c r="C502" s="109">
        <v>10</v>
      </c>
      <c r="D502" s="1" t="s">
        <v>13</v>
      </c>
      <c r="E502" s="202" t="s">
        <v>204</v>
      </c>
      <c r="F502" s="203" t="s">
        <v>8</v>
      </c>
      <c r="G502" s="280" t="s">
        <v>673</v>
      </c>
      <c r="H502" s="1"/>
      <c r="I502" s="287">
        <f>SUM(I503)</f>
        <v>3234</v>
      </c>
    </row>
    <row r="503" spans="1:11" ht="15.75" x14ac:dyDescent="0.25">
      <c r="A503" s="56" t="s">
        <v>38</v>
      </c>
      <c r="B503" s="109" t="s">
        <v>50</v>
      </c>
      <c r="C503" s="109">
        <v>10</v>
      </c>
      <c r="D503" s="1" t="s">
        <v>13</v>
      </c>
      <c r="E503" s="202" t="s">
        <v>204</v>
      </c>
      <c r="F503" s="203" t="s">
        <v>8</v>
      </c>
      <c r="G503" s="280" t="s">
        <v>673</v>
      </c>
      <c r="H503" s="1" t="s">
        <v>37</v>
      </c>
      <c r="I503" s="286">
        <v>3234</v>
      </c>
    </row>
    <row r="504" spans="1:11" ht="15.75" x14ac:dyDescent="0.25">
      <c r="A504" s="97" t="s">
        <v>40</v>
      </c>
      <c r="B504" s="22" t="s">
        <v>50</v>
      </c>
      <c r="C504" s="22">
        <v>10</v>
      </c>
      <c r="D504" s="18" t="s">
        <v>18</v>
      </c>
      <c r="E504" s="198"/>
      <c r="F504" s="199"/>
      <c r="G504" s="259"/>
      <c r="H504" s="18"/>
      <c r="I504" s="308">
        <f>SUM(I505)</f>
        <v>698070</v>
      </c>
    </row>
    <row r="505" spans="1:11" ht="31.5" x14ac:dyDescent="0.25">
      <c r="A505" s="90" t="s">
        <v>155</v>
      </c>
      <c r="B505" s="26" t="s">
        <v>50</v>
      </c>
      <c r="C505" s="26">
        <v>10</v>
      </c>
      <c r="D505" s="24" t="s">
        <v>18</v>
      </c>
      <c r="E505" s="200" t="s">
        <v>456</v>
      </c>
      <c r="F505" s="201" t="s">
        <v>378</v>
      </c>
      <c r="G505" s="260" t="s">
        <v>379</v>
      </c>
      <c r="H505" s="24"/>
      <c r="I505" s="285">
        <f>SUM(I506)</f>
        <v>698070</v>
      </c>
    </row>
    <row r="506" spans="1:11" ht="47.25" x14ac:dyDescent="0.25">
      <c r="A506" s="56" t="s">
        <v>156</v>
      </c>
      <c r="B506" s="109" t="s">
        <v>50</v>
      </c>
      <c r="C506" s="109">
        <v>10</v>
      </c>
      <c r="D506" s="1" t="s">
        <v>18</v>
      </c>
      <c r="E506" s="202" t="s">
        <v>203</v>
      </c>
      <c r="F506" s="203" t="s">
        <v>378</v>
      </c>
      <c r="G506" s="261" t="s">
        <v>379</v>
      </c>
      <c r="H506" s="1"/>
      <c r="I506" s="287">
        <f>SUM(I507)</f>
        <v>698070</v>
      </c>
    </row>
    <row r="507" spans="1:11" ht="15.75" x14ac:dyDescent="0.25">
      <c r="A507" s="56" t="s">
        <v>457</v>
      </c>
      <c r="B507" s="109" t="s">
        <v>50</v>
      </c>
      <c r="C507" s="6">
        <v>10</v>
      </c>
      <c r="D507" s="1" t="s">
        <v>18</v>
      </c>
      <c r="E507" s="202" t="s">
        <v>203</v>
      </c>
      <c r="F507" s="203" t="s">
        <v>8</v>
      </c>
      <c r="G507" s="261" t="s">
        <v>379</v>
      </c>
      <c r="H507" s="1"/>
      <c r="I507" s="287">
        <f>SUM(I508)</f>
        <v>698070</v>
      </c>
    </row>
    <row r="508" spans="1:11" ht="15.75" x14ac:dyDescent="0.25">
      <c r="A508" s="89" t="s">
        <v>157</v>
      </c>
      <c r="B508" s="109" t="s">
        <v>50</v>
      </c>
      <c r="C508" s="109">
        <v>10</v>
      </c>
      <c r="D508" s="1" t="s">
        <v>18</v>
      </c>
      <c r="E508" s="202" t="s">
        <v>203</v>
      </c>
      <c r="F508" s="203" t="s">
        <v>8</v>
      </c>
      <c r="G508" s="261" t="s">
        <v>484</v>
      </c>
      <c r="H508" s="1"/>
      <c r="I508" s="287">
        <f>SUM(I509:I509)</f>
        <v>698070</v>
      </c>
    </row>
    <row r="509" spans="1:11" ht="15.75" x14ac:dyDescent="0.25">
      <c r="A509" s="56" t="s">
        <v>38</v>
      </c>
      <c r="B509" s="109" t="s">
        <v>50</v>
      </c>
      <c r="C509" s="109">
        <v>10</v>
      </c>
      <c r="D509" s="1" t="s">
        <v>18</v>
      </c>
      <c r="E509" s="202" t="s">
        <v>203</v>
      </c>
      <c r="F509" s="203" t="s">
        <v>8</v>
      </c>
      <c r="G509" s="261" t="s">
        <v>484</v>
      </c>
      <c r="H509" s="1" t="s">
        <v>37</v>
      </c>
      <c r="I509" s="286">
        <v>698070</v>
      </c>
    </row>
    <row r="510" spans="1:11" s="33" customFormat="1" ht="31.5" x14ac:dyDescent="0.25">
      <c r="A510" s="355" t="s">
        <v>56</v>
      </c>
      <c r="B510" s="356" t="s">
        <v>57</v>
      </c>
      <c r="C510" s="349"/>
      <c r="D510" s="350"/>
      <c r="E510" s="351"/>
      <c r="F510" s="352"/>
      <c r="G510" s="353"/>
      <c r="H510" s="354"/>
      <c r="I510" s="324">
        <f>SUM(I511+I522+I559+I617+I635)</f>
        <v>53019515</v>
      </c>
      <c r="J510" s="383"/>
      <c r="K510" s="383"/>
    </row>
    <row r="511" spans="1:11" s="33" customFormat="1" ht="15.75" x14ac:dyDescent="0.25">
      <c r="A511" s="194" t="s">
        <v>7</v>
      </c>
      <c r="B511" s="195" t="s">
        <v>57</v>
      </c>
      <c r="C511" s="11" t="s">
        <v>8</v>
      </c>
      <c r="D511" s="11"/>
      <c r="E511" s="196"/>
      <c r="F511" s="197"/>
      <c r="G511" s="258"/>
      <c r="H511" s="11"/>
      <c r="I511" s="307">
        <f t="shared" ref="I511:I516" si="1">SUM(I512)</f>
        <v>83136</v>
      </c>
    </row>
    <row r="512" spans="1:11" s="33" customFormat="1" ht="15.75" x14ac:dyDescent="0.25">
      <c r="A512" s="85" t="s">
        <v>20</v>
      </c>
      <c r="B512" s="22" t="s">
        <v>57</v>
      </c>
      <c r="C512" s="18" t="s">
        <v>8</v>
      </c>
      <c r="D512" s="22">
        <v>13</v>
      </c>
      <c r="E512" s="86"/>
      <c r="F512" s="215"/>
      <c r="G512" s="267"/>
      <c r="H512" s="18"/>
      <c r="I512" s="308">
        <f>SUM(I513+I518)</f>
        <v>83136</v>
      </c>
    </row>
    <row r="513" spans="1:10" ht="31.5" x14ac:dyDescent="0.25">
      <c r="A513" s="23" t="s">
        <v>141</v>
      </c>
      <c r="B513" s="26" t="s">
        <v>57</v>
      </c>
      <c r="C513" s="24" t="s">
        <v>8</v>
      </c>
      <c r="D513" s="26">
        <v>13</v>
      </c>
      <c r="E513" s="200" t="s">
        <v>209</v>
      </c>
      <c r="F513" s="201" t="s">
        <v>378</v>
      </c>
      <c r="G513" s="260" t="s">
        <v>379</v>
      </c>
      <c r="H513" s="27"/>
      <c r="I513" s="285">
        <f t="shared" si="1"/>
        <v>51136</v>
      </c>
    </row>
    <row r="514" spans="1:10" ht="32.25" customHeight="1" x14ac:dyDescent="0.25">
      <c r="A514" s="2" t="s">
        <v>149</v>
      </c>
      <c r="B514" s="109" t="s">
        <v>57</v>
      </c>
      <c r="C514" s="1" t="s">
        <v>8</v>
      </c>
      <c r="D514" s="1">
        <v>13</v>
      </c>
      <c r="E514" s="202" t="s">
        <v>485</v>
      </c>
      <c r="F514" s="203" t="s">
        <v>378</v>
      </c>
      <c r="G514" s="261" t="s">
        <v>379</v>
      </c>
      <c r="H514" s="1"/>
      <c r="I514" s="287">
        <f t="shared" si="1"/>
        <v>51136</v>
      </c>
    </row>
    <row r="515" spans="1:10" ht="15.75" x14ac:dyDescent="0.25">
      <c r="A515" s="63" t="s">
        <v>529</v>
      </c>
      <c r="B515" s="64" t="s">
        <v>57</v>
      </c>
      <c r="C515" s="1" t="s">
        <v>8</v>
      </c>
      <c r="D515" s="1">
        <v>13</v>
      </c>
      <c r="E515" s="202" t="s">
        <v>213</v>
      </c>
      <c r="F515" s="203" t="s">
        <v>10</v>
      </c>
      <c r="G515" s="261" t="s">
        <v>379</v>
      </c>
      <c r="H515" s="1"/>
      <c r="I515" s="287">
        <f t="shared" si="1"/>
        <v>51136</v>
      </c>
      <c r="J515" s="384"/>
    </row>
    <row r="516" spans="1:10" ht="31.5" x14ac:dyDescent="0.25">
      <c r="A516" s="385" t="s">
        <v>409</v>
      </c>
      <c r="B516" s="6" t="s">
        <v>57</v>
      </c>
      <c r="C516" s="1" t="s">
        <v>8</v>
      </c>
      <c r="D516" s="1">
        <v>13</v>
      </c>
      <c r="E516" s="202" t="s">
        <v>213</v>
      </c>
      <c r="F516" s="203" t="s">
        <v>10</v>
      </c>
      <c r="G516" s="264" t="s">
        <v>410</v>
      </c>
      <c r="H516" s="1"/>
      <c r="I516" s="287">
        <f t="shared" si="1"/>
        <v>51136</v>
      </c>
    </row>
    <row r="517" spans="1:10" ht="16.5" customHeight="1" x14ac:dyDescent="0.25">
      <c r="A517" s="335" t="s">
        <v>19</v>
      </c>
      <c r="B517" s="6" t="s">
        <v>57</v>
      </c>
      <c r="C517" s="1" t="s">
        <v>8</v>
      </c>
      <c r="D517" s="1">
        <v>13</v>
      </c>
      <c r="E517" s="202" t="s">
        <v>213</v>
      </c>
      <c r="F517" s="203" t="s">
        <v>10</v>
      </c>
      <c r="G517" s="264" t="s">
        <v>410</v>
      </c>
      <c r="H517" s="1" t="s">
        <v>64</v>
      </c>
      <c r="I517" s="286">
        <v>51136</v>
      </c>
    </row>
    <row r="518" spans="1:10" ht="33" customHeight="1" x14ac:dyDescent="0.25">
      <c r="A518" s="377" t="s">
        <v>21</v>
      </c>
      <c r="B518" s="28" t="s">
        <v>57</v>
      </c>
      <c r="C518" s="24" t="s">
        <v>8</v>
      </c>
      <c r="D518" s="24">
        <v>13</v>
      </c>
      <c r="E518" s="200" t="s">
        <v>182</v>
      </c>
      <c r="F518" s="201" t="s">
        <v>378</v>
      </c>
      <c r="G518" s="262" t="s">
        <v>379</v>
      </c>
      <c r="H518" s="24"/>
      <c r="I518" s="285">
        <f>SUM(I519)</f>
        <v>32000</v>
      </c>
    </row>
    <row r="519" spans="1:10" ht="16.5" customHeight="1" x14ac:dyDescent="0.25">
      <c r="A519" s="76" t="s">
        <v>82</v>
      </c>
      <c r="B519" s="6" t="s">
        <v>57</v>
      </c>
      <c r="C519" s="1" t="s">
        <v>8</v>
      </c>
      <c r="D519" s="1">
        <v>13</v>
      </c>
      <c r="E519" s="202" t="s">
        <v>183</v>
      </c>
      <c r="F519" s="203" t="s">
        <v>378</v>
      </c>
      <c r="G519" s="264" t="s">
        <v>379</v>
      </c>
      <c r="H519" s="1"/>
      <c r="I519" s="287">
        <f>SUM(I520)</f>
        <v>32000</v>
      </c>
    </row>
    <row r="520" spans="1:10" ht="16.5" customHeight="1" x14ac:dyDescent="0.25">
      <c r="A520" s="330" t="s">
        <v>674</v>
      </c>
      <c r="B520" s="6" t="s">
        <v>57</v>
      </c>
      <c r="C520" s="1" t="s">
        <v>8</v>
      </c>
      <c r="D520" s="1">
        <v>13</v>
      </c>
      <c r="E520" s="202" t="s">
        <v>183</v>
      </c>
      <c r="F520" s="203" t="s">
        <v>378</v>
      </c>
      <c r="G520" s="264" t="s">
        <v>404</v>
      </c>
      <c r="H520" s="1"/>
      <c r="I520" s="287">
        <f>SUM(I521)</f>
        <v>32000</v>
      </c>
    </row>
    <row r="521" spans="1:10" ht="33" customHeight="1" x14ac:dyDescent="0.25">
      <c r="A521" s="326" t="s">
        <v>384</v>
      </c>
      <c r="B521" s="6" t="s">
        <v>57</v>
      </c>
      <c r="C521" s="1" t="s">
        <v>8</v>
      </c>
      <c r="D521" s="1">
        <v>13</v>
      </c>
      <c r="E521" s="202" t="s">
        <v>183</v>
      </c>
      <c r="F521" s="203" t="s">
        <v>378</v>
      </c>
      <c r="G521" s="264" t="s">
        <v>404</v>
      </c>
      <c r="H521" s="1" t="s">
        <v>14</v>
      </c>
      <c r="I521" s="286">
        <v>32000</v>
      </c>
    </row>
    <row r="522" spans="1:10" s="33" customFormat="1" ht="15.75" x14ac:dyDescent="0.25">
      <c r="A522" s="220" t="s">
        <v>24</v>
      </c>
      <c r="B522" s="15" t="s">
        <v>57</v>
      </c>
      <c r="C522" s="11" t="s">
        <v>26</v>
      </c>
      <c r="D522" s="15"/>
      <c r="E522" s="230"/>
      <c r="F522" s="231"/>
      <c r="G522" s="275"/>
      <c r="H522" s="11"/>
      <c r="I522" s="307">
        <f>SUM(I523+I539)</f>
        <v>9122189</v>
      </c>
    </row>
    <row r="523" spans="1:10" s="33" customFormat="1" ht="15.75" x14ac:dyDescent="0.25">
      <c r="A523" s="85" t="s">
        <v>527</v>
      </c>
      <c r="B523" s="22" t="s">
        <v>57</v>
      </c>
      <c r="C523" s="18" t="s">
        <v>26</v>
      </c>
      <c r="D523" s="18" t="s">
        <v>13</v>
      </c>
      <c r="E523" s="232"/>
      <c r="F523" s="233"/>
      <c r="G523" s="276"/>
      <c r="H523" s="18"/>
      <c r="I523" s="308">
        <f>SUM(I524+I534)</f>
        <v>8340689</v>
      </c>
    </row>
    <row r="524" spans="1:10" s="33" customFormat="1" ht="31.5" x14ac:dyDescent="0.25">
      <c r="A524" s="87" t="s">
        <v>141</v>
      </c>
      <c r="B524" s="103" t="s">
        <v>57</v>
      </c>
      <c r="C524" s="24" t="s">
        <v>26</v>
      </c>
      <c r="D524" s="24" t="s">
        <v>13</v>
      </c>
      <c r="E524" s="200" t="s">
        <v>209</v>
      </c>
      <c r="F524" s="201" t="s">
        <v>378</v>
      </c>
      <c r="G524" s="260" t="s">
        <v>379</v>
      </c>
      <c r="H524" s="24"/>
      <c r="I524" s="285">
        <f>SUM(I525)</f>
        <v>8312689</v>
      </c>
    </row>
    <row r="525" spans="1:10" s="33" customFormat="1" ht="51.75" customHeight="1" x14ac:dyDescent="0.25">
      <c r="A525" s="56" t="s">
        <v>142</v>
      </c>
      <c r="B525" s="368" t="s">
        <v>57</v>
      </c>
      <c r="C525" s="40" t="s">
        <v>26</v>
      </c>
      <c r="D525" s="40" t="s">
        <v>13</v>
      </c>
      <c r="E525" s="245" t="s">
        <v>210</v>
      </c>
      <c r="F525" s="246" t="s">
        <v>378</v>
      </c>
      <c r="G525" s="280" t="s">
        <v>379</v>
      </c>
      <c r="H525" s="40"/>
      <c r="I525" s="287">
        <f>SUM(I526)</f>
        <v>8312689</v>
      </c>
    </row>
    <row r="526" spans="1:10" s="33" customFormat="1" ht="47.25" x14ac:dyDescent="0.25">
      <c r="A526" s="56" t="s">
        <v>487</v>
      </c>
      <c r="B526" s="368" t="s">
        <v>57</v>
      </c>
      <c r="C526" s="40" t="s">
        <v>26</v>
      </c>
      <c r="D526" s="40" t="s">
        <v>13</v>
      </c>
      <c r="E526" s="245" t="s">
        <v>210</v>
      </c>
      <c r="F526" s="246" t="s">
        <v>8</v>
      </c>
      <c r="G526" s="280" t="s">
        <v>379</v>
      </c>
      <c r="H526" s="40"/>
      <c r="I526" s="287">
        <f>SUM(I527+I532)</f>
        <v>8312689</v>
      </c>
    </row>
    <row r="527" spans="1:10" s="33" customFormat="1" ht="31.5" x14ac:dyDescent="0.25">
      <c r="A527" s="56" t="s">
        <v>83</v>
      </c>
      <c r="B527" s="368" t="s">
        <v>57</v>
      </c>
      <c r="C527" s="40" t="s">
        <v>26</v>
      </c>
      <c r="D527" s="40" t="s">
        <v>13</v>
      </c>
      <c r="E527" s="245" t="s">
        <v>210</v>
      </c>
      <c r="F527" s="246" t="s">
        <v>8</v>
      </c>
      <c r="G527" s="280" t="s">
        <v>418</v>
      </c>
      <c r="H527" s="40"/>
      <c r="I527" s="287">
        <f>SUM(I528:I531)</f>
        <v>7705731</v>
      </c>
    </row>
    <row r="528" spans="1:10" s="33" customFormat="1" ht="63" x14ac:dyDescent="0.25">
      <c r="A528" s="89" t="s">
        <v>75</v>
      </c>
      <c r="B528" s="368" t="s">
        <v>57</v>
      </c>
      <c r="C528" s="40" t="s">
        <v>26</v>
      </c>
      <c r="D528" s="40" t="s">
        <v>13</v>
      </c>
      <c r="E528" s="245" t="s">
        <v>210</v>
      </c>
      <c r="F528" s="246" t="s">
        <v>8</v>
      </c>
      <c r="G528" s="280" t="s">
        <v>418</v>
      </c>
      <c r="H528" s="40" t="s">
        <v>11</v>
      </c>
      <c r="I528" s="286">
        <v>7002431</v>
      </c>
    </row>
    <row r="529" spans="1:9" s="33" customFormat="1" ht="31.5" x14ac:dyDescent="0.25">
      <c r="A529" s="326" t="s">
        <v>384</v>
      </c>
      <c r="B529" s="6" t="s">
        <v>57</v>
      </c>
      <c r="C529" s="40" t="s">
        <v>26</v>
      </c>
      <c r="D529" s="40" t="s">
        <v>13</v>
      </c>
      <c r="E529" s="216" t="s">
        <v>210</v>
      </c>
      <c r="F529" s="217" t="s">
        <v>8</v>
      </c>
      <c r="G529" s="268" t="s">
        <v>418</v>
      </c>
      <c r="H529" s="1" t="s">
        <v>14</v>
      </c>
      <c r="I529" s="309">
        <v>621495</v>
      </c>
    </row>
    <row r="530" spans="1:9" s="33" customFormat="1" ht="15.75" x14ac:dyDescent="0.25">
      <c r="A530" s="56" t="s">
        <v>38</v>
      </c>
      <c r="B530" s="6" t="s">
        <v>57</v>
      </c>
      <c r="C530" s="40" t="s">
        <v>26</v>
      </c>
      <c r="D530" s="40" t="s">
        <v>13</v>
      </c>
      <c r="E530" s="216" t="s">
        <v>210</v>
      </c>
      <c r="F530" s="217" t="s">
        <v>8</v>
      </c>
      <c r="G530" s="268" t="s">
        <v>418</v>
      </c>
      <c r="H530" s="1" t="s">
        <v>37</v>
      </c>
      <c r="I530" s="309">
        <v>71300</v>
      </c>
    </row>
    <row r="531" spans="1:9" s="33" customFormat="1" ht="15.75" x14ac:dyDescent="0.25">
      <c r="A531" s="56" t="s">
        <v>16</v>
      </c>
      <c r="B531" s="368" t="s">
        <v>57</v>
      </c>
      <c r="C531" s="40" t="s">
        <v>26</v>
      </c>
      <c r="D531" s="40" t="s">
        <v>13</v>
      </c>
      <c r="E531" s="216" t="s">
        <v>210</v>
      </c>
      <c r="F531" s="217" t="s">
        <v>8</v>
      </c>
      <c r="G531" s="268" t="s">
        <v>418</v>
      </c>
      <c r="H531" s="1" t="s">
        <v>15</v>
      </c>
      <c r="I531" s="309">
        <v>10505</v>
      </c>
    </row>
    <row r="532" spans="1:9" s="33" customFormat="1" ht="31.5" x14ac:dyDescent="0.25">
      <c r="A532" s="56" t="s">
        <v>468</v>
      </c>
      <c r="B532" s="368" t="s">
        <v>57</v>
      </c>
      <c r="C532" s="40" t="s">
        <v>26</v>
      </c>
      <c r="D532" s="40" t="s">
        <v>13</v>
      </c>
      <c r="E532" s="216" t="s">
        <v>210</v>
      </c>
      <c r="F532" s="217" t="s">
        <v>8</v>
      </c>
      <c r="G532" s="268" t="s">
        <v>469</v>
      </c>
      <c r="H532" s="1"/>
      <c r="I532" s="287">
        <f>SUM(I533)</f>
        <v>606958</v>
      </c>
    </row>
    <row r="533" spans="1:9" s="33" customFormat="1" ht="31.5" x14ac:dyDescent="0.25">
      <c r="A533" s="326" t="s">
        <v>384</v>
      </c>
      <c r="B533" s="368" t="s">
        <v>57</v>
      </c>
      <c r="C533" s="40" t="s">
        <v>26</v>
      </c>
      <c r="D533" s="40" t="s">
        <v>13</v>
      </c>
      <c r="E533" s="216" t="s">
        <v>210</v>
      </c>
      <c r="F533" s="217" t="s">
        <v>8</v>
      </c>
      <c r="G533" s="268" t="s">
        <v>469</v>
      </c>
      <c r="H533" s="1" t="s">
        <v>14</v>
      </c>
      <c r="I533" s="309">
        <v>606958</v>
      </c>
    </row>
    <row r="534" spans="1:9" s="33" customFormat="1" ht="63" x14ac:dyDescent="0.25">
      <c r="A534" s="90" t="s">
        <v>123</v>
      </c>
      <c r="B534" s="26" t="s">
        <v>57</v>
      </c>
      <c r="C534" s="24" t="s">
        <v>26</v>
      </c>
      <c r="D534" s="38" t="s">
        <v>13</v>
      </c>
      <c r="E534" s="210" t="s">
        <v>188</v>
      </c>
      <c r="F534" s="211" t="s">
        <v>378</v>
      </c>
      <c r="G534" s="265" t="s">
        <v>379</v>
      </c>
      <c r="H534" s="24"/>
      <c r="I534" s="285">
        <f>SUM(I535)</f>
        <v>28000</v>
      </c>
    </row>
    <row r="535" spans="1:9" s="33" customFormat="1" ht="110.25" x14ac:dyDescent="0.25">
      <c r="A535" s="91" t="s">
        <v>135</v>
      </c>
      <c r="B535" s="48" t="s">
        <v>57</v>
      </c>
      <c r="C535" s="1" t="s">
        <v>26</v>
      </c>
      <c r="D535" s="31" t="s">
        <v>13</v>
      </c>
      <c r="E535" s="216" t="s">
        <v>190</v>
      </c>
      <c r="F535" s="217" t="s">
        <v>378</v>
      </c>
      <c r="G535" s="268" t="s">
        <v>379</v>
      </c>
      <c r="H535" s="1"/>
      <c r="I535" s="287">
        <f>SUM(I536)</f>
        <v>28000</v>
      </c>
    </row>
    <row r="536" spans="1:9" s="33" customFormat="1" ht="47.25" x14ac:dyDescent="0.25">
      <c r="A536" s="91" t="s">
        <v>413</v>
      </c>
      <c r="B536" s="48" t="s">
        <v>57</v>
      </c>
      <c r="C536" s="1" t="s">
        <v>26</v>
      </c>
      <c r="D536" s="31" t="s">
        <v>13</v>
      </c>
      <c r="E536" s="216" t="s">
        <v>190</v>
      </c>
      <c r="F536" s="217" t="s">
        <v>8</v>
      </c>
      <c r="G536" s="268" t="s">
        <v>379</v>
      </c>
      <c r="H536" s="1"/>
      <c r="I536" s="287">
        <f>SUM(I537)</f>
        <v>28000</v>
      </c>
    </row>
    <row r="537" spans="1:9" s="33" customFormat="1" ht="31.5" x14ac:dyDescent="0.25">
      <c r="A537" s="56" t="s">
        <v>94</v>
      </c>
      <c r="B537" s="109" t="s">
        <v>57</v>
      </c>
      <c r="C537" s="1" t="s">
        <v>26</v>
      </c>
      <c r="D537" s="31" t="s">
        <v>13</v>
      </c>
      <c r="E537" s="216" t="s">
        <v>190</v>
      </c>
      <c r="F537" s="217" t="s">
        <v>8</v>
      </c>
      <c r="G537" s="268" t="s">
        <v>436</v>
      </c>
      <c r="H537" s="1"/>
      <c r="I537" s="287">
        <f>SUM(I538)</f>
        <v>28000</v>
      </c>
    </row>
    <row r="538" spans="1:9" s="33" customFormat="1" ht="31.5" x14ac:dyDescent="0.25">
      <c r="A538" s="326" t="s">
        <v>384</v>
      </c>
      <c r="B538" s="6" t="s">
        <v>57</v>
      </c>
      <c r="C538" s="1" t="s">
        <v>26</v>
      </c>
      <c r="D538" s="31" t="s">
        <v>13</v>
      </c>
      <c r="E538" s="216" t="s">
        <v>190</v>
      </c>
      <c r="F538" s="217" t="s">
        <v>8</v>
      </c>
      <c r="G538" s="268" t="s">
        <v>436</v>
      </c>
      <c r="H538" s="1" t="s">
        <v>14</v>
      </c>
      <c r="I538" s="309">
        <v>28000</v>
      </c>
    </row>
    <row r="539" spans="1:9" s="33" customFormat="1" ht="15.75" x14ac:dyDescent="0.25">
      <c r="A539" s="97" t="s">
        <v>528</v>
      </c>
      <c r="B539" s="22" t="s">
        <v>57</v>
      </c>
      <c r="C539" s="18" t="s">
        <v>26</v>
      </c>
      <c r="D539" s="18" t="s">
        <v>26</v>
      </c>
      <c r="E539" s="232"/>
      <c r="F539" s="233"/>
      <c r="G539" s="276"/>
      <c r="H539" s="18"/>
      <c r="I539" s="364">
        <f>SUM(I540+I554)</f>
        <v>781500</v>
      </c>
    </row>
    <row r="540" spans="1:9" ht="63" x14ac:dyDescent="0.25">
      <c r="A540" s="90" t="s">
        <v>143</v>
      </c>
      <c r="B540" s="26" t="s">
        <v>57</v>
      </c>
      <c r="C540" s="24" t="s">
        <v>26</v>
      </c>
      <c r="D540" s="24" t="s">
        <v>26</v>
      </c>
      <c r="E540" s="200" t="s">
        <v>475</v>
      </c>
      <c r="F540" s="201" t="s">
        <v>378</v>
      </c>
      <c r="G540" s="260" t="s">
        <v>379</v>
      </c>
      <c r="H540" s="24"/>
      <c r="I540" s="285">
        <f>SUM(I541+I546)</f>
        <v>756500</v>
      </c>
    </row>
    <row r="541" spans="1:9" ht="81" customHeight="1" x14ac:dyDescent="0.25">
      <c r="A541" s="93" t="s">
        <v>144</v>
      </c>
      <c r="B541" s="48" t="s">
        <v>57</v>
      </c>
      <c r="C541" s="40" t="s">
        <v>26</v>
      </c>
      <c r="D541" s="40" t="s">
        <v>26</v>
      </c>
      <c r="E541" s="245" t="s">
        <v>211</v>
      </c>
      <c r="F541" s="246" t="s">
        <v>378</v>
      </c>
      <c r="G541" s="280" t="s">
        <v>379</v>
      </c>
      <c r="H541" s="40"/>
      <c r="I541" s="287">
        <f>SUM(I542)</f>
        <v>148000</v>
      </c>
    </row>
    <row r="542" spans="1:9" ht="31.5" x14ac:dyDescent="0.25">
      <c r="A542" s="93" t="s">
        <v>488</v>
      </c>
      <c r="B542" s="48" t="s">
        <v>57</v>
      </c>
      <c r="C542" s="40" t="s">
        <v>26</v>
      </c>
      <c r="D542" s="40" t="s">
        <v>26</v>
      </c>
      <c r="E542" s="245" t="s">
        <v>211</v>
      </c>
      <c r="F542" s="246" t="s">
        <v>8</v>
      </c>
      <c r="G542" s="280" t="s">
        <v>379</v>
      </c>
      <c r="H542" s="40"/>
      <c r="I542" s="287">
        <f>SUM(I543)</f>
        <v>148000</v>
      </c>
    </row>
    <row r="543" spans="1:9" ht="15.75" x14ac:dyDescent="0.25">
      <c r="A543" s="56" t="s">
        <v>84</v>
      </c>
      <c r="B543" s="109" t="s">
        <v>57</v>
      </c>
      <c r="C543" s="40" t="s">
        <v>26</v>
      </c>
      <c r="D543" s="40" t="s">
        <v>26</v>
      </c>
      <c r="E543" s="245" t="s">
        <v>211</v>
      </c>
      <c r="F543" s="246" t="s">
        <v>8</v>
      </c>
      <c r="G543" s="280" t="s">
        <v>489</v>
      </c>
      <c r="H543" s="40"/>
      <c r="I543" s="287">
        <f>SUM(I544:I545)</f>
        <v>148000</v>
      </c>
    </row>
    <row r="544" spans="1:9" ht="31.5" x14ac:dyDescent="0.25">
      <c r="A544" s="326" t="s">
        <v>384</v>
      </c>
      <c r="B544" s="6" t="s">
        <v>57</v>
      </c>
      <c r="C544" s="40" t="s">
        <v>26</v>
      </c>
      <c r="D544" s="40" t="s">
        <v>26</v>
      </c>
      <c r="E544" s="245" t="s">
        <v>211</v>
      </c>
      <c r="F544" s="246" t="s">
        <v>8</v>
      </c>
      <c r="G544" s="280" t="s">
        <v>489</v>
      </c>
      <c r="H544" s="40" t="s">
        <v>14</v>
      </c>
      <c r="I544" s="286">
        <v>66340</v>
      </c>
    </row>
    <row r="545" spans="1:9" ht="15.75" x14ac:dyDescent="0.25">
      <c r="A545" s="56" t="s">
        <v>38</v>
      </c>
      <c r="B545" s="6" t="s">
        <v>57</v>
      </c>
      <c r="C545" s="40" t="s">
        <v>26</v>
      </c>
      <c r="D545" s="40" t="s">
        <v>26</v>
      </c>
      <c r="E545" s="245" t="s">
        <v>211</v>
      </c>
      <c r="F545" s="246" t="s">
        <v>8</v>
      </c>
      <c r="G545" s="280" t="s">
        <v>489</v>
      </c>
      <c r="H545" s="40" t="s">
        <v>37</v>
      </c>
      <c r="I545" s="286">
        <v>81660</v>
      </c>
    </row>
    <row r="546" spans="1:9" ht="78.75" x14ac:dyDescent="0.25">
      <c r="A546" s="91" t="s">
        <v>145</v>
      </c>
      <c r="B546" s="48" t="s">
        <v>57</v>
      </c>
      <c r="C546" s="40" t="s">
        <v>26</v>
      </c>
      <c r="D546" s="40" t="s">
        <v>26</v>
      </c>
      <c r="E546" s="245" t="s">
        <v>207</v>
      </c>
      <c r="F546" s="246" t="s">
        <v>378</v>
      </c>
      <c r="G546" s="280" t="s">
        <v>379</v>
      </c>
      <c r="H546" s="40"/>
      <c r="I546" s="287">
        <f>SUM(I547)</f>
        <v>608500</v>
      </c>
    </row>
    <row r="547" spans="1:9" ht="31.5" x14ac:dyDescent="0.25">
      <c r="A547" s="91" t="s">
        <v>476</v>
      </c>
      <c r="B547" s="48" t="s">
        <v>57</v>
      </c>
      <c r="C547" s="40" t="s">
        <v>26</v>
      </c>
      <c r="D547" s="40" t="s">
        <v>26</v>
      </c>
      <c r="E547" s="245" t="s">
        <v>207</v>
      </c>
      <c r="F547" s="246" t="s">
        <v>8</v>
      </c>
      <c r="G547" s="108" t="s">
        <v>379</v>
      </c>
      <c r="H547" s="40"/>
      <c r="I547" s="287">
        <f>SUM(I548+I550+I552)</f>
        <v>608500</v>
      </c>
    </row>
    <row r="548" spans="1:9" ht="15.75" x14ac:dyDescent="0.25">
      <c r="A548" s="91" t="s">
        <v>490</v>
      </c>
      <c r="B548" s="48" t="s">
        <v>57</v>
      </c>
      <c r="C548" s="40" t="s">
        <v>26</v>
      </c>
      <c r="D548" s="40" t="s">
        <v>26</v>
      </c>
      <c r="E548" s="245" t="s">
        <v>207</v>
      </c>
      <c r="F548" s="246" t="s">
        <v>8</v>
      </c>
      <c r="G548" s="280" t="s">
        <v>491</v>
      </c>
      <c r="H548" s="40"/>
      <c r="I548" s="287">
        <f>SUM(I549)</f>
        <v>428928</v>
      </c>
    </row>
    <row r="549" spans="1:9" ht="15.75" x14ac:dyDescent="0.25">
      <c r="A549" s="56" t="s">
        <v>38</v>
      </c>
      <c r="B549" s="48" t="s">
        <v>57</v>
      </c>
      <c r="C549" s="40" t="s">
        <v>26</v>
      </c>
      <c r="D549" s="40" t="s">
        <v>26</v>
      </c>
      <c r="E549" s="245" t="s">
        <v>207</v>
      </c>
      <c r="F549" s="246" t="s">
        <v>8</v>
      </c>
      <c r="G549" s="280" t="s">
        <v>491</v>
      </c>
      <c r="H549" s="40" t="s">
        <v>37</v>
      </c>
      <c r="I549" s="286">
        <v>428928</v>
      </c>
    </row>
    <row r="550" spans="1:9" ht="31.5" x14ac:dyDescent="0.25">
      <c r="A550" s="89" t="s">
        <v>477</v>
      </c>
      <c r="B550" s="109" t="s">
        <v>57</v>
      </c>
      <c r="C550" s="1" t="s">
        <v>26</v>
      </c>
      <c r="D550" s="1" t="s">
        <v>26</v>
      </c>
      <c r="E550" s="245" t="s">
        <v>207</v>
      </c>
      <c r="F550" s="203" t="s">
        <v>8</v>
      </c>
      <c r="G550" s="261" t="s">
        <v>478</v>
      </c>
      <c r="H550" s="1"/>
      <c r="I550" s="287">
        <f>SUM(I551:I551)</f>
        <v>169572</v>
      </c>
    </row>
    <row r="551" spans="1:9" ht="15.75" x14ac:dyDescent="0.25">
      <c r="A551" s="56" t="s">
        <v>38</v>
      </c>
      <c r="B551" s="109" t="s">
        <v>57</v>
      </c>
      <c r="C551" s="1" t="s">
        <v>26</v>
      </c>
      <c r="D551" s="1" t="s">
        <v>26</v>
      </c>
      <c r="E551" s="245" t="s">
        <v>207</v>
      </c>
      <c r="F551" s="203" t="s">
        <v>8</v>
      </c>
      <c r="G551" s="261" t="s">
        <v>478</v>
      </c>
      <c r="H551" s="1" t="s">
        <v>37</v>
      </c>
      <c r="I551" s="286">
        <v>169572</v>
      </c>
    </row>
    <row r="552" spans="1:9" ht="15.75" x14ac:dyDescent="0.25">
      <c r="A552" s="56" t="s">
        <v>479</v>
      </c>
      <c r="B552" s="109" t="s">
        <v>57</v>
      </c>
      <c r="C552" s="1" t="s">
        <v>26</v>
      </c>
      <c r="D552" s="1" t="s">
        <v>26</v>
      </c>
      <c r="E552" s="245" t="s">
        <v>207</v>
      </c>
      <c r="F552" s="203" t="s">
        <v>8</v>
      </c>
      <c r="G552" s="261" t="s">
        <v>492</v>
      </c>
      <c r="H552" s="1"/>
      <c r="I552" s="287">
        <f>SUM(I553)</f>
        <v>10000</v>
      </c>
    </row>
    <row r="553" spans="1:9" ht="31.5" x14ac:dyDescent="0.25">
      <c r="A553" s="326" t="s">
        <v>384</v>
      </c>
      <c r="B553" s="109" t="s">
        <v>57</v>
      </c>
      <c r="C553" s="1" t="s">
        <v>26</v>
      </c>
      <c r="D553" s="1" t="s">
        <v>26</v>
      </c>
      <c r="E553" s="245" t="s">
        <v>207</v>
      </c>
      <c r="F553" s="203" t="s">
        <v>8</v>
      </c>
      <c r="G553" s="261" t="s">
        <v>492</v>
      </c>
      <c r="H553" s="1" t="s">
        <v>14</v>
      </c>
      <c r="I553" s="286">
        <v>10000</v>
      </c>
    </row>
    <row r="554" spans="1:9" s="60" customFormat="1" ht="47.25" x14ac:dyDescent="0.25">
      <c r="A554" s="90" t="s">
        <v>107</v>
      </c>
      <c r="B554" s="26" t="s">
        <v>57</v>
      </c>
      <c r="C554" s="24" t="s">
        <v>26</v>
      </c>
      <c r="D554" s="24" t="s">
        <v>26</v>
      </c>
      <c r="E554" s="200" t="s">
        <v>398</v>
      </c>
      <c r="F554" s="201" t="s">
        <v>378</v>
      </c>
      <c r="G554" s="260" t="s">
        <v>379</v>
      </c>
      <c r="H554" s="24"/>
      <c r="I554" s="285">
        <f>SUM(I555)</f>
        <v>25000</v>
      </c>
    </row>
    <row r="555" spans="1:9" s="60" customFormat="1" ht="63" x14ac:dyDescent="0.25">
      <c r="A555" s="91" t="s">
        <v>139</v>
      </c>
      <c r="B555" s="48" t="s">
        <v>57</v>
      </c>
      <c r="C555" s="31" t="s">
        <v>26</v>
      </c>
      <c r="D555" s="40" t="s">
        <v>26</v>
      </c>
      <c r="E555" s="245" t="s">
        <v>206</v>
      </c>
      <c r="F555" s="246" t="s">
        <v>378</v>
      </c>
      <c r="G555" s="280" t="s">
        <v>379</v>
      </c>
      <c r="H555" s="65"/>
      <c r="I555" s="284">
        <f>SUM(I556)</f>
        <v>25000</v>
      </c>
    </row>
    <row r="556" spans="1:9" s="60" customFormat="1" ht="31.5" x14ac:dyDescent="0.25">
      <c r="A556" s="91" t="s">
        <v>412</v>
      </c>
      <c r="B556" s="48" t="s">
        <v>57</v>
      </c>
      <c r="C556" s="31" t="s">
        <v>26</v>
      </c>
      <c r="D556" s="40" t="s">
        <v>26</v>
      </c>
      <c r="E556" s="245" t="s">
        <v>206</v>
      </c>
      <c r="F556" s="246" t="s">
        <v>8</v>
      </c>
      <c r="G556" s="280" t="s">
        <v>379</v>
      </c>
      <c r="H556" s="65"/>
      <c r="I556" s="284">
        <f>SUM(I557)</f>
        <v>25000</v>
      </c>
    </row>
    <row r="557" spans="1:9" s="33" customFormat="1" ht="31.5" x14ac:dyDescent="0.25">
      <c r="A557" s="92" t="s">
        <v>140</v>
      </c>
      <c r="B557" s="64" t="s">
        <v>57</v>
      </c>
      <c r="C557" s="31" t="s">
        <v>26</v>
      </c>
      <c r="D557" s="40" t="s">
        <v>26</v>
      </c>
      <c r="E557" s="245" t="s">
        <v>206</v>
      </c>
      <c r="F557" s="246" t="s">
        <v>8</v>
      </c>
      <c r="G557" s="280" t="s">
        <v>474</v>
      </c>
      <c r="H557" s="65"/>
      <c r="I557" s="284">
        <f>SUM(I558)</f>
        <v>25000</v>
      </c>
    </row>
    <row r="558" spans="1:9" s="33" customFormat="1" ht="31.5" x14ac:dyDescent="0.25">
      <c r="A558" s="332" t="s">
        <v>384</v>
      </c>
      <c r="B558" s="64" t="s">
        <v>57</v>
      </c>
      <c r="C558" s="40" t="s">
        <v>26</v>
      </c>
      <c r="D558" s="40" t="s">
        <v>26</v>
      </c>
      <c r="E558" s="245" t="s">
        <v>206</v>
      </c>
      <c r="F558" s="246" t="s">
        <v>8</v>
      </c>
      <c r="G558" s="280" t="s">
        <v>474</v>
      </c>
      <c r="H558" s="65" t="s">
        <v>14</v>
      </c>
      <c r="I558" s="310">
        <v>25000</v>
      </c>
    </row>
    <row r="559" spans="1:9" ht="15.75" x14ac:dyDescent="0.25">
      <c r="A559" s="100" t="s">
        <v>31</v>
      </c>
      <c r="B559" s="15" t="s">
        <v>57</v>
      </c>
      <c r="C559" s="11" t="s">
        <v>33</v>
      </c>
      <c r="D559" s="11"/>
      <c r="E559" s="249"/>
      <c r="F559" s="250"/>
      <c r="G559" s="281"/>
      <c r="H559" s="11"/>
      <c r="I559" s="307">
        <f>SUM(I560,I595)</f>
        <v>41760650</v>
      </c>
    </row>
    <row r="560" spans="1:9" ht="15.75" x14ac:dyDescent="0.25">
      <c r="A560" s="97" t="s">
        <v>32</v>
      </c>
      <c r="B560" s="22" t="s">
        <v>57</v>
      </c>
      <c r="C560" s="18" t="s">
        <v>33</v>
      </c>
      <c r="D560" s="18" t="s">
        <v>8</v>
      </c>
      <c r="E560" s="232"/>
      <c r="F560" s="233"/>
      <c r="G560" s="276"/>
      <c r="H560" s="18"/>
      <c r="I560" s="308">
        <f>SUM(I561+I585+I590+I580)</f>
        <v>34522626</v>
      </c>
    </row>
    <row r="561" spans="1:9" ht="31.5" x14ac:dyDescent="0.25">
      <c r="A561" s="87" t="s">
        <v>141</v>
      </c>
      <c r="B561" s="26" t="s">
        <v>57</v>
      </c>
      <c r="C561" s="24" t="s">
        <v>33</v>
      </c>
      <c r="D561" s="24" t="s">
        <v>8</v>
      </c>
      <c r="E561" s="200" t="s">
        <v>209</v>
      </c>
      <c r="F561" s="201" t="s">
        <v>378</v>
      </c>
      <c r="G561" s="260" t="s">
        <v>379</v>
      </c>
      <c r="H561" s="27"/>
      <c r="I561" s="285">
        <f>SUM(I562,I572)</f>
        <v>34329226</v>
      </c>
    </row>
    <row r="562" spans="1:9" ht="48" customHeight="1" x14ac:dyDescent="0.25">
      <c r="A562" s="89" t="s">
        <v>148</v>
      </c>
      <c r="B562" s="109" t="s">
        <v>57</v>
      </c>
      <c r="C562" s="1" t="s">
        <v>33</v>
      </c>
      <c r="D562" s="1" t="s">
        <v>8</v>
      </c>
      <c r="E562" s="202" t="s">
        <v>212</v>
      </c>
      <c r="F562" s="203" t="s">
        <v>378</v>
      </c>
      <c r="G562" s="261" t="s">
        <v>379</v>
      </c>
      <c r="H562" s="1"/>
      <c r="I562" s="287">
        <f>SUM(I563)</f>
        <v>16735148</v>
      </c>
    </row>
    <row r="563" spans="1:9" ht="31.5" x14ac:dyDescent="0.25">
      <c r="A563" s="89" t="s">
        <v>493</v>
      </c>
      <c r="B563" s="109" t="s">
        <v>57</v>
      </c>
      <c r="C563" s="1" t="s">
        <v>33</v>
      </c>
      <c r="D563" s="1" t="s">
        <v>8</v>
      </c>
      <c r="E563" s="202" t="s">
        <v>212</v>
      </c>
      <c r="F563" s="203" t="s">
        <v>8</v>
      </c>
      <c r="G563" s="261" t="s">
        <v>379</v>
      </c>
      <c r="H563" s="1"/>
      <c r="I563" s="287">
        <f>SUM(I566+I570+I564)</f>
        <v>16735148</v>
      </c>
    </row>
    <row r="564" spans="1:9" ht="47.25" x14ac:dyDescent="0.25">
      <c r="A564" s="89" t="s">
        <v>540</v>
      </c>
      <c r="B564" s="109" t="s">
        <v>57</v>
      </c>
      <c r="C564" s="1" t="s">
        <v>33</v>
      </c>
      <c r="D564" s="1" t="s">
        <v>8</v>
      </c>
      <c r="E564" s="202" t="s">
        <v>212</v>
      </c>
      <c r="F564" s="203" t="s">
        <v>8</v>
      </c>
      <c r="G564" s="261" t="s">
        <v>541</v>
      </c>
      <c r="H564" s="1"/>
      <c r="I564" s="287">
        <f>SUM(I565)</f>
        <v>603750</v>
      </c>
    </row>
    <row r="565" spans="1:9" ht="31.5" x14ac:dyDescent="0.25">
      <c r="A565" s="326" t="s">
        <v>384</v>
      </c>
      <c r="B565" s="109" t="s">
        <v>57</v>
      </c>
      <c r="C565" s="1" t="s">
        <v>33</v>
      </c>
      <c r="D565" s="1" t="s">
        <v>8</v>
      </c>
      <c r="E565" s="202" t="s">
        <v>212</v>
      </c>
      <c r="F565" s="203" t="s">
        <v>8</v>
      </c>
      <c r="G565" s="261" t="s">
        <v>541</v>
      </c>
      <c r="H565" s="1" t="s">
        <v>14</v>
      </c>
      <c r="I565" s="286">
        <v>603750</v>
      </c>
    </row>
    <row r="566" spans="1:9" ht="31.5" x14ac:dyDescent="0.25">
      <c r="A566" s="56" t="s">
        <v>83</v>
      </c>
      <c r="B566" s="109" t="s">
        <v>57</v>
      </c>
      <c r="C566" s="1" t="s">
        <v>33</v>
      </c>
      <c r="D566" s="1" t="s">
        <v>8</v>
      </c>
      <c r="E566" s="202" t="s">
        <v>212</v>
      </c>
      <c r="F566" s="203" t="s">
        <v>8</v>
      </c>
      <c r="G566" s="261" t="s">
        <v>418</v>
      </c>
      <c r="H566" s="1"/>
      <c r="I566" s="287">
        <f>SUM(I567:I569)</f>
        <v>15891792</v>
      </c>
    </row>
    <row r="567" spans="1:9" ht="63" x14ac:dyDescent="0.25">
      <c r="A567" s="89" t="s">
        <v>75</v>
      </c>
      <c r="B567" s="109" t="s">
        <v>57</v>
      </c>
      <c r="C567" s="1" t="s">
        <v>33</v>
      </c>
      <c r="D567" s="1" t="s">
        <v>8</v>
      </c>
      <c r="E567" s="202" t="s">
        <v>212</v>
      </c>
      <c r="F567" s="203" t="s">
        <v>8</v>
      </c>
      <c r="G567" s="261" t="s">
        <v>418</v>
      </c>
      <c r="H567" s="1" t="s">
        <v>11</v>
      </c>
      <c r="I567" s="286">
        <v>10234935</v>
      </c>
    </row>
    <row r="568" spans="1:9" ht="31.5" x14ac:dyDescent="0.25">
      <c r="A568" s="326" t="s">
        <v>384</v>
      </c>
      <c r="B568" s="6" t="s">
        <v>57</v>
      </c>
      <c r="C568" s="1" t="s">
        <v>33</v>
      </c>
      <c r="D568" s="1" t="s">
        <v>8</v>
      </c>
      <c r="E568" s="202" t="s">
        <v>212</v>
      </c>
      <c r="F568" s="203" t="s">
        <v>8</v>
      </c>
      <c r="G568" s="261" t="s">
        <v>418</v>
      </c>
      <c r="H568" s="1" t="s">
        <v>14</v>
      </c>
      <c r="I568" s="286">
        <v>5621167</v>
      </c>
    </row>
    <row r="569" spans="1:9" ht="15.75" x14ac:dyDescent="0.25">
      <c r="A569" s="56" t="s">
        <v>16</v>
      </c>
      <c r="B569" s="109" t="s">
        <v>57</v>
      </c>
      <c r="C569" s="1" t="s">
        <v>33</v>
      </c>
      <c r="D569" s="1" t="s">
        <v>8</v>
      </c>
      <c r="E569" s="202" t="s">
        <v>212</v>
      </c>
      <c r="F569" s="203" t="s">
        <v>8</v>
      </c>
      <c r="G569" s="261" t="s">
        <v>418</v>
      </c>
      <c r="H569" s="1" t="s">
        <v>15</v>
      </c>
      <c r="I569" s="286">
        <v>35690</v>
      </c>
    </row>
    <row r="570" spans="1:9" ht="15.75" x14ac:dyDescent="0.25">
      <c r="A570" s="56" t="s">
        <v>95</v>
      </c>
      <c r="B570" s="109" t="s">
        <v>57</v>
      </c>
      <c r="C570" s="1" t="s">
        <v>33</v>
      </c>
      <c r="D570" s="1" t="s">
        <v>8</v>
      </c>
      <c r="E570" s="202" t="s">
        <v>212</v>
      </c>
      <c r="F570" s="203" t="s">
        <v>8</v>
      </c>
      <c r="G570" s="261" t="s">
        <v>404</v>
      </c>
      <c r="H570" s="1"/>
      <c r="I570" s="287">
        <f>SUM(I571)</f>
        <v>239606</v>
      </c>
    </row>
    <row r="571" spans="1:9" ht="31.5" x14ac:dyDescent="0.25">
      <c r="A571" s="326" t="s">
        <v>384</v>
      </c>
      <c r="B571" s="109" t="s">
        <v>57</v>
      </c>
      <c r="C571" s="1" t="s">
        <v>33</v>
      </c>
      <c r="D571" s="1" t="s">
        <v>8</v>
      </c>
      <c r="E571" s="202" t="s">
        <v>212</v>
      </c>
      <c r="F571" s="203" t="s">
        <v>8</v>
      </c>
      <c r="G571" s="261" t="s">
        <v>404</v>
      </c>
      <c r="H571" s="1" t="s">
        <v>14</v>
      </c>
      <c r="I571" s="286">
        <v>239606</v>
      </c>
    </row>
    <row r="572" spans="1:9" ht="48" customHeight="1" x14ac:dyDescent="0.25">
      <c r="A572" s="56" t="s">
        <v>149</v>
      </c>
      <c r="B572" s="109" t="s">
        <v>57</v>
      </c>
      <c r="C572" s="1" t="s">
        <v>33</v>
      </c>
      <c r="D572" s="1" t="s">
        <v>8</v>
      </c>
      <c r="E572" s="202" t="s">
        <v>485</v>
      </c>
      <c r="F572" s="203" t="s">
        <v>378</v>
      </c>
      <c r="G572" s="261" t="s">
        <v>379</v>
      </c>
      <c r="H572" s="1"/>
      <c r="I572" s="287">
        <f>SUM(I573)</f>
        <v>17594078</v>
      </c>
    </row>
    <row r="573" spans="1:9" ht="15.75" x14ac:dyDescent="0.25">
      <c r="A573" s="56" t="s">
        <v>486</v>
      </c>
      <c r="B573" s="109" t="s">
        <v>57</v>
      </c>
      <c r="C573" s="1" t="s">
        <v>33</v>
      </c>
      <c r="D573" s="1" t="s">
        <v>8</v>
      </c>
      <c r="E573" s="202" t="s">
        <v>213</v>
      </c>
      <c r="F573" s="203" t="s">
        <v>8</v>
      </c>
      <c r="G573" s="261" t="s">
        <v>379</v>
      </c>
      <c r="H573" s="1"/>
      <c r="I573" s="287">
        <f>SUM(I574+I578)</f>
        <v>17594078</v>
      </c>
    </row>
    <row r="574" spans="1:9" ht="31.5" x14ac:dyDescent="0.25">
      <c r="A574" s="56" t="s">
        <v>83</v>
      </c>
      <c r="B574" s="109" t="s">
        <v>57</v>
      </c>
      <c r="C574" s="1" t="s">
        <v>33</v>
      </c>
      <c r="D574" s="1" t="s">
        <v>8</v>
      </c>
      <c r="E574" s="202" t="s">
        <v>213</v>
      </c>
      <c r="F574" s="203" t="s">
        <v>8</v>
      </c>
      <c r="G574" s="261" t="s">
        <v>418</v>
      </c>
      <c r="H574" s="1"/>
      <c r="I574" s="287">
        <f>SUM(I575:I577)</f>
        <v>17542078</v>
      </c>
    </row>
    <row r="575" spans="1:9" ht="63" x14ac:dyDescent="0.25">
      <c r="A575" s="89" t="s">
        <v>75</v>
      </c>
      <c r="B575" s="109" t="s">
        <v>57</v>
      </c>
      <c r="C575" s="1" t="s">
        <v>33</v>
      </c>
      <c r="D575" s="1" t="s">
        <v>8</v>
      </c>
      <c r="E575" s="202" t="s">
        <v>213</v>
      </c>
      <c r="F575" s="203" t="s">
        <v>8</v>
      </c>
      <c r="G575" s="261" t="s">
        <v>418</v>
      </c>
      <c r="H575" s="1" t="s">
        <v>11</v>
      </c>
      <c r="I575" s="286">
        <v>10054030</v>
      </c>
    </row>
    <row r="576" spans="1:9" ht="31.5" x14ac:dyDescent="0.25">
      <c r="A576" s="326" t="s">
        <v>384</v>
      </c>
      <c r="B576" s="6" t="s">
        <v>57</v>
      </c>
      <c r="C576" s="1" t="s">
        <v>33</v>
      </c>
      <c r="D576" s="1" t="s">
        <v>8</v>
      </c>
      <c r="E576" s="202" t="s">
        <v>213</v>
      </c>
      <c r="F576" s="203" t="s">
        <v>8</v>
      </c>
      <c r="G576" s="261" t="s">
        <v>418</v>
      </c>
      <c r="H576" s="1" t="s">
        <v>14</v>
      </c>
      <c r="I576" s="286">
        <v>7487243</v>
      </c>
    </row>
    <row r="577" spans="1:9" ht="15.75" x14ac:dyDescent="0.25">
      <c r="A577" s="56" t="s">
        <v>16</v>
      </c>
      <c r="B577" s="109" t="s">
        <v>57</v>
      </c>
      <c r="C577" s="1" t="s">
        <v>33</v>
      </c>
      <c r="D577" s="1" t="s">
        <v>8</v>
      </c>
      <c r="E577" s="202" t="s">
        <v>213</v>
      </c>
      <c r="F577" s="203" t="s">
        <v>8</v>
      </c>
      <c r="G577" s="261" t="s">
        <v>418</v>
      </c>
      <c r="H577" s="1" t="s">
        <v>15</v>
      </c>
      <c r="I577" s="286">
        <v>805</v>
      </c>
    </row>
    <row r="578" spans="1:9" ht="17.25" customHeight="1" x14ac:dyDescent="0.25">
      <c r="A578" s="56" t="s">
        <v>95</v>
      </c>
      <c r="B578" s="109" t="s">
        <v>57</v>
      </c>
      <c r="C578" s="1" t="s">
        <v>33</v>
      </c>
      <c r="D578" s="1" t="s">
        <v>8</v>
      </c>
      <c r="E578" s="202" t="s">
        <v>213</v>
      </c>
      <c r="F578" s="203" t="s">
        <v>8</v>
      </c>
      <c r="G578" s="261" t="s">
        <v>404</v>
      </c>
      <c r="H578" s="1"/>
      <c r="I578" s="284">
        <f>SUM(I579)</f>
        <v>52000</v>
      </c>
    </row>
    <row r="579" spans="1:9" ht="31.5" x14ac:dyDescent="0.25">
      <c r="A579" s="326" t="s">
        <v>384</v>
      </c>
      <c r="B579" s="109" t="s">
        <v>57</v>
      </c>
      <c r="C579" s="1" t="s">
        <v>33</v>
      </c>
      <c r="D579" s="1" t="s">
        <v>8</v>
      </c>
      <c r="E579" s="202" t="s">
        <v>213</v>
      </c>
      <c r="F579" s="203" t="s">
        <v>8</v>
      </c>
      <c r="G579" s="261" t="s">
        <v>404</v>
      </c>
      <c r="H579" s="1" t="s">
        <v>14</v>
      </c>
      <c r="I579" s="286">
        <v>52000</v>
      </c>
    </row>
    <row r="580" spans="1:9" s="60" customFormat="1" ht="47.25" x14ac:dyDescent="0.25">
      <c r="A580" s="90" t="s">
        <v>107</v>
      </c>
      <c r="B580" s="26" t="s">
        <v>57</v>
      </c>
      <c r="C580" s="24" t="s">
        <v>33</v>
      </c>
      <c r="D580" s="24" t="s">
        <v>8</v>
      </c>
      <c r="E580" s="200" t="s">
        <v>398</v>
      </c>
      <c r="F580" s="201" t="s">
        <v>378</v>
      </c>
      <c r="G580" s="260" t="s">
        <v>379</v>
      </c>
      <c r="H580" s="24"/>
      <c r="I580" s="285">
        <f>SUM(I581)</f>
        <v>124000</v>
      </c>
    </row>
    <row r="581" spans="1:9" s="60" customFormat="1" ht="63" x14ac:dyDescent="0.25">
      <c r="A581" s="91" t="s">
        <v>139</v>
      </c>
      <c r="B581" s="48" t="s">
        <v>57</v>
      </c>
      <c r="C581" s="31" t="s">
        <v>33</v>
      </c>
      <c r="D581" s="40" t="s">
        <v>8</v>
      </c>
      <c r="E581" s="245" t="s">
        <v>206</v>
      </c>
      <c r="F581" s="246" t="s">
        <v>378</v>
      </c>
      <c r="G581" s="280" t="s">
        <v>379</v>
      </c>
      <c r="H581" s="65"/>
      <c r="I581" s="284">
        <f>SUM(I582)</f>
        <v>124000</v>
      </c>
    </row>
    <row r="582" spans="1:9" s="60" customFormat="1" ht="31.5" x14ac:dyDescent="0.25">
      <c r="A582" s="91" t="s">
        <v>412</v>
      </c>
      <c r="B582" s="48" t="s">
        <v>57</v>
      </c>
      <c r="C582" s="31" t="s">
        <v>33</v>
      </c>
      <c r="D582" s="40" t="s">
        <v>8</v>
      </c>
      <c r="E582" s="245" t="s">
        <v>206</v>
      </c>
      <c r="F582" s="246" t="s">
        <v>8</v>
      </c>
      <c r="G582" s="280" t="s">
        <v>379</v>
      </c>
      <c r="H582" s="65"/>
      <c r="I582" s="284">
        <f>SUM(I583)</f>
        <v>124000</v>
      </c>
    </row>
    <row r="583" spans="1:9" s="33" customFormat="1" ht="31.5" x14ac:dyDescent="0.25">
      <c r="A583" s="92" t="s">
        <v>140</v>
      </c>
      <c r="B583" s="64" t="s">
        <v>57</v>
      </c>
      <c r="C583" s="31" t="s">
        <v>33</v>
      </c>
      <c r="D583" s="40" t="s">
        <v>8</v>
      </c>
      <c r="E583" s="245" t="s">
        <v>206</v>
      </c>
      <c r="F583" s="246" t="s">
        <v>8</v>
      </c>
      <c r="G583" s="280" t="s">
        <v>474</v>
      </c>
      <c r="H583" s="65"/>
      <c r="I583" s="284">
        <f>SUM(I584)</f>
        <v>124000</v>
      </c>
    </row>
    <row r="584" spans="1:9" s="33" customFormat="1" ht="31.5" x14ac:dyDescent="0.25">
      <c r="A584" s="332" t="s">
        <v>384</v>
      </c>
      <c r="B584" s="64" t="s">
        <v>57</v>
      </c>
      <c r="C584" s="40" t="s">
        <v>33</v>
      </c>
      <c r="D584" s="40" t="s">
        <v>8</v>
      </c>
      <c r="E584" s="245" t="s">
        <v>206</v>
      </c>
      <c r="F584" s="246" t="s">
        <v>8</v>
      </c>
      <c r="G584" s="280" t="s">
        <v>474</v>
      </c>
      <c r="H584" s="65" t="s">
        <v>14</v>
      </c>
      <c r="I584" s="310">
        <v>124000</v>
      </c>
    </row>
    <row r="585" spans="1:9" s="33" customFormat="1" ht="63" x14ac:dyDescent="0.25">
      <c r="A585" s="90" t="s">
        <v>123</v>
      </c>
      <c r="B585" s="26" t="s">
        <v>57</v>
      </c>
      <c r="C585" s="24" t="s">
        <v>33</v>
      </c>
      <c r="D585" s="38" t="s">
        <v>8</v>
      </c>
      <c r="E585" s="210" t="s">
        <v>188</v>
      </c>
      <c r="F585" s="211" t="s">
        <v>378</v>
      </c>
      <c r="G585" s="265" t="s">
        <v>379</v>
      </c>
      <c r="H585" s="24"/>
      <c r="I585" s="285">
        <f>SUM(I586)</f>
        <v>44400</v>
      </c>
    </row>
    <row r="586" spans="1:9" s="33" customFormat="1" ht="110.25" x14ac:dyDescent="0.25">
      <c r="A586" s="91" t="s">
        <v>135</v>
      </c>
      <c r="B586" s="48" t="s">
        <v>57</v>
      </c>
      <c r="C586" s="1" t="s">
        <v>33</v>
      </c>
      <c r="D586" s="31" t="s">
        <v>8</v>
      </c>
      <c r="E586" s="216" t="s">
        <v>190</v>
      </c>
      <c r="F586" s="217" t="s">
        <v>378</v>
      </c>
      <c r="G586" s="268" t="s">
        <v>379</v>
      </c>
      <c r="H586" s="1"/>
      <c r="I586" s="287">
        <f>SUM(I587)</f>
        <v>44400</v>
      </c>
    </row>
    <row r="587" spans="1:9" s="33" customFormat="1" ht="47.25" x14ac:dyDescent="0.25">
      <c r="A587" s="91" t="s">
        <v>413</v>
      </c>
      <c r="B587" s="48" t="s">
        <v>57</v>
      </c>
      <c r="C587" s="1" t="s">
        <v>33</v>
      </c>
      <c r="D587" s="31" t="s">
        <v>8</v>
      </c>
      <c r="E587" s="216" t="s">
        <v>190</v>
      </c>
      <c r="F587" s="217" t="s">
        <v>8</v>
      </c>
      <c r="G587" s="268" t="s">
        <v>379</v>
      </c>
      <c r="H587" s="1"/>
      <c r="I587" s="287">
        <f>SUM(I588)</f>
        <v>44400</v>
      </c>
    </row>
    <row r="588" spans="1:9" s="33" customFormat="1" ht="31.5" x14ac:dyDescent="0.25">
      <c r="A588" s="56" t="s">
        <v>94</v>
      </c>
      <c r="B588" s="109" t="s">
        <v>57</v>
      </c>
      <c r="C588" s="1" t="s">
        <v>33</v>
      </c>
      <c r="D588" s="31" t="s">
        <v>8</v>
      </c>
      <c r="E588" s="216" t="s">
        <v>190</v>
      </c>
      <c r="F588" s="217" t="s">
        <v>8</v>
      </c>
      <c r="G588" s="268" t="s">
        <v>436</v>
      </c>
      <c r="H588" s="1"/>
      <c r="I588" s="287">
        <f>SUM(I589)</f>
        <v>44400</v>
      </c>
    </row>
    <row r="589" spans="1:9" s="33" customFormat="1" ht="31.5" x14ac:dyDescent="0.25">
      <c r="A589" s="326" t="s">
        <v>384</v>
      </c>
      <c r="B589" s="6" t="s">
        <v>57</v>
      </c>
      <c r="C589" s="1" t="s">
        <v>33</v>
      </c>
      <c r="D589" s="31" t="s">
        <v>8</v>
      </c>
      <c r="E589" s="216" t="s">
        <v>190</v>
      </c>
      <c r="F589" s="217" t="s">
        <v>8</v>
      </c>
      <c r="G589" s="268" t="s">
        <v>436</v>
      </c>
      <c r="H589" s="1" t="s">
        <v>14</v>
      </c>
      <c r="I589" s="309">
        <v>44400</v>
      </c>
    </row>
    <row r="590" spans="1:9" s="60" customFormat="1" ht="31.5" x14ac:dyDescent="0.25">
      <c r="A590" s="87" t="s">
        <v>128</v>
      </c>
      <c r="B590" s="26" t="s">
        <v>57</v>
      </c>
      <c r="C590" s="24" t="s">
        <v>33</v>
      </c>
      <c r="D590" s="24" t="s">
        <v>8</v>
      </c>
      <c r="E590" s="200" t="s">
        <v>193</v>
      </c>
      <c r="F590" s="201" t="s">
        <v>378</v>
      </c>
      <c r="G590" s="260" t="s">
        <v>379</v>
      </c>
      <c r="H590" s="27"/>
      <c r="I590" s="285">
        <f>SUM(I591)</f>
        <v>25000</v>
      </c>
    </row>
    <row r="591" spans="1:9" s="60" customFormat="1" ht="63" x14ac:dyDescent="0.25">
      <c r="A591" s="89" t="s">
        <v>150</v>
      </c>
      <c r="B591" s="109" t="s">
        <v>57</v>
      </c>
      <c r="C591" s="1" t="s">
        <v>33</v>
      </c>
      <c r="D591" s="1" t="s">
        <v>8</v>
      </c>
      <c r="E591" s="202" t="s">
        <v>214</v>
      </c>
      <c r="F591" s="203" t="s">
        <v>378</v>
      </c>
      <c r="G591" s="261" t="s">
        <v>379</v>
      </c>
      <c r="H591" s="1"/>
      <c r="I591" s="287">
        <f>SUM(I592)</f>
        <v>25000</v>
      </c>
    </row>
    <row r="592" spans="1:9" s="60" customFormat="1" ht="48.75" customHeight="1" x14ac:dyDescent="0.25">
      <c r="A592" s="89" t="s">
        <v>494</v>
      </c>
      <c r="B592" s="109" t="s">
        <v>57</v>
      </c>
      <c r="C592" s="1" t="s">
        <v>33</v>
      </c>
      <c r="D592" s="1" t="s">
        <v>8</v>
      </c>
      <c r="E592" s="202" t="s">
        <v>214</v>
      </c>
      <c r="F592" s="203" t="s">
        <v>10</v>
      </c>
      <c r="G592" s="261" t="s">
        <v>379</v>
      </c>
      <c r="H592" s="1"/>
      <c r="I592" s="287">
        <f>SUM(+I593)</f>
        <v>25000</v>
      </c>
    </row>
    <row r="593" spans="1:9" s="60" customFormat="1" ht="31.5" x14ac:dyDescent="0.25">
      <c r="A593" s="56" t="s">
        <v>495</v>
      </c>
      <c r="B593" s="109" t="s">
        <v>57</v>
      </c>
      <c r="C593" s="1" t="s">
        <v>33</v>
      </c>
      <c r="D593" s="1" t="s">
        <v>8</v>
      </c>
      <c r="E593" s="202" t="s">
        <v>214</v>
      </c>
      <c r="F593" s="203" t="s">
        <v>10</v>
      </c>
      <c r="G593" s="261" t="s">
        <v>496</v>
      </c>
      <c r="H593" s="1"/>
      <c r="I593" s="287">
        <f>SUM(I594)</f>
        <v>25000</v>
      </c>
    </row>
    <row r="594" spans="1:9" s="60" customFormat="1" ht="31.5" x14ac:dyDescent="0.25">
      <c r="A594" s="326" t="s">
        <v>384</v>
      </c>
      <c r="B594" s="6" t="s">
        <v>57</v>
      </c>
      <c r="C594" s="1" t="s">
        <v>33</v>
      </c>
      <c r="D594" s="1" t="s">
        <v>8</v>
      </c>
      <c r="E594" s="202" t="s">
        <v>214</v>
      </c>
      <c r="F594" s="203" t="s">
        <v>10</v>
      </c>
      <c r="G594" s="261" t="s">
        <v>496</v>
      </c>
      <c r="H594" s="1" t="s">
        <v>14</v>
      </c>
      <c r="I594" s="286">
        <v>25000</v>
      </c>
    </row>
    <row r="595" spans="1:9" ht="15.75" x14ac:dyDescent="0.25">
      <c r="A595" s="97" t="s">
        <v>34</v>
      </c>
      <c r="B595" s="22" t="s">
        <v>57</v>
      </c>
      <c r="C595" s="18" t="s">
        <v>33</v>
      </c>
      <c r="D595" s="18" t="s">
        <v>18</v>
      </c>
      <c r="E595" s="232"/>
      <c r="F595" s="233"/>
      <c r="G595" s="276"/>
      <c r="H595" s="18"/>
      <c r="I595" s="308">
        <f>SUM(I596,I612)</f>
        <v>7238024</v>
      </c>
    </row>
    <row r="596" spans="1:9" ht="31.5" x14ac:dyDescent="0.25">
      <c r="A596" s="87" t="s">
        <v>141</v>
      </c>
      <c r="B596" s="26" t="s">
        <v>57</v>
      </c>
      <c r="C596" s="24" t="s">
        <v>33</v>
      </c>
      <c r="D596" s="24" t="s">
        <v>18</v>
      </c>
      <c r="E596" s="200" t="s">
        <v>209</v>
      </c>
      <c r="F596" s="201" t="s">
        <v>378</v>
      </c>
      <c r="G596" s="260" t="s">
        <v>379</v>
      </c>
      <c r="H596" s="24"/>
      <c r="I596" s="285">
        <f>SUM(I601+I597)</f>
        <v>7225903</v>
      </c>
    </row>
    <row r="597" spans="1:9" ht="47.25" x14ac:dyDescent="0.25">
      <c r="A597" s="56" t="s">
        <v>149</v>
      </c>
      <c r="B597" s="109" t="s">
        <v>57</v>
      </c>
      <c r="C597" s="1" t="s">
        <v>33</v>
      </c>
      <c r="D597" s="1" t="s">
        <v>18</v>
      </c>
      <c r="E597" s="202" t="s">
        <v>485</v>
      </c>
      <c r="F597" s="203" t="s">
        <v>378</v>
      </c>
      <c r="G597" s="261" t="s">
        <v>379</v>
      </c>
      <c r="H597" s="1"/>
      <c r="I597" s="287">
        <f>SUM(I598)</f>
        <v>745288</v>
      </c>
    </row>
    <row r="598" spans="1:9" ht="16.5" customHeight="1" x14ac:dyDescent="0.25">
      <c r="A598" s="93" t="s">
        <v>529</v>
      </c>
      <c r="B598" s="109" t="s">
        <v>57</v>
      </c>
      <c r="C598" s="1" t="s">
        <v>33</v>
      </c>
      <c r="D598" s="1" t="s">
        <v>18</v>
      </c>
      <c r="E598" s="202" t="s">
        <v>213</v>
      </c>
      <c r="F598" s="203" t="s">
        <v>10</v>
      </c>
      <c r="G598" s="261" t="s">
        <v>379</v>
      </c>
      <c r="H598" s="1"/>
      <c r="I598" s="287">
        <f>SUM(I599)</f>
        <v>745288</v>
      </c>
    </row>
    <row r="599" spans="1:9" ht="31.5" x14ac:dyDescent="0.25">
      <c r="A599" s="93" t="s">
        <v>530</v>
      </c>
      <c r="B599" s="109" t="s">
        <v>57</v>
      </c>
      <c r="C599" s="1" t="s">
        <v>33</v>
      </c>
      <c r="D599" s="1" t="s">
        <v>18</v>
      </c>
      <c r="E599" s="202" t="s">
        <v>213</v>
      </c>
      <c r="F599" s="203" t="s">
        <v>10</v>
      </c>
      <c r="G599" s="261" t="s">
        <v>531</v>
      </c>
      <c r="H599" s="1"/>
      <c r="I599" s="287">
        <f>SUM(I600)</f>
        <v>745288</v>
      </c>
    </row>
    <row r="600" spans="1:9" ht="15.75" x14ac:dyDescent="0.25">
      <c r="A600" s="93" t="s">
        <v>19</v>
      </c>
      <c r="B600" s="109" t="s">
        <v>57</v>
      </c>
      <c r="C600" s="1" t="s">
        <v>33</v>
      </c>
      <c r="D600" s="1" t="s">
        <v>18</v>
      </c>
      <c r="E600" s="202" t="s">
        <v>213</v>
      </c>
      <c r="F600" s="203" t="s">
        <v>10</v>
      </c>
      <c r="G600" s="261" t="s">
        <v>531</v>
      </c>
      <c r="H600" s="1" t="s">
        <v>64</v>
      </c>
      <c r="I600" s="286">
        <v>745288</v>
      </c>
    </row>
    <row r="601" spans="1:9" ht="48.75" customHeight="1" x14ac:dyDescent="0.25">
      <c r="A601" s="56" t="s">
        <v>151</v>
      </c>
      <c r="B601" s="109" t="s">
        <v>57</v>
      </c>
      <c r="C601" s="1" t="s">
        <v>33</v>
      </c>
      <c r="D601" s="1" t="s">
        <v>18</v>
      </c>
      <c r="E601" s="202" t="s">
        <v>215</v>
      </c>
      <c r="F601" s="203" t="s">
        <v>378</v>
      </c>
      <c r="G601" s="261" t="s">
        <v>379</v>
      </c>
      <c r="H601" s="1"/>
      <c r="I601" s="287">
        <f>SUM(I602+I605)</f>
        <v>6480615</v>
      </c>
    </row>
    <row r="602" spans="1:9" ht="78.75" x14ac:dyDescent="0.25">
      <c r="A602" s="56" t="s">
        <v>497</v>
      </c>
      <c r="B602" s="109" t="s">
        <v>57</v>
      </c>
      <c r="C602" s="1" t="s">
        <v>33</v>
      </c>
      <c r="D602" s="1" t="s">
        <v>18</v>
      </c>
      <c r="E602" s="202" t="s">
        <v>215</v>
      </c>
      <c r="F602" s="203" t="s">
        <v>8</v>
      </c>
      <c r="G602" s="261" t="s">
        <v>379</v>
      </c>
      <c r="H602" s="1"/>
      <c r="I602" s="287">
        <f>SUM(I603)</f>
        <v>1133723</v>
      </c>
    </row>
    <row r="603" spans="1:9" ht="31.5" x14ac:dyDescent="0.25">
      <c r="A603" s="56" t="s">
        <v>74</v>
      </c>
      <c r="B603" s="109" t="s">
        <v>57</v>
      </c>
      <c r="C603" s="40" t="s">
        <v>33</v>
      </c>
      <c r="D603" s="40" t="s">
        <v>18</v>
      </c>
      <c r="E603" s="245" t="s">
        <v>215</v>
      </c>
      <c r="F603" s="246" t="s">
        <v>498</v>
      </c>
      <c r="G603" s="280" t="s">
        <v>380</v>
      </c>
      <c r="H603" s="40"/>
      <c r="I603" s="287">
        <f>SUM(I604:I604)</f>
        <v>1133723</v>
      </c>
    </row>
    <row r="604" spans="1:9" ht="63" x14ac:dyDescent="0.25">
      <c r="A604" s="89" t="s">
        <v>75</v>
      </c>
      <c r="B604" s="109" t="s">
        <v>57</v>
      </c>
      <c r="C604" s="1" t="s">
        <v>33</v>
      </c>
      <c r="D604" s="1" t="s">
        <v>18</v>
      </c>
      <c r="E604" s="202" t="s">
        <v>215</v>
      </c>
      <c r="F604" s="203" t="s">
        <v>498</v>
      </c>
      <c r="G604" s="261" t="s">
        <v>380</v>
      </c>
      <c r="H604" s="1" t="s">
        <v>11</v>
      </c>
      <c r="I604" s="286">
        <v>1133723</v>
      </c>
    </row>
    <row r="605" spans="1:9" ht="47.25" x14ac:dyDescent="0.25">
      <c r="A605" s="56" t="s">
        <v>499</v>
      </c>
      <c r="B605" s="109" t="s">
        <v>57</v>
      </c>
      <c r="C605" s="1" t="s">
        <v>33</v>
      </c>
      <c r="D605" s="1" t="s">
        <v>18</v>
      </c>
      <c r="E605" s="202" t="s">
        <v>215</v>
      </c>
      <c r="F605" s="203" t="s">
        <v>10</v>
      </c>
      <c r="G605" s="261" t="s">
        <v>379</v>
      </c>
      <c r="H605" s="1"/>
      <c r="I605" s="287">
        <f>SUM(I606+I608)</f>
        <v>5346892</v>
      </c>
    </row>
    <row r="606" spans="1:9" ht="47.25" x14ac:dyDescent="0.25">
      <c r="A606" s="56" t="s">
        <v>85</v>
      </c>
      <c r="B606" s="109" t="s">
        <v>57</v>
      </c>
      <c r="C606" s="1" t="s">
        <v>33</v>
      </c>
      <c r="D606" s="1" t="s">
        <v>18</v>
      </c>
      <c r="E606" s="202" t="s">
        <v>215</v>
      </c>
      <c r="F606" s="203" t="s">
        <v>500</v>
      </c>
      <c r="G606" s="261" t="s">
        <v>501</v>
      </c>
      <c r="H606" s="1"/>
      <c r="I606" s="287">
        <f>SUM(I607)</f>
        <v>56856</v>
      </c>
    </row>
    <row r="607" spans="1:9" ht="63" x14ac:dyDescent="0.25">
      <c r="A607" s="89" t="s">
        <v>75</v>
      </c>
      <c r="B607" s="109" t="s">
        <v>57</v>
      </c>
      <c r="C607" s="1" t="s">
        <v>33</v>
      </c>
      <c r="D607" s="1" t="s">
        <v>18</v>
      </c>
      <c r="E607" s="202" t="s">
        <v>215</v>
      </c>
      <c r="F607" s="203" t="s">
        <v>500</v>
      </c>
      <c r="G607" s="261" t="s">
        <v>501</v>
      </c>
      <c r="H607" s="1" t="s">
        <v>11</v>
      </c>
      <c r="I607" s="286">
        <v>56856</v>
      </c>
    </row>
    <row r="608" spans="1:9" ht="31.5" x14ac:dyDescent="0.25">
      <c r="A608" s="56" t="s">
        <v>83</v>
      </c>
      <c r="B608" s="109" t="s">
        <v>57</v>
      </c>
      <c r="C608" s="1" t="s">
        <v>33</v>
      </c>
      <c r="D608" s="1" t="s">
        <v>18</v>
      </c>
      <c r="E608" s="202" t="s">
        <v>215</v>
      </c>
      <c r="F608" s="203" t="s">
        <v>500</v>
      </c>
      <c r="G608" s="261" t="s">
        <v>418</v>
      </c>
      <c r="H608" s="1"/>
      <c r="I608" s="287">
        <f>SUM(I609:I611)</f>
        <v>5290036</v>
      </c>
    </row>
    <row r="609" spans="1:9" ht="63" x14ac:dyDescent="0.25">
      <c r="A609" s="89" t="s">
        <v>75</v>
      </c>
      <c r="B609" s="109" t="s">
        <v>57</v>
      </c>
      <c r="C609" s="1" t="s">
        <v>33</v>
      </c>
      <c r="D609" s="1" t="s">
        <v>18</v>
      </c>
      <c r="E609" s="202" t="s">
        <v>215</v>
      </c>
      <c r="F609" s="203" t="s">
        <v>500</v>
      </c>
      <c r="G609" s="261" t="s">
        <v>418</v>
      </c>
      <c r="H609" s="1" t="s">
        <v>11</v>
      </c>
      <c r="I609" s="286">
        <v>4705875</v>
      </c>
    </row>
    <row r="610" spans="1:9" ht="31.5" x14ac:dyDescent="0.25">
      <c r="A610" s="326" t="s">
        <v>384</v>
      </c>
      <c r="B610" s="6" t="s">
        <v>57</v>
      </c>
      <c r="C610" s="1" t="s">
        <v>33</v>
      </c>
      <c r="D610" s="1" t="s">
        <v>18</v>
      </c>
      <c r="E610" s="202" t="s">
        <v>215</v>
      </c>
      <c r="F610" s="203" t="s">
        <v>500</v>
      </c>
      <c r="G610" s="261" t="s">
        <v>418</v>
      </c>
      <c r="H610" s="1" t="s">
        <v>14</v>
      </c>
      <c r="I610" s="345">
        <v>583786</v>
      </c>
    </row>
    <row r="611" spans="1:9" ht="15.75" x14ac:dyDescent="0.25">
      <c r="A611" s="56" t="s">
        <v>16</v>
      </c>
      <c r="B611" s="109" t="s">
        <v>57</v>
      </c>
      <c r="C611" s="1" t="s">
        <v>33</v>
      </c>
      <c r="D611" s="1" t="s">
        <v>18</v>
      </c>
      <c r="E611" s="202" t="s">
        <v>215</v>
      </c>
      <c r="F611" s="203" t="s">
        <v>500</v>
      </c>
      <c r="G611" s="261" t="s">
        <v>418</v>
      </c>
      <c r="H611" s="1" t="s">
        <v>15</v>
      </c>
      <c r="I611" s="286">
        <v>375</v>
      </c>
    </row>
    <row r="612" spans="1:9" ht="47.25" x14ac:dyDescent="0.25">
      <c r="A612" s="90" t="s">
        <v>100</v>
      </c>
      <c r="B612" s="26" t="s">
        <v>57</v>
      </c>
      <c r="C612" s="24" t="s">
        <v>33</v>
      </c>
      <c r="D612" s="24" t="s">
        <v>18</v>
      </c>
      <c r="E612" s="200" t="s">
        <v>390</v>
      </c>
      <c r="F612" s="201" t="s">
        <v>378</v>
      </c>
      <c r="G612" s="260" t="s">
        <v>379</v>
      </c>
      <c r="H612" s="24"/>
      <c r="I612" s="285">
        <f>SUM(I613)</f>
        <v>12121</v>
      </c>
    </row>
    <row r="613" spans="1:9" ht="63" x14ac:dyDescent="0.25">
      <c r="A613" s="91" t="s">
        <v>111</v>
      </c>
      <c r="B613" s="48" t="s">
        <v>57</v>
      </c>
      <c r="C613" s="1" t="s">
        <v>33</v>
      </c>
      <c r="D613" s="1" t="s">
        <v>18</v>
      </c>
      <c r="E613" s="202" t="s">
        <v>174</v>
      </c>
      <c r="F613" s="203" t="s">
        <v>378</v>
      </c>
      <c r="G613" s="261" t="s">
        <v>379</v>
      </c>
      <c r="H613" s="40"/>
      <c r="I613" s="287">
        <f>SUM(I614)</f>
        <v>12121</v>
      </c>
    </row>
    <row r="614" spans="1:9" ht="47.25" x14ac:dyDescent="0.25">
      <c r="A614" s="91" t="s">
        <v>392</v>
      </c>
      <c r="B614" s="48" t="s">
        <v>57</v>
      </c>
      <c r="C614" s="1" t="s">
        <v>33</v>
      </c>
      <c r="D614" s="1" t="s">
        <v>18</v>
      </c>
      <c r="E614" s="202" t="s">
        <v>174</v>
      </c>
      <c r="F614" s="203" t="s">
        <v>8</v>
      </c>
      <c r="G614" s="261" t="s">
        <v>379</v>
      </c>
      <c r="H614" s="40"/>
      <c r="I614" s="287">
        <f>SUM(I615)</f>
        <v>12121</v>
      </c>
    </row>
    <row r="615" spans="1:9" ht="15.75" x14ac:dyDescent="0.25">
      <c r="A615" s="91" t="s">
        <v>102</v>
      </c>
      <c r="B615" s="48" t="s">
        <v>57</v>
      </c>
      <c r="C615" s="1" t="s">
        <v>33</v>
      </c>
      <c r="D615" s="1" t="s">
        <v>18</v>
      </c>
      <c r="E615" s="202" t="s">
        <v>174</v>
      </c>
      <c r="F615" s="203" t="s">
        <v>8</v>
      </c>
      <c r="G615" s="261" t="s">
        <v>393</v>
      </c>
      <c r="H615" s="40"/>
      <c r="I615" s="287">
        <f>SUM(I616)</f>
        <v>12121</v>
      </c>
    </row>
    <row r="616" spans="1:9" ht="31.5" x14ac:dyDescent="0.25">
      <c r="A616" s="326" t="s">
        <v>384</v>
      </c>
      <c r="B616" s="6" t="s">
        <v>57</v>
      </c>
      <c r="C616" s="1" t="s">
        <v>33</v>
      </c>
      <c r="D616" s="1" t="s">
        <v>18</v>
      </c>
      <c r="E616" s="202" t="s">
        <v>174</v>
      </c>
      <c r="F616" s="203" t="s">
        <v>8</v>
      </c>
      <c r="G616" s="261" t="s">
        <v>393</v>
      </c>
      <c r="H616" s="1" t="s">
        <v>14</v>
      </c>
      <c r="I616" s="286">
        <v>12121</v>
      </c>
    </row>
    <row r="617" spans="1:9" ht="15.75" x14ac:dyDescent="0.25">
      <c r="A617" s="100" t="s">
        <v>35</v>
      </c>
      <c r="B617" s="15" t="s">
        <v>57</v>
      </c>
      <c r="C617" s="15">
        <v>10</v>
      </c>
      <c r="D617" s="15"/>
      <c r="E617" s="230"/>
      <c r="F617" s="231"/>
      <c r="G617" s="275"/>
      <c r="H617" s="11"/>
      <c r="I617" s="307">
        <f>SUM(I618)</f>
        <v>1944143</v>
      </c>
    </row>
    <row r="618" spans="1:9" ht="15.75" x14ac:dyDescent="0.25">
      <c r="A618" s="97" t="s">
        <v>39</v>
      </c>
      <c r="B618" s="22" t="s">
        <v>57</v>
      </c>
      <c r="C618" s="22">
        <v>10</v>
      </c>
      <c r="D618" s="18" t="s">
        <v>13</v>
      </c>
      <c r="E618" s="232"/>
      <c r="F618" s="233"/>
      <c r="G618" s="276"/>
      <c r="H618" s="18"/>
      <c r="I618" s="308">
        <f>SUM(I619)</f>
        <v>1944143</v>
      </c>
    </row>
    <row r="619" spans="1:9" ht="31.5" x14ac:dyDescent="0.25">
      <c r="A619" s="87" t="s">
        <v>141</v>
      </c>
      <c r="B619" s="26" t="s">
        <v>57</v>
      </c>
      <c r="C619" s="24" t="s">
        <v>55</v>
      </c>
      <c r="D619" s="24" t="s">
        <v>13</v>
      </c>
      <c r="E619" s="200" t="s">
        <v>209</v>
      </c>
      <c r="F619" s="201" t="s">
        <v>378</v>
      </c>
      <c r="G619" s="260" t="s">
        <v>379</v>
      </c>
      <c r="H619" s="24"/>
      <c r="I619" s="285">
        <f>SUM(I620,I625,I630)</f>
        <v>1944143</v>
      </c>
    </row>
    <row r="620" spans="1:9" ht="48" customHeight="1" x14ac:dyDescent="0.25">
      <c r="A620" s="89" t="s">
        <v>148</v>
      </c>
      <c r="B620" s="109" t="s">
        <v>57</v>
      </c>
      <c r="C620" s="48">
        <v>10</v>
      </c>
      <c r="D620" s="40" t="s">
        <v>13</v>
      </c>
      <c r="E620" s="245" t="s">
        <v>212</v>
      </c>
      <c r="F620" s="246" t="s">
        <v>378</v>
      </c>
      <c r="G620" s="280" t="s">
        <v>379</v>
      </c>
      <c r="H620" s="40"/>
      <c r="I620" s="287">
        <f>SUM(I621)</f>
        <v>894285</v>
      </c>
    </row>
    <row r="621" spans="1:9" ht="31.5" x14ac:dyDescent="0.25">
      <c r="A621" s="89" t="s">
        <v>493</v>
      </c>
      <c r="B621" s="109" t="s">
        <v>57</v>
      </c>
      <c r="C621" s="48">
        <v>10</v>
      </c>
      <c r="D621" s="40" t="s">
        <v>13</v>
      </c>
      <c r="E621" s="245" t="s">
        <v>212</v>
      </c>
      <c r="F621" s="246" t="s">
        <v>8</v>
      </c>
      <c r="G621" s="280" t="s">
        <v>379</v>
      </c>
      <c r="H621" s="40"/>
      <c r="I621" s="287">
        <f>SUM(I622)</f>
        <v>894285</v>
      </c>
    </row>
    <row r="622" spans="1:9" ht="33" customHeight="1" x14ac:dyDescent="0.25">
      <c r="A622" s="89" t="s">
        <v>154</v>
      </c>
      <c r="B622" s="109" t="s">
        <v>57</v>
      </c>
      <c r="C622" s="48">
        <v>10</v>
      </c>
      <c r="D622" s="40" t="s">
        <v>13</v>
      </c>
      <c r="E622" s="245" t="s">
        <v>212</v>
      </c>
      <c r="F622" s="246" t="s">
        <v>498</v>
      </c>
      <c r="G622" s="280" t="s">
        <v>502</v>
      </c>
      <c r="H622" s="40"/>
      <c r="I622" s="287">
        <f>SUM(I623:I624)</f>
        <v>894285</v>
      </c>
    </row>
    <row r="623" spans="1:9" ht="31.5" x14ac:dyDescent="0.25">
      <c r="A623" s="326" t="s">
        <v>384</v>
      </c>
      <c r="B623" s="6" t="s">
        <v>57</v>
      </c>
      <c r="C623" s="48">
        <v>10</v>
      </c>
      <c r="D623" s="40" t="s">
        <v>13</v>
      </c>
      <c r="E623" s="245" t="s">
        <v>212</v>
      </c>
      <c r="F623" s="246" t="s">
        <v>498</v>
      </c>
      <c r="G623" s="280" t="s">
        <v>502</v>
      </c>
      <c r="H623" s="40" t="s">
        <v>14</v>
      </c>
      <c r="I623" s="286">
        <v>3984</v>
      </c>
    </row>
    <row r="624" spans="1:9" ht="15.75" x14ac:dyDescent="0.25">
      <c r="A624" s="56" t="s">
        <v>38</v>
      </c>
      <c r="B624" s="109" t="s">
        <v>57</v>
      </c>
      <c r="C624" s="48">
        <v>10</v>
      </c>
      <c r="D624" s="40" t="s">
        <v>13</v>
      </c>
      <c r="E624" s="245" t="s">
        <v>212</v>
      </c>
      <c r="F624" s="246" t="s">
        <v>498</v>
      </c>
      <c r="G624" s="280" t="s">
        <v>502</v>
      </c>
      <c r="H624" s="40" t="s">
        <v>37</v>
      </c>
      <c r="I624" s="286">
        <v>890301</v>
      </c>
    </row>
    <row r="625" spans="1:9" ht="48.75" customHeight="1" x14ac:dyDescent="0.25">
      <c r="A625" s="56" t="s">
        <v>149</v>
      </c>
      <c r="B625" s="109" t="s">
        <v>57</v>
      </c>
      <c r="C625" s="48">
        <v>10</v>
      </c>
      <c r="D625" s="40" t="s">
        <v>13</v>
      </c>
      <c r="E625" s="245" t="s">
        <v>485</v>
      </c>
      <c r="F625" s="246" t="s">
        <v>378</v>
      </c>
      <c r="G625" s="280" t="s">
        <v>379</v>
      </c>
      <c r="H625" s="40"/>
      <c r="I625" s="287">
        <f>SUM(I626)</f>
        <v>815102</v>
      </c>
    </row>
    <row r="626" spans="1:9" ht="15.75" x14ac:dyDescent="0.25">
      <c r="A626" s="56" t="s">
        <v>486</v>
      </c>
      <c r="B626" s="109" t="s">
        <v>57</v>
      </c>
      <c r="C626" s="48">
        <v>10</v>
      </c>
      <c r="D626" s="40" t="s">
        <v>13</v>
      </c>
      <c r="E626" s="245" t="s">
        <v>213</v>
      </c>
      <c r="F626" s="246" t="s">
        <v>8</v>
      </c>
      <c r="G626" s="280" t="s">
        <v>379</v>
      </c>
      <c r="H626" s="40"/>
      <c r="I626" s="287">
        <f>SUM(I627)</f>
        <v>815102</v>
      </c>
    </row>
    <row r="627" spans="1:9" ht="33.75" customHeight="1" x14ac:dyDescent="0.25">
      <c r="A627" s="89" t="s">
        <v>154</v>
      </c>
      <c r="B627" s="109" t="s">
        <v>57</v>
      </c>
      <c r="C627" s="48">
        <v>10</v>
      </c>
      <c r="D627" s="40" t="s">
        <v>13</v>
      </c>
      <c r="E627" s="245" t="s">
        <v>213</v>
      </c>
      <c r="F627" s="246" t="s">
        <v>498</v>
      </c>
      <c r="G627" s="280" t="s">
        <v>502</v>
      </c>
      <c r="H627" s="40"/>
      <c r="I627" s="287">
        <f>SUM(I628:I629)</f>
        <v>815102</v>
      </c>
    </row>
    <row r="628" spans="1:9" ht="31.5" x14ac:dyDescent="0.25">
      <c r="A628" s="326" t="s">
        <v>384</v>
      </c>
      <c r="B628" s="6" t="s">
        <v>57</v>
      </c>
      <c r="C628" s="48">
        <v>10</v>
      </c>
      <c r="D628" s="40" t="s">
        <v>13</v>
      </c>
      <c r="E628" s="245" t="s">
        <v>213</v>
      </c>
      <c r="F628" s="246" t="s">
        <v>498</v>
      </c>
      <c r="G628" s="280" t="s">
        <v>502</v>
      </c>
      <c r="H628" s="40" t="s">
        <v>14</v>
      </c>
      <c r="I628" s="286">
        <v>3607</v>
      </c>
    </row>
    <row r="629" spans="1:9" ht="15.75" x14ac:dyDescent="0.25">
      <c r="A629" s="56" t="s">
        <v>38</v>
      </c>
      <c r="B629" s="109" t="s">
        <v>57</v>
      </c>
      <c r="C629" s="48">
        <v>10</v>
      </c>
      <c r="D629" s="40" t="s">
        <v>13</v>
      </c>
      <c r="E629" s="245" t="s">
        <v>213</v>
      </c>
      <c r="F629" s="246" t="s">
        <v>498</v>
      </c>
      <c r="G629" s="280" t="s">
        <v>502</v>
      </c>
      <c r="H629" s="40" t="s">
        <v>37</v>
      </c>
      <c r="I629" s="286">
        <v>811495</v>
      </c>
    </row>
    <row r="630" spans="1:9" ht="50.25" customHeight="1" x14ac:dyDescent="0.25">
      <c r="A630" s="56" t="s">
        <v>142</v>
      </c>
      <c r="B630" s="109" t="s">
        <v>57</v>
      </c>
      <c r="C630" s="48">
        <v>10</v>
      </c>
      <c r="D630" s="40" t="s">
        <v>13</v>
      </c>
      <c r="E630" s="245" t="s">
        <v>210</v>
      </c>
      <c r="F630" s="246" t="s">
        <v>378</v>
      </c>
      <c r="G630" s="280" t="s">
        <v>379</v>
      </c>
      <c r="H630" s="40"/>
      <c r="I630" s="287">
        <f>SUM(I631)</f>
        <v>234756</v>
      </c>
    </row>
    <row r="631" spans="1:9" ht="47.25" x14ac:dyDescent="0.25">
      <c r="A631" s="56" t="s">
        <v>487</v>
      </c>
      <c r="B631" s="109" t="s">
        <v>57</v>
      </c>
      <c r="C631" s="48">
        <v>10</v>
      </c>
      <c r="D631" s="40" t="s">
        <v>13</v>
      </c>
      <c r="E631" s="245" t="s">
        <v>210</v>
      </c>
      <c r="F631" s="246" t="s">
        <v>8</v>
      </c>
      <c r="G631" s="280" t="s">
        <v>379</v>
      </c>
      <c r="H631" s="40"/>
      <c r="I631" s="287">
        <f>SUM(I632)</f>
        <v>234756</v>
      </c>
    </row>
    <row r="632" spans="1:9" ht="78.75" x14ac:dyDescent="0.25">
      <c r="A632" s="56" t="s">
        <v>503</v>
      </c>
      <c r="B632" s="109" t="s">
        <v>57</v>
      </c>
      <c r="C632" s="48">
        <v>10</v>
      </c>
      <c r="D632" s="40" t="s">
        <v>13</v>
      </c>
      <c r="E632" s="245" t="s">
        <v>210</v>
      </c>
      <c r="F632" s="246" t="s">
        <v>8</v>
      </c>
      <c r="G632" s="280" t="s">
        <v>483</v>
      </c>
      <c r="H632" s="40"/>
      <c r="I632" s="287">
        <f>SUM(I633:I634)</f>
        <v>234756</v>
      </c>
    </row>
    <row r="633" spans="1:9" ht="31.5" x14ac:dyDescent="0.25">
      <c r="A633" s="326" t="s">
        <v>384</v>
      </c>
      <c r="B633" s="6" t="s">
        <v>57</v>
      </c>
      <c r="C633" s="48">
        <v>10</v>
      </c>
      <c r="D633" s="40" t="s">
        <v>13</v>
      </c>
      <c r="E633" s="245" t="s">
        <v>210</v>
      </c>
      <c r="F633" s="246" t="s">
        <v>8</v>
      </c>
      <c r="G633" s="280" t="s">
        <v>483</v>
      </c>
      <c r="H633" s="40" t="s">
        <v>14</v>
      </c>
      <c r="I633" s="286">
        <v>1075</v>
      </c>
    </row>
    <row r="634" spans="1:9" ht="15.75" x14ac:dyDescent="0.25">
      <c r="A634" s="56" t="s">
        <v>38</v>
      </c>
      <c r="B634" s="109" t="s">
        <v>57</v>
      </c>
      <c r="C634" s="48">
        <v>10</v>
      </c>
      <c r="D634" s="40" t="s">
        <v>13</v>
      </c>
      <c r="E634" s="245" t="s">
        <v>210</v>
      </c>
      <c r="F634" s="246" t="s">
        <v>8</v>
      </c>
      <c r="G634" s="280" t="s">
        <v>483</v>
      </c>
      <c r="H634" s="40" t="s">
        <v>37</v>
      </c>
      <c r="I634" s="286">
        <v>233681</v>
      </c>
    </row>
    <row r="635" spans="1:9" ht="15.75" x14ac:dyDescent="0.25">
      <c r="A635" s="100" t="s">
        <v>41</v>
      </c>
      <c r="B635" s="15" t="s">
        <v>57</v>
      </c>
      <c r="C635" s="15">
        <v>11</v>
      </c>
      <c r="D635" s="15"/>
      <c r="E635" s="230"/>
      <c r="F635" s="231"/>
      <c r="G635" s="275"/>
      <c r="H635" s="11"/>
      <c r="I635" s="307">
        <f>SUM(I636)</f>
        <v>109397</v>
      </c>
    </row>
    <row r="636" spans="1:9" ht="15.75" x14ac:dyDescent="0.25">
      <c r="A636" s="97" t="s">
        <v>42</v>
      </c>
      <c r="B636" s="22" t="s">
        <v>57</v>
      </c>
      <c r="C636" s="22">
        <v>11</v>
      </c>
      <c r="D636" s="18" t="s">
        <v>10</v>
      </c>
      <c r="E636" s="232"/>
      <c r="F636" s="233"/>
      <c r="G636" s="276"/>
      <c r="H636" s="18"/>
      <c r="I636" s="308">
        <f>SUM(I637)</f>
        <v>109397</v>
      </c>
    </row>
    <row r="637" spans="1:9" ht="63" x14ac:dyDescent="0.25">
      <c r="A637" s="95" t="s">
        <v>143</v>
      </c>
      <c r="B637" s="26" t="s">
        <v>57</v>
      </c>
      <c r="C637" s="24" t="s">
        <v>43</v>
      </c>
      <c r="D637" s="24" t="s">
        <v>10</v>
      </c>
      <c r="E637" s="200" t="s">
        <v>475</v>
      </c>
      <c r="F637" s="201" t="s">
        <v>378</v>
      </c>
      <c r="G637" s="260" t="s">
        <v>379</v>
      </c>
      <c r="H637" s="24"/>
      <c r="I637" s="285">
        <f>SUM(I638)</f>
        <v>109397</v>
      </c>
    </row>
    <row r="638" spans="1:9" ht="94.5" x14ac:dyDescent="0.25">
      <c r="A638" s="96" t="s">
        <v>158</v>
      </c>
      <c r="B638" s="48" t="s">
        <v>57</v>
      </c>
      <c r="C638" s="1" t="s">
        <v>43</v>
      </c>
      <c r="D638" s="1" t="s">
        <v>10</v>
      </c>
      <c r="E638" s="202" t="s">
        <v>216</v>
      </c>
      <c r="F638" s="203" t="s">
        <v>378</v>
      </c>
      <c r="G638" s="261" t="s">
        <v>379</v>
      </c>
      <c r="H638" s="1"/>
      <c r="I638" s="287">
        <f>SUM(I639)</f>
        <v>109397</v>
      </c>
    </row>
    <row r="639" spans="1:9" ht="31.5" x14ac:dyDescent="0.25">
      <c r="A639" s="96" t="s">
        <v>506</v>
      </c>
      <c r="B639" s="48" t="s">
        <v>57</v>
      </c>
      <c r="C639" s="1" t="s">
        <v>43</v>
      </c>
      <c r="D639" s="1" t="s">
        <v>10</v>
      </c>
      <c r="E639" s="202" t="s">
        <v>216</v>
      </c>
      <c r="F639" s="203" t="s">
        <v>8</v>
      </c>
      <c r="G639" s="261" t="s">
        <v>379</v>
      </c>
      <c r="H639" s="1"/>
      <c r="I639" s="287">
        <f>SUM(I640)</f>
        <v>109397</v>
      </c>
    </row>
    <row r="640" spans="1:9" ht="47.25" x14ac:dyDescent="0.25">
      <c r="A640" s="56" t="s">
        <v>159</v>
      </c>
      <c r="B640" s="109" t="s">
        <v>57</v>
      </c>
      <c r="C640" s="1" t="s">
        <v>43</v>
      </c>
      <c r="D640" s="1" t="s">
        <v>10</v>
      </c>
      <c r="E640" s="202" t="s">
        <v>216</v>
      </c>
      <c r="F640" s="203" t="s">
        <v>8</v>
      </c>
      <c r="G640" s="261" t="s">
        <v>507</v>
      </c>
      <c r="H640" s="1"/>
      <c r="I640" s="287">
        <f>SUM(I641:I642)</f>
        <v>109397</v>
      </c>
    </row>
    <row r="641" spans="1:9" ht="31.5" x14ac:dyDescent="0.25">
      <c r="A641" s="385" t="s">
        <v>384</v>
      </c>
      <c r="B641" s="386" t="s">
        <v>57</v>
      </c>
      <c r="C641" s="4" t="s">
        <v>43</v>
      </c>
      <c r="D641" s="4" t="s">
        <v>10</v>
      </c>
      <c r="E641" s="387" t="s">
        <v>216</v>
      </c>
      <c r="F641" s="247" t="s">
        <v>8</v>
      </c>
      <c r="G641" s="388" t="s">
        <v>507</v>
      </c>
      <c r="H641" s="4" t="s">
        <v>14</v>
      </c>
      <c r="I641" s="389">
        <v>50267</v>
      </c>
    </row>
    <row r="642" spans="1:9" ht="15.75" x14ac:dyDescent="0.25">
      <c r="A642" s="56" t="s">
        <v>38</v>
      </c>
      <c r="B642" s="6" t="s">
        <v>57</v>
      </c>
      <c r="C642" s="1" t="s">
        <v>43</v>
      </c>
      <c r="D642" s="1" t="s">
        <v>10</v>
      </c>
      <c r="E642" s="202" t="s">
        <v>216</v>
      </c>
      <c r="F642" s="203" t="s">
        <v>8</v>
      </c>
      <c r="G642" s="261" t="s">
        <v>507</v>
      </c>
      <c r="H642" s="40" t="s">
        <v>37</v>
      </c>
      <c r="I642" s="286">
        <v>59130</v>
      </c>
    </row>
  </sheetData>
  <mergeCells count="14">
    <mergeCell ref="A8:I8"/>
    <mergeCell ref="A11:I11"/>
    <mergeCell ref="A1:I1"/>
    <mergeCell ref="A2:I2"/>
    <mergeCell ref="A3:I3"/>
    <mergeCell ref="A4:I4"/>
    <mergeCell ref="A5:I5"/>
    <mergeCell ref="A6:I6"/>
    <mergeCell ref="E13:G13"/>
    <mergeCell ref="L103:T103"/>
    <mergeCell ref="L269:T269"/>
    <mergeCell ref="M279:U279"/>
    <mergeCell ref="A9:I9"/>
    <mergeCell ref="A10:I10"/>
  </mergeCells>
  <pageMargins left="0.78740157480314965" right="0.19685039370078741" top="0.74803149606299213" bottom="0.74803149606299213" header="0.31496062992125984" footer="0.31496062992125984"/>
  <pageSetup paperSize="9" scale="7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zoomScale="95" zoomScaleNormal="95" workbookViewId="0">
      <selection activeCell="A7" sqref="A7"/>
    </sheetView>
  </sheetViews>
  <sheetFormatPr defaultRowHeight="15" x14ac:dyDescent="0.25"/>
  <cols>
    <col min="1" max="1" width="79.5703125" customWidth="1"/>
    <col min="2" max="2" width="6" customWidth="1"/>
    <col min="3" max="3" width="6.42578125" customWidth="1"/>
    <col min="4" max="4" width="10.85546875" hidden="1" customWidth="1"/>
    <col min="5" max="5" width="5.85546875" hidden="1" customWidth="1"/>
    <col min="6" max="6" width="16" customWidth="1"/>
  </cols>
  <sheetData>
    <row r="1" spans="1:8" x14ac:dyDescent="0.25">
      <c r="A1" s="416" t="s">
        <v>364</v>
      </c>
      <c r="B1" s="416"/>
      <c r="C1" s="416"/>
      <c r="D1" s="416"/>
      <c r="E1" s="416"/>
      <c r="F1" s="416"/>
      <c r="G1" s="185"/>
      <c r="H1" s="185"/>
    </row>
    <row r="2" spans="1:8" x14ac:dyDescent="0.25">
      <c r="A2" s="416" t="s">
        <v>296</v>
      </c>
      <c r="B2" s="416"/>
      <c r="C2" s="416"/>
      <c r="D2" s="416"/>
      <c r="E2" s="416"/>
      <c r="F2" s="416"/>
      <c r="G2" s="185"/>
      <c r="H2" s="185"/>
    </row>
    <row r="3" spans="1:8" x14ac:dyDescent="0.25">
      <c r="A3" s="416" t="s">
        <v>359</v>
      </c>
      <c r="B3" s="416"/>
      <c r="C3" s="416"/>
      <c r="D3" s="416"/>
      <c r="E3" s="416"/>
      <c r="F3" s="416"/>
      <c r="G3" s="185"/>
      <c r="H3" s="185"/>
    </row>
    <row r="4" spans="1:8" x14ac:dyDescent="0.25">
      <c r="A4" s="416" t="s">
        <v>357</v>
      </c>
      <c r="B4" s="416"/>
      <c r="C4" s="416"/>
      <c r="D4" s="416"/>
      <c r="E4" s="416"/>
      <c r="F4" s="416"/>
      <c r="G4" s="185"/>
      <c r="H4" s="185"/>
    </row>
    <row r="5" spans="1:8" x14ac:dyDescent="0.25">
      <c r="A5" s="416" t="s">
        <v>676</v>
      </c>
      <c r="B5" s="416"/>
      <c r="C5" s="416"/>
      <c r="D5" s="416"/>
      <c r="E5" s="416"/>
      <c r="F5" s="416"/>
      <c r="G5" s="185"/>
      <c r="H5" s="185"/>
    </row>
    <row r="6" spans="1:8" x14ac:dyDescent="0.25">
      <c r="A6" s="418" t="s">
        <v>723</v>
      </c>
      <c r="B6" s="418"/>
      <c r="C6" s="418"/>
      <c r="D6" s="418"/>
      <c r="E6" s="418"/>
      <c r="F6" s="418"/>
      <c r="G6" s="58"/>
      <c r="H6" s="58"/>
    </row>
    <row r="7" spans="1:8" x14ac:dyDescent="0.25">
      <c r="C7" s="58"/>
      <c r="D7" s="59"/>
    </row>
    <row r="8" spans="1:8" ht="18.75" customHeight="1" x14ac:dyDescent="0.25">
      <c r="A8" s="424" t="s">
        <v>365</v>
      </c>
      <c r="B8" s="424"/>
      <c r="C8" s="424"/>
      <c r="D8" s="424"/>
      <c r="E8" s="424"/>
      <c r="F8" s="424"/>
    </row>
    <row r="9" spans="1:8" ht="18.75" customHeight="1" x14ac:dyDescent="0.25">
      <c r="A9" s="424" t="s">
        <v>675</v>
      </c>
      <c r="B9" s="424"/>
      <c r="C9" s="424"/>
      <c r="D9" s="424"/>
      <c r="E9" s="424"/>
      <c r="F9" s="424"/>
    </row>
    <row r="10" spans="1:8" ht="18.75" customHeight="1" x14ac:dyDescent="0.25">
      <c r="A10" s="424" t="s">
        <v>366</v>
      </c>
      <c r="B10" s="424"/>
      <c r="C10" s="424"/>
      <c r="D10" s="424"/>
      <c r="E10" s="424"/>
      <c r="F10" s="424"/>
    </row>
    <row r="11" spans="1:8" ht="15.75" x14ac:dyDescent="0.25">
      <c r="B11" s="55"/>
      <c r="F11" s="186" t="s">
        <v>368</v>
      </c>
    </row>
    <row r="12" spans="1:8" ht="45.75" customHeight="1" x14ac:dyDescent="0.25">
      <c r="A12" s="44" t="s">
        <v>0</v>
      </c>
      <c r="B12" s="44" t="s">
        <v>1</v>
      </c>
      <c r="C12" s="44" t="s">
        <v>2</v>
      </c>
      <c r="D12" s="44" t="s">
        <v>3</v>
      </c>
      <c r="E12" s="44" t="s">
        <v>4</v>
      </c>
      <c r="F12" s="44" t="s">
        <v>5</v>
      </c>
    </row>
    <row r="13" spans="1:8" ht="15.75" x14ac:dyDescent="0.25">
      <c r="A13" s="73" t="s">
        <v>6</v>
      </c>
      <c r="B13" s="34"/>
      <c r="C13" s="34"/>
      <c r="D13" s="34"/>
      <c r="E13" s="34"/>
      <c r="F13" s="306">
        <f>SUM(F14,F22,F24,F28,F31,F37,F42,F47,F49,F40)</f>
        <v>494093378</v>
      </c>
    </row>
    <row r="14" spans="1:8" ht="15.75" x14ac:dyDescent="0.25">
      <c r="A14" s="74" t="s">
        <v>7</v>
      </c>
      <c r="B14" s="12" t="s">
        <v>8</v>
      </c>
      <c r="C14" s="12"/>
      <c r="D14" s="12"/>
      <c r="E14" s="12"/>
      <c r="F14" s="283">
        <f>SUM(F15:F21)</f>
        <v>43497099</v>
      </c>
    </row>
    <row r="15" spans="1:8" ht="31.5" x14ac:dyDescent="0.25">
      <c r="A15" s="37" t="s">
        <v>9</v>
      </c>
      <c r="B15" s="19" t="s">
        <v>8</v>
      </c>
      <c r="C15" s="19" t="s">
        <v>10</v>
      </c>
      <c r="D15" s="19"/>
      <c r="E15" s="19"/>
      <c r="F15" s="364">
        <v>1436372</v>
      </c>
    </row>
    <row r="16" spans="1:8" ht="47.25" x14ac:dyDescent="0.25">
      <c r="A16" s="37" t="s">
        <v>12</v>
      </c>
      <c r="B16" s="19" t="s">
        <v>8</v>
      </c>
      <c r="C16" s="19" t="s">
        <v>13</v>
      </c>
      <c r="D16" s="19"/>
      <c r="E16" s="19"/>
      <c r="F16" s="364">
        <v>1174098</v>
      </c>
    </row>
    <row r="17" spans="1:6" ht="48.75" customHeight="1" x14ac:dyDescent="0.25">
      <c r="A17" s="77" t="s">
        <v>17</v>
      </c>
      <c r="B17" s="19" t="s">
        <v>8</v>
      </c>
      <c r="C17" s="19" t="s">
        <v>18</v>
      </c>
      <c r="D17" s="19"/>
      <c r="E17" s="19"/>
      <c r="F17" s="364">
        <v>18241590</v>
      </c>
    </row>
    <row r="18" spans="1:6" ht="17.25" customHeight="1" x14ac:dyDescent="0.25">
      <c r="A18" s="77" t="s">
        <v>532</v>
      </c>
      <c r="B18" s="19" t="s">
        <v>8</v>
      </c>
      <c r="C18" s="50" t="s">
        <v>93</v>
      </c>
      <c r="D18" s="19"/>
      <c r="E18" s="19"/>
      <c r="F18" s="364">
        <v>2300</v>
      </c>
    </row>
    <row r="19" spans="1:6" ht="32.25" customHeight="1" x14ac:dyDescent="0.25">
      <c r="A19" s="77" t="s">
        <v>66</v>
      </c>
      <c r="B19" s="19" t="s">
        <v>8</v>
      </c>
      <c r="C19" s="19" t="s">
        <v>65</v>
      </c>
      <c r="D19" s="19"/>
      <c r="E19" s="19"/>
      <c r="F19" s="364">
        <v>3188641</v>
      </c>
    </row>
    <row r="20" spans="1:6" ht="16.5" customHeight="1" x14ac:dyDescent="0.25">
      <c r="A20" s="77" t="s">
        <v>604</v>
      </c>
      <c r="B20" s="19" t="s">
        <v>8</v>
      </c>
      <c r="C20" s="19" t="s">
        <v>26</v>
      </c>
      <c r="D20" s="19"/>
      <c r="E20" s="19"/>
      <c r="F20" s="364">
        <v>200000</v>
      </c>
    </row>
    <row r="21" spans="1:6" ht="15.75" x14ac:dyDescent="0.25">
      <c r="A21" s="77" t="s">
        <v>20</v>
      </c>
      <c r="B21" s="19" t="s">
        <v>8</v>
      </c>
      <c r="C21" s="36">
        <v>13</v>
      </c>
      <c r="D21" s="36"/>
      <c r="E21" s="18"/>
      <c r="F21" s="364">
        <v>19254098</v>
      </c>
    </row>
    <row r="22" spans="1:6" ht="33" customHeight="1" x14ac:dyDescent="0.25">
      <c r="A22" s="67" t="s">
        <v>68</v>
      </c>
      <c r="B22" s="12" t="s">
        <v>13</v>
      </c>
      <c r="C22" s="35"/>
      <c r="D22" s="35"/>
      <c r="E22" s="11"/>
      <c r="F22" s="283">
        <f>SUM(F23)</f>
        <v>2308567</v>
      </c>
    </row>
    <row r="23" spans="1:6" ht="33.75" customHeight="1" x14ac:dyDescent="0.25">
      <c r="A23" s="77" t="s">
        <v>69</v>
      </c>
      <c r="B23" s="19" t="s">
        <v>13</v>
      </c>
      <c r="C23" s="50" t="s">
        <v>30</v>
      </c>
      <c r="D23" s="36"/>
      <c r="E23" s="18"/>
      <c r="F23" s="364">
        <v>2308567</v>
      </c>
    </row>
    <row r="24" spans="1:6" ht="15.75" x14ac:dyDescent="0.25">
      <c r="A24" s="67" t="s">
        <v>22</v>
      </c>
      <c r="B24" s="12" t="s">
        <v>18</v>
      </c>
      <c r="C24" s="35"/>
      <c r="D24" s="35"/>
      <c r="E24" s="11"/>
      <c r="F24" s="283">
        <f>SUM(F25+F26+F27)</f>
        <v>71342371</v>
      </c>
    </row>
    <row r="25" spans="1:6" ht="15.75" x14ac:dyDescent="0.25">
      <c r="A25" s="77" t="s">
        <v>223</v>
      </c>
      <c r="B25" s="19" t="s">
        <v>18</v>
      </c>
      <c r="C25" s="50" t="s">
        <v>33</v>
      </c>
      <c r="D25" s="36"/>
      <c r="E25" s="18"/>
      <c r="F25" s="364">
        <v>450000</v>
      </c>
    </row>
    <row r="26" spans="1:6" ht="15.75" x14ac:dyDescent="0.25">
      <c r="A26" s="77" t="s">
        <v>125</v>
      </c>
      <c r="B26" s="19" t="s">
        <v>18</v>
      </c>
      <c r="C26" s="36" t="s">
        <v>30</v>
      </c>
      <c r="D26" s="36"/>
      <c r="E26" s="18"/>
      <c r="F26" s="364">
        <v>69419792</v>
      </c>
    </row>
    <row r="27" spans="1:6" ht="15.75" x14ac:dyDescent="0.25">
      <c r="A27" s="77" t="s">
        <v>23</v>
      </c>
      <c r="B27" s="19" t="s">
        <v>18</v>
      </c>
      <c r="C27" s="36">
        <v>12</v>
      </c>
      <c r="D27" s="36"/>
      <c r="E27" s="18"/>
      <c r="F27" s="364">
        <v>1472579</v>
      </c>
    </row>
    <row r="28" spans="1:6" ht="16.5" customHeight="1" x14ac:dyDescent="0.25">
      <c r="A28" s="53" t="s">
        <v>131</v>
      </c>
      <c r="B28" s="80" t="s">
        <v>93</v>
      </c>
      <c r="C28" s="81"/>
      <c r="D28" s="81"/>
      <c r="E28" s="82"/>
      <c r="F28" s="283">
        <f>SUM(F29:F30)</f>
        <v>1280436</v>
      </c>
    </row>
    <row r="29" spans="1:6" s="8" customFormat="1" ht="15.75" x14ac:dyDescent="0.25">
      <c r="A29" s="37" t="s">
        <v>217</v>
      </c>
      <c r="B29" s="46" t="s">
        <v>93</v>
      </c>
      <c r="C29" s="102" t="s">
        <v>8</v>
      </c>
      <c r="D29" s="83"/>
      <c r="E29" s="47"/>
      <c r="F29" s="364">
        <v>23759</v>
      </c>
    </row>
    <row r="30" spans="1:6" ht="16.5" customHeight="1" x14ac:dyDescent="0.25">
      <c r="A30" s="37" t="s">
        <v>132</v>
      </c>
      <c r="B30" s="46" t="s">
        <v>93</v>
      </c>
      <c r="C30" s="19" t="s">
        <v>10</v>
      </c>
      <c r="D30" s="83"/>
      <c r="E30" s="47"/>
      <c r="F30" s="364">
        <v>1256677</v>
      </c>
    </row>
    <row r="31" spans="1:6" ht="17.25" customHeight="1" x14ac:dyDescent="0.25">
      <c r="A31" s="67" t="s">
        <v>24</v>
      </c>
      <c r="B31" s="12" t="s">
        <v>26</v>
      </c>
      <c r="C31" s="35"/>
      <c r="D31" s="35"/>
      <c r="E31" s="11"/>
      <c r="F31" s="283">
        <f>SUM(F32,F33,F35,F36,F34)</f>
        <v>273922694</v>
      </c>
    </row>
    <row r="32" spans="1:6" ht="15.75" x14ac:dyDescent="0.25">
      <c r="A32" s="77" t="s">
        <v>25</v>
      </c>
      <c r="B32" s="19" t="s">
        <v>26</v>
      </c>
      <c r="C32" s="19" t="s">
        <v>8</v>
      </c>
      <c r="D32" s="36"/>
      <c r="E32" s="18"/>
      <c r="F32" s="364">
        <v>29638227</v>
      </c>
    </row>
    <row r="33" spans="1:6" ht="15.75" x14ac:dyDescent="0.25">
      <c r="A33" s="77" t="s">
        <v>27</v>
      </c>
      <c r="B33" s="19" t="s">
        <v>26</v>
      </c>
      <c r="C33" s="19" t="s">
        <v>10</v>
      </c>
      <c r="D33" s="36"/>
      <c r="E33" s="18"/>
      <c r="F33" s="364">
        <v>209968624</v>
      </c>
    </row>
    <row r="34" spans="1:6" ht="15.75" x14ac:dyDescent="0.25">
      <c r="A34" s="77" t="s">
        <v>527</v>
      </c>
      <c r="B34" s="19" t="s">
        <v>26</v>
      </c>
      <c r="C34" s="19" t="s">
        <v>13</v>
      </c>
      <c r="D34" s="36"/>
      <c r="E34" s="18"/>
      <c r="F34" s="364">
        <v>20440797</v>
      </c>
    </row>
    <row r="35" spans="1:6" ht="15.75" x14ac:dyDescent="0.25">
      <c r="A35" s="77" t="s">
        <v>28</v>
      </c>
      <c r="B35" s="19" t="s">
        <v>26</v>
      </c>
      <c r="C35" s="19" t="s">
        <v>26</v>
      </c>
      <c r="D35" s="36"/>
      <c r="E35" s="18"/>
      <c r="F35" s="364">
        <v>1422194</v>
      </c>
    </row>
    <row r="36" spans="1:6" ht="15.75" x14ac:dyDescent="0.25">
      <c r="A36" s="77" t="s">
        <v>29</v>
      </c>
      <c r="B36" s="19" t="s">
        <v>26</v>
      </c>
      <c r="C36" s="19" t="s">
        <v>30</v>
      </c>
      <c r="D36" s="36"/>
      <c r="E36" s="18"/>
      <c r="F36" s="364">
        <v>12452852</v>
      </c>
    </row>
    <row r="37" spans="1:6" ht="15.75" x14ac:dyDescent="0.25">
      <c r="A37" s="67" t="s">
        <v>31</v>
      </c>
      <c r="B37" s="12" t="s">
        <v>33</v>
      </c>
      <c r="C37" s="12"/>
      <c r="D37" s="35"/>
      <c r="E37" s="11"/>
      <c r="F37" s="283">
        <f>SUM(F38,F39)</f>
        <v>41760650</v>
      </c>
    </row>
    <row r="38" spans="1:6" ht="15.75" x14ac:dyDescent="0.25">
      <c r="A38" s="77" t="s">
        <v>32</v>
      </c>
      <c r="B38" s="19" t="s">
        <v>33</v>
      </c>
      <c r="C38" s="19" t="s">
        <v>8</v>
      </c>
      <c r="D38" s="36"/>
      <c r="E38" s="18"/>
      <c r="F38" s="364">
        <v>34522626</v>
      </c>
    </row>
    <row r="39" spans="1:6" ht="15.75" x14ac:dyDescent="0.25">
      <c r="A39" s="77" t="s">
        <v>34</v>
      </c>
      <c r="B39" s="19" t="s">
        <v>33</v>
      </c>
      <c r="C39" s="19" t="s">
        <v>18</v>
      </c>
      <c r="D39" s="36"/>
      <c r="E39" s="18"/>
      <c r="F39" s="364">
        <v>7238024</v>
      </c>
    </row>
    <row r="40" spans="1:6" ht="15.75" x14ac:dyDescent="0.25">
      <c r="A40" s="67" t="s">
        <v>524</v>
      </c>
      <c r="B40" s="252" t="s">
        <v>30</v>
      </c>
      <c r="C40" s="252"/>
      <c r="D40" s="35"/>
      <c r="E40" s="11"/>
      <c r="F40" s="283">
        <f>SUM(F41)</f>
        <v>130100</v>
      </c>
    </row>
    <row r="41" spans="1:6" ht="15.75" x14ac:dyDescent="0.25">
      <c r="A41" s="77" t="s">
        <v>525</v>
      </c>
      <c r="B41" s="19" t="s">
        <v>30</v>
      </c>
      <c r="C41" s="19" t="s">
        <v>26</v>
      </c>
      <c r="D41" s="36"/>
      <c r="E41" s="18"/>
      <c r="F41" s="364">
        <v>130100</v>
      </c>
    </row>
    <row r="42" spans="1:6" ht="15.75" x14ac:dyDescent="0.25">
      <c r="A42" s="67" t="s">
        <v>35</v>
      </c>
      <c r="B42" s="35">
        <v>10</v>
      </c>
      <c r="C42" s="35"/>
      <c r="D42" s="35"/>
      <c r="E42" s="11"/>
      <c r="F42" s="283">
        <f>SUM(F43,F44,F45,F46)</f>
        <v>51848296</v>
      </c>
    </row>
    <row r="43" spans="1:6" ht="15.75" x14ac:dyDescent="0.25">
      <c r="A43" s="77" t="s">
        <v>36</v>
      </c>
      <c r="B43" s="36">
        <v>10</v>
      </c>
      <c r="C43" s="19" t="s">
        <v>8</v>
      </c>
      <c r="D43" s="36"/>
      <c r="E43" s="18"/>
      <c r="F43" s="364">
        <v>812145</v>
      </c>
    </row>
    <row r="44" spans="1:6" ht="15.75" x14ac:dyDescent="0.25">
      <c r="A44" s="77" t="s">
        <v>39</v>
      </c>
      <c r="B44" s="36">
        <v>10</v>
      </c>
      <c r="C44" s="19" t="s">
        <v>13</v>
      </c>
      <c r="D44" s="36"/>
      <c r="E44" s="18"/>
      <c r="F44" s="364">
        <v>15557657</v>
      </c>
    </row>
    <row r="45" spans="1:6" ht="15.75" x14ac:dyDescent="0.25">
      <c r="A45" s="77" t="s">
        <v>40</v>
      </c>
      <c r="B45" s="36">
        <v>10</v>
      </c>
      <c r="C45" s="19" t="s">
        <v>18</v>
      </c>
      <c r="D45" s="36"/>
      <c r="E45" s="18"/>
      <c r="F45" s="364">
        <v>32025388</v>
      </c>
    </row>
    <row r="46" spans="1:6" s="8" customFormat="1" ht="16.5" customHeight="1" x14ac:dyDescent="0.25">
      <c r="A46" s="37" t="s">
        <v>67</v>
      </c>
      <c r="B46" s="36">
        <v>10</v>
      </c>
      <c r="C46" s="46" t="s">
        <v>65</v>
      </c>
      <c r="D46" s="36"/>
      <c r="E46" s="47"/>
      <c r="F46" s="364">
        <v>3453106</v>
      </c>
    </row>
    <row r="47" spans="1:6" ht="15.75" x14ac:dyDescent="0.25">
      <c r="A47" s="67" t="s">
        <v>41</v>
      </c>
      <c r="B47" s="35">
        <v>11</v>
      </c>
      <c r="C47" s="35"/>
      <c r="D47" s="11"/>
      <c r="E47" s="11"/>
      <c r="F47" s="283">
        <f>SUM(F48)</f>
        <v>109397</v>
      </c>
    </row>
    <row r="48" spans="1:6" ht="15.75" x14ac:dyDescent="0.25">
      <c r="A48" s="77" t="s">
        <v>42</v>
      </c>
      <c r="B48" s="36">
        <v>11</v>
      </c>
      <c r="C48" s="19" t="s">
        <v>10</v>
      </c>
      <c r="D48" s="36"/>
      <c r="E48" s="18"/>
      <c r="F48" s="364">
        <v>109397</v>
      </c>
    </row>
    <row r="49" spans="1:6" ht="47.25" x14ac:dyDescent="0.25">
      <c r="A49" s="67" t="s">
        <v>44</v>
      </c>
      <c r="B49" s="35">
        <v>14</v>
      </c>
      <c r="C49" s="35"/>
      <c r="D49" s="35"/>
      <c r="E49" s="11"/>
      <c r="F49" s="283">
        <f>SUM(F50:F51)</f>
        <v>7893768</v>
      </c>
    </row>
    <row r="50" spans="1:6" ht="31.5" x14ac:dyDescent="0.25">
      <c r="A50" s="77" t="s">
        <v>45</v>
      </c>
      <c r="B50" s="36">
        <v>14</v>
      </c>
      <c r="C50" s="19" t="s">
        <v>8</v>
      </c>
      <c r="D50" s="36"/>
      <c r="E50" s="18"/>
      <c r="F50" s="364">
        <v>6559389</v>
      </c>
    </row>
    <row r="51" spans="1:6" ht="21" customHeight="1" x14ac:dyDescent="0.25">
      <c r="A51" s="77" t="s">
        <v>165</v>
      </c>
      <c r="B51" s="36">
        <v>14</v>
      </c>
      <c r="C51" s="19" t="s">
        <v>13</v>
      </c>
      <c r="D51" s="36"/>
      <c r="E51" s="18"/>
      <c r="F51" s="364">
        <v>1334379</v>
      </c>
    </row>
  </sheetData>
  <mergeCells count="9">
    <mergeCell ref="A8:F8"/>
    <mergeCell ref="A9:F9"/>
    <mergeCell ref="A10:F10"/>
    <mergeCell ref="A1:F1"/>
    <mergeCell ref="A2:F2"/>
    <mergeCell ref="A3:F3"/>
    <mergeCell ref="A4:F4"/>
    <mergeCell ref="A5:F5"/>
    <mergeCell ref="A6:F6"/>
  </mergeCells>
  <pageMargins left="0.78740157480314965" right="0.19685039370078741" top="0.74803149606299213" bottom="0.74803149606299213" header="0.31496062992125984" footer="0.31496062992125984"/>
  <pageSetup paperSize="9" scale="7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zoomScaleNormal="100" workbookViewId="0">
      <selection activeCell="A7" sqref="A7:D7"/>
    </sheetView>
  </sheetViews>
  <sheetFormatPr defaultRowHeight="15" x14ac:dyDescent="0.25"/>
  <cols>
    <col min="1" max="1" width="64.42578125" customWidth="1"/>
    <col min="2" max="2" width="11.85546875" customWidth="1"/>
    <col min="3" max="3" width="24.85546875" customWidth="1"/>
    <col min="4" max="4" width="14.85546875" customWidth="1"/>
    <col min="5" max="5" width="15.5703125" customWidth="1"/>
  </cols>
  <sheetData>
    <row r="1" spans="1:4" x14ac:dyDescent="0.25">
      <c r="A1" s="416" t="s">
        <v>356</v>
      </c>
      <c r="B1" s="416"/>
      <c r="C1" s="416"/>
      <c r="D1" s="417"/>
    </row>
    <row r="2" spans="1:4" x14ac:dyDescent="0.25">
      <c r="A2" s="416" t="s">
        <v>296</v>
      </c>
      <c r="B2" s="416"/>
      <c r="C2" s="416"/>
      <c r="D2" s="417"/>
    </row>
    <row r="3" spans="1:4" x14ac:dyDescent="0.25">
      <c r="A3" s="416" t="s">
        <v>359</v>
      </c>
      <c r="B3" s="416"/>
      <c r="C3" s="416"/>
      <c r="D3" s="417"/>
    </row>
    <row r="4" spans="1:4" x14ac:dyDescent="0.25">
      <c r="A4" s="416" t="s">
        <v>357</v>
      </c>
      <c r="B4" s="416"/>
      <c r="C4" s="416"/>
      <c r="D4" s="417"/>
    </row>
    <row r="5" spans="1:4" x14ac:dyDescent="0.25">
      <c r="A5" s="416" t="s">
        <v>676</v>
      </c>
      <c r="B5" s="416"/>
      <c r="C5" s="416"/>
      <c r="D5" s="417"/>
    </row>
    <row r="6" spans="1:4" x14ac:dyDescent="0.25">
      <c r="A6" s="418" t="s">
        <v>723</v>
      </c>
      <c r="B6" s="418"/>
      <c r="C6" s="418"/>
      <c r="D6" s="419"/>
    </row>
    <row r="7" spans="1:4" x14ac:dyDescent="0.25">
      <c r="A7" s="418"/>
      <c r="B7" s="418"/>
      <c r="C7" s="418"/>
      <c r="D7" s="419"/>
    </row>
    <row r="8" spans="1:4" x14ac:dyDescent="0.25">
      <c r="A8" s="418"/>
      <c r="B8" s="418"/>
      <c r="C8" s="418"/>
      <c r="D8" s="418"/>
    </row>
    <row r="9" spans="1:4" x14ac:dyDescent="0.25">
      <c r="A9" s="113"/>
      <c r="B9" s="177"/>
      <c r="C9" s="177"/>
      <c r="D9" s="113"/>
    </row>
    <row r="10" spans="1:4" ht="18.75" x14ac:dyDescent="0.25">
      <c r="A10" s="414" t="s">
        <v>297</v>
      </c>
      <c r="B10" s="414"/>
      <c r="C10" s="414"/>
    </row>
    <row r="11" spans="1:4" ht="18.75" x14ac:dyDescent="0.25">
      <c r="A11" s="414" t="s">
        <v>675</v>
      </c>
      <c r="B11" s="414"/>
      <c r="C11" s="414"/>
    </row>
    <row r="12" spans="1:4" ht="18.75" x14ac:dyDescent="0.25">
      <c r="A12" s="414" t="s">
        <v>355</v>
      </c>
      <c r="B12" s="414"/>
      <c r="C12" s="414"/>
    </row>
    <row r="13" spans="1:4" x14ac:dyDescent="0.25">
      <c r="D13" s="3" t="s">
        <v>368</v>
      </c>
    </row>
    <row r="14" spans="1:4" ht="45" customHeight="1" x14ac:dyDescent="0.25">
      <c r="A14" s="425" t="s">
        <v>299</v>
      </c>
      <c r="B14" s="427" t="s">
        <v>298</v>
      </c>
      <c r="C14" s="428"/>
      <c r="D14" s="407" t="s">
        <v>339</v>
      </c>
    </row>
    <row r="15" spans="1:4" ht="45" customHeight="1" x14ac:dyDescent="0.25">
      <c r="A15" s="426"/>
      <c r="B15" s="9" t="s">
        <v>353</v>
      </c>
      <c r="C15" s="105" t="s">
        <v>354</v>
      </c>
      <c r="D15" s="408"/>
    </row>
    <row r="16" spans="1:4" ht="31.5" x14ac:dyDescent="0.25">
      <c r="A16" s="299" t="s">
        <v>301</v>
      </c>
      <c r="B16" s="312"/>
      <c r="C16" s="313" t="s">
        <v>300</v>
      </c>
      <c r="D16" s="390">
        <f>SUM(D17,D19)</f>
        <v>-21051635</v>
      </c>
    </row>
    <row r="17" spans="1:5" ht="15.75" x14ac:dyDescent="0.25">
      <c r="A17" s="110" t="s">
        <v>358</v>
      </c>
      <c r="B17" s="179"/>
      <c r="C17" s="180"/>
      <c r="D17" s="391"/>
    </row>
    <row r="18" spans="1:5" ht="31.5" x14ac:dyDescent="0.25">
      <c r="A18" s="168" t="s">
        <v>342</v>
      </c>
      <c r="B18" s="169" t="s">
        <v>54</v>
      </c>
      <c r="C18" s="166"/>
      <c r="D18" s="392">
        <f>SUM(+D19)</f>
        <v>-21051635</v>
      </c>
      <c r="E18" s="190"/>
    </row>
    <row r="19" spans="1:5" ht="31.5" x14ac:dyDescent="0.25">
      <c r="A19" s="111" t="s">
        <v>303</v>
      </c>
      <c r="B19" s="181" t="s">
        <v>54</v>
      </c>
      <c r="C19" s="124" t="s">
        <v>302</v>
      </c>
      <c r="D19" s="393">
        <f>SUM(D20,D24)</f>
        <v>-21051635</v>
      </c>
      <c r="E19" s="190"/>
    </row>
    <row r="20" spans="1:5" ht="15.75" x14ac:dyDescent="0.25">
      <c r="A20" s="41" t="s">
        <v>305</v>
      </c>
      <c r="B20" s="182" t="s">
        <v>54</v>
      </c>
      <c r="C20" s="125" t="s">
        <v>304</v>
      </c>
      <c r="D20" s="395">
        <f>SUM(D21)</f>
        <v>-515532913</v>
      </c>
      <c r="E20" s="190"/>
    </row>
    <row r="21" spans="1:5" ht="15.75" x14ac:dyDescent="0.25">
      <c r="A21" s="127" t="s">
        <v>307</v>
      </c>
      <c r="B21" s="184" t="s">
        <v>54</v>
      </c>
      <c r="C21" s="126" t="s">
        <v>306</v>
      </c>
      <c r="D21" s="396">
        <f>SUM(D22)</f>
        <v>-515532913</v>
      </c>
      <c r="E21" s="190"/>
    </row>
    <row r="22" spans="1:5" ht="15.75" x14ac:dyDescent="0.25">
      <c r="A22" s="127" t="s">
        <v>309</v>
      </c>
      <c r="B22" s="184" t="s">
        <v>54</v>
      </c>
      <c r="C22" s="126" t="s">
        <v>308</v>
      </c>
      <c r="D22" s="396">
        <f>SUM(D23)</f>
        <v>-515532913</v>
      </c>
      <c r="E22" s="190"/>
    </row>
    <row r="23" spans="1:5" ht="31.5" x14ac:dyDescent="0.25">
      <c r="A23" s="127" t="s">
        <v>311</v>
      </c>
      <c r="B23" s="184" t="s">
        <v>54</v>
      </c>
      <c r="C23" s="255" t="s">
        <v>310</v>
      </c>
      <c r="D23" s="394">
        <v>-515532913</v>
      </c>
      <c r="E23" s="191"/>
    </row>
    <row r="24" spans="1:5" ht="15.75" x14ac:dyDescent="0.25">
      <c r="A24" s="41" t="s">
        <v>313</v>
      </c>
      <c r="B24" s="182" t="s">
        <v>54</v>
      </c>
      <c r="C24" s="125" t="s">
        <v>312</v>
      </c>
      <c r="D24" s="395">
        <f>SUM(D25)</f>
        <v>494481278</v>
      </c>
      <c r="E24" s="190"/>
    </row>
    <row r="25" spans="1:5" ht="15.75" x14ac:dyDescent="0.25">
      <c r="A25" s="127" t="s">
        <v>315</v>
      </c>
      <c r="B25" s="184" t="s">
        <v>54</v>
      </c>
      <c r="C25" s="126" t="s">
        <v>314</v>
      </c>
      <c r="D25" s="397">
        <f>SUM(D26)</f>
        <v>494481278</v>
      </c>
      <c r="E25" s="190"/>
    </row>
    <row r="26" spans="1:5" ht="15.75" x14ac:dyDescent="0.25">
      <c r="A26" s="127" t="s">
        <v>317</v>
      </c>
      <c r="B26" s="184" t="s">
        <v>54</v>
      </c>
      <c r="C26" s="126" t="s">
        <v>316</v>
      </c>
      <c r="D26" s="397">
        <f>SUM(D27)</f>
        <v>494481278</v>
      </c>
      <c r="E26" s="190"/>
    </row>
    <row r="27" spans="1:5" ht="31.5" x14ac:dyDescent="0.25">
      <c r="A27" s="129" t="s">
        <v>319</v>
      </c>
      <c r="B27" s="9" t="s">
        <v>54</v>
      </c>
      <c r="C27" s="255" t="s">
        <v>318</v>
      </c>
      <c r="D27" s="394">
        <v>494481278</v>
      </c>
      <c r="E27" s="191"/>
    </row>
    <row r="28" spans="1:5" ht="31.5" x14ac:dyDescent="0.25">
      <c r="A28" s="111" t="s">
        <v>594</v>
      </c>
      <c r="B28" s="181" t="s">
        <v>54</v>
      </c>
      <c r="C28" s="124" t="s">
        <v>599</v>
      </c>
      <c r="D28" s="283">
        <f>SUM(D29)</f>
        <v>0</v>
      </c>
      <c r="E28" s="369"/>
    </row>
    <row r="29" spans="1:5" ht="31.5" x14ac:dyDescent="0.25">
      <c r="A29" s="370" t="s">
        <v>595</v>
      </c>
      <c r="B29" s="372" t="s">
        <v>54</v>
      </c>
      <c r="C29" s="371" t="s">
        <v>600</v>
      </c>
      <c r="D29" s="364">
        <f>SUM(D30,D33)</f>
        <v>0</v>
      </c>
      <c r="E29" s="369"/>
    </row>
    <row r="30" spans="1:5" ht="31.5" x14ac:dyDescent="0.25">
      <c r="A30" s="112" t="s">
        <v>596</v>
      </c>
      <c r="B30" s="183" t="s">
        <v>54</v>
      </c>
      <c r="C30" s="128" t="s">
        <v>601</v>
      </c>
      <c r="D30" s="285">
        <f>SUM(D31)</f>
        <v>387900</v>
      </c>
      <c r="E30" s="369"/>
    </row>
    <row r="31" spans="1:5" ht="47.25" x14ac:dyDescent="0.25">
      <c r="A31" s="127" t="s">
        <v>597</v>
      </c>
      <c r="B31" s="184" t="s">
        <v>54</v>
      </c>
      <c r="C31" s="255" t="s">
        <v>602</v>
      </c>
      <c r="D31" s="287">
        <f>SUM(D32)</f>
        <v>387900</v>
      </c>
      <c r="E31" s="369"/>
    </row>
    <row r="32" spans="1:5" ht="63" x14ac:dyDescent="0.25">
      <c r="A32" s="127" t="s">
        <v>598</v>
      </c>
      <c r="B32" s="184" t="s">
        <v>54</v>
      </c>
      <c r="C32" s="255" t="s">
        <v>603</v>
      </c>
      <c r="D32" s="286">
        <v>387900</v>
      </c>
      <c r="E32" s="369"/>
    </row>
    <row r="33" spans="1:4" ht="31.5" x14ac:dyDescent="0.25">
      <c r="A33" s="112" t="s">
        <v>321</v>
      </c>
      <c r="B33" s="183" t="s">
        <v>54</v>
      </c>
      <c r="C33" s="256" t="s">
        <v>320</v>
      </c>
      <c r="D33" s="285">
        <f>SUM(D34)</f>
        <v>-387900</v>
      </c>
    </row>
    <row r="34" spans="1:4" ht="47.25" x14ac:dyDescent="0.25">
      <c r="A34" s="127" t="s">
        <v>323</v>
      </c>
      <c r="B34" s="184" t="s">
        <v>54</v>
      </c>
      <c r="C34" s="255" t="s">
        <v>322</v>
      </c>
      <c r="D34" s="287">
        <f>SUM(D35)</f>
        <v>-387900</v>
      </c>
    </row>
    <row r="35" spans="1:4" ht="47.25" x14ac:dyDescent="0.25">
      <c r="A35" s="127" t="s">
        <v>325</v>
      </c>
      <c r="B35" s="184" t="s">
        <v>54</v>
      </c>
      <c r="C35" s="255" t="s">
        <v>324</v>
      </c>
      <c r="D35" s="286">
        <v>-387900</v>
      </c>
    </row>
    <row r="36" spans="1:4" ht="15.75" x14ac:dyDescent="0.25">
      <c r="A36" s="130" t="s">
        <v>326</v>
      </c>
      <c r="B36" s="178"/>
      <c r="C36" s="178"/>
      <c r="D36" s="404">
        <f>SUM(D16)</f>
        <v>-21051635</v>
      </c>
    </row>
  </sheetData>
  <mergeCells count="14">
    <mergeCell ref="A7:D7"/>
    <mergeCell ref="A8:D8"/>
    <mergeCell ref="A1:D1"/>
    <mergeCell ref="A2:D2"/>
    <mergeCell ref="A3:D3"/>
    <mergeCell ref="A4:D4"/>
    <mergeCell ref="A5:D5"/>
    <mergeCell ref="A6:D6"/>
    <mergeCell ref="A14:A15"/>
    <mergeCell ref="B14:C14"/>
    <mergeCell ref="D14:D15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прил1</vt:lpstr>
      <vt:lpstr>прил2</vt:lpstr>
      <vt:lpstr>прил3</vt:lpstr>
      <vt:lpstr>прил4</vt:lpstr>
      <vt:lpstr>прил1!Область_печати</vt:lpstr>
      <vt:lpstr>прил2!Область_печати</vt:lpstr>
      <vt:lpstr>прил3!Область_печати</vt:lpstr>
      <vt:lpstr>прил4!Область_печати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2020-04-07T12:38:55Z</cp:lastPrinted>
  <dcterms:created xsi:type="dcterms:W3CDTF">2011-10-10T13:40:01Z</dcterms:created>
  <dcterms:modified xsi:type="dcterms:W3CDTF">2021-05-31T13:24:20Z</dcterms:modified>
</cp:coreProperties>
</file>