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окументы\бюджет 2020-2022\"/>
    </mc:Choice>
  </mc:AlternateContent>
  <xr:revisionPtr revIDLastSave="0" documentId="13_ncr:1_{662D5BE9-AE4D-4C70-810D-A07980930E63}" xr6:coauthVersionLast="45" xr6:coauthVersionMax="45" xr10:uidLastSave="{00000000-0000-0000-0000-000000000000}"/>
  <bookViews>
    <workbookView xWindow="-120" yWindow="-120" windowWidth="25440" windowHeight="15390" activeTab="6" xr2:uid="{00000000-000D-0000-FFFF-FFFF00000000}"/>
  </bookViews>
  <sheets>
    <sheet name="прил1" sheetId="42" r:id="rId1"/>
    <sheet name="прил2" sheetId="59" r:id="rId2"/>
    <sheet name="прил3" sheetId="61" r:id="rId3"/>
    <sheet name="прил4" sheetId="60" r:id="rId4"/>
    <sheet name="прил5" sheetId="41" r:id="rId5"/>
    <sheet name="прил6" sheetId="62" r:id="rId6"/>
    <sheet name="прил7" sheetId="2" r:id="rId7"/>
    <sheet name="прил8" sheetId="63" r:id="rId8"/>
    <sheet name="прил9" sheetId="51" r:id="rId9"/>
    <sheet name="прил10" sheetId="64" r:id="rId10"/>
    <sheet name="прил11" sheetId="40" r:id="rId11"/>
    <sheet name="прил12" sheetId="65" r:id="rId12"/>
    <sheet name="прил13" sheetId="58" r:id="rId13"/>
    <sheet name="прил14" sheetId="66" r:id="rId14"/>
    <sheet name="прил15" sheetId="67" r:id="rId15"/>
    <sheet name="прил16" sheetId="68" r:id="rId16"/>
    <sheet name="прил17" sheetId="69" r:id="rId17"/>
    <sheet name="прил18" sheetId="70" r:id="rId18"/>
    <sheet name="прил19т1" sheetId="52" r:id="rId19"/>
    <sheet name="прил19т2" sheetId="71" r:id="rId20"/>
    <sheet name="прил19т3" sheetId="72" r:id="rId21"/>
    <sheet name="прил19т4" sheetId="73" r:id="rId22"/>
    <sheet name="прил19т5" sheetId="57" r:id="rId23"/>
  </sheets>
  <externalReferences>
    <externalReference r:id="rId24"/>
  </externalReferences>
  <definedNames>
    <definedName name="_xlnm._FilterDatabase" localSheetId="10" hidden="1">прил11!$D$1:$D$512</definedName>
    <definedName name="_xlnm._FilterDatabase" localSheetId="6" hidden="1">прил7!$F$1:$F$703</definedName>
    <definedName name="_xlnm._FilterDatabase" localSheetId="7" hidden="1">прил8!$G$1:$G$638</definedName>
    <definedName name="_xlnm._FilterDatabase" localSheetId="8" hidden="1">прил9!$E$1:$E$729</definedName>
    <definedName name="_xlnm.Print_Area" localSheetId="9">прил10!$A$1:$J$681</definedName>
    <definedName name="_xlnm.Print_Area" localSheetId="10">прил11!$A$1:$F$510</definedName>
    <definedName name="_xlnm.Print_Area" localSheetId="21">прил19т4!$A$1:$K$30</definedName>
    <definedName name="_xlnm.Print_Area" localSheetId="6">прил7!$A$1:$H$702</definedName>
    <definedName name="_xlnm.Print_Area" localSheetId="7">прил8!$A$1:$I$638</definedName>
    <definedName name="_xlnm.Print_Area" localSheetId="8">прил9!$A$1:$I$773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6" i="2" l="1"/>
  <c r="I173" i="51"/>
  <c r="F338" i="40" l="1"/>
  <c r="F337" i="40" s="1"/>
  <c r="D34" i="42"/>
  <c r="I290" i="51" l="1"/>
  <c r="H637" i="2" l="1"/>
  <c r="H636" i="2" s="1"/>
  <c r="I351" i="51"/>
  <c r="F106" i="40" l="1"/>
  <c r="F105" i="40" s="1"/>
  <c r="H353" i="2"/>
  <c r="H351" i="2"/>
  <c r="H349" i="2"/>
  <c r="H355" i="2" l="1"/>
  <c r="H354" i="2" s="1"/>
  <c r="I463" i="51"/>
  <c r="F165" i="40" l="1"/>
  <c r="F164" i="40" s="1"/>
  <c r="H413" i="2"/>
  <c r="F62" i="40" s="1"/>
  <c r="F61" i="40" s="1"/>
  <c r="I658" i="51"/>
  <c r="H156" i="2"/>
  <c r="I647" i="51"/>
  <c r="I646" i="51" s="1"/>
  <c r="I645" i="51" s="1"/>
  <c r="H629" i="2"/>
  <c r="H628" i="2" s="1"/>
  <c r="I628" i="51"/>
  <c r="H608" i="2"/>
  <c r="H607" i="2" s="1"/>
  <c r="I607" i="51"/>
  <c r="H476" i="2"/>
  <c r="H448" i="2"/>
  <c r="F316" i="40" s="1"/>
  <c r="H445" i="2"/>
  <c r="H444" i="2"/>
  <c r="I559" i="51"/>
  <c r="I556" i="51"/>
  <c r="H427" i="2"/>
  <c r="H426" i="2" s="1"/>
  <c r="H425" i="2" s="1"/>
  <c r="H424" i="2" s="1"/>
  <c r="I543" i="51"/>
  <c r="I542" i="51" s="1"/>
  <c r="I541" i="51" s="1"/>
  <c r="H403" i="2"/>
  <c r="F442" i="40" s="1"/>
  <c r="F441" i="40" s="1"/>
  <c r="F440" i="40" s="1"/>
  <c r="F439" i="40" s="1"/>
  <c r="I528" i="51"/>
  <c r="I527" i="51" s="1"/>
  <c r="I526" i="51" s="1"/>
  <c r="I525" i="51" s="1"/>
  <c r="H412" i="2" l="1"/>
  <c r="F217" i="40"/>
  <c r="F216" i="40" s="1"/>
  <c r="F147" i="40"/>
  <c r="H402" i="2"/>
  <c r="H401" i="2" s="1"/>
  <c r="H400" i="2" s="1"/>
  <c r="H399" i="2" s="1"/>
  <c r="H371" i="2" l="1"/>
  <c r="F181" i="40" s="1"/>
  <c r="I478" i="51"/>
  <c r="H667" i="2"/>
  <c r="F86" i="40" s="1"/>
  <c r="H666" i="2"/>
  <c r="F85" i="40" s="1"/>
  <c r="I365" i="51"/>
  <c r="H641" i="2"/>
  <c r="H640" i="2" s="1"/>
  <c r="H639" i="2"/>
  <c r="H638" i="2" s="1"/>
  <c r="I353" i="51"/>
  <c r="I355" i="51"/>
  <c r="F84" i="40" l="1"/>
  <c r="F110" i="40"/>
  <c r="F109" i="40" s="1"/>
  <c r="H665" i="2"/>
  <c r="F108" i="40"/>
  <c r="F107" i="40" s="1"/>
  <c r="H197" i="2" l="1"/>
  <c r="H196" i="2" s="1"/>
  <c r="I153" i="51"/>
  <c r="H186" i="2"/>
  <c r="F512" i="40" s="1"/>
  <c r="H170" i="2"/>
  <c r="F489" i="40" s="1"/>
  <c r="F488" i="40" s="1"/>
  <c r="H161" i="2"/>
  <c r="F478" i="40" s="1"/>
  <c r="F477" i="40" s="1"/>
  <c r="H159" i="2"/>
  <c r="I126" i="51"/>
  <c r="I117" i="51"/>
  <c r="I114" i="51"/>
  <c r="I111" i="51" l="1"/>
  <c r="F387" i="40"/>
  <c r="F386" i="40" s="1"/>
  <c r="H185" i="2"/>
  <c r="H169" i="2"/>
  <c r="H160" i="2"/>
  <c r="H702" i="2" l="1"/>
  <c r="F407" i="40" l="1"/>
  <c r="F173" i="65"/>
  <c r="F172" i="65" s="1"/>
  <c r="I360" i="63"/>
  <c r="I359" i="63" s="1"/>
  <c r="I358" i="63" s="1"/>
  <c r="H360" i="63"/>
  <c r="H359" i="63" s="1"/>
  <c r="H358" i="63" s="1"/>
  <c r="J454" i="64"/>
  <c r="J453" i="64" s="1"/>
  <c r="I453" i="64"/>
  <c r="I454" i="64"/>
  <c r="G174" i="65" l="1"/>
  <c r="G173" i="65" s="1"/>
  <c r="G172" i="65" s="1"/>
  <c r="H35" i="2"/>
  <c r="F464" i="40" s="1"/>
  <c r="H34" i="2"/>
  <c r="F463" i="40" s="1"/>
  <c r="I409" i="51"/>
  <c r="I408" i="51" s="1"/>
  <c r="F462" i="40" l="1"/>
  <c r="F461" i="40" s="1"/>
  <c r="H33" i="2"/>
  <c r="H32" i="2" s="1"/>
  <c r="D80" i="62"/>
  <c r="C80" i="62"/>
  <c r="D74" i="62"/>
  <c r="C74" i="62"/>
  <c r="D68" i="62"/>
  <c r="C68" i="62"/>
  <c r="D66" i="62"/>
  <c r="C66" i="62"/>
  <c r="D61" i="62"/>
  <c r="C61" i="62"/>
  <c r="D57" i="62"/>
  <c r="C57" i="62"/>
  <c r="D55" i="62"/>
  <c r="C55" i="62"/>
  <c r="D50" i="62"/>
  <c r="C50" i="62"/>
  <c r="D44" i="62"/>
  <c r="C44" i="62"/>
  <c r="D28" i="62"/>
  <c r="C28" i="62"/>
  <c r="C27" i="41"/>
  <c r="C51" i="41"/>
  <c r="C45" i="41"/>
  <c r="C67" i="41"/>
  <c r="C60" i="41"/>
  <c r="C58" i="41"/>
  <c r="C93" i="41"/>
  <c r="C85" i="41"/>
  <c r="C76" i="41"/>
  <c r="C72" i="41"/>
  <c r="I390" i="63" l="1"/>
  <c r="G193" i="65" s="1"/>
  <c r="G192" i="65" s="1"/>
  <c r="G191" i="65" s="1"/>
  <c r="H390" i="63"/>
  <c r="F193" i="65" s="1"/>
  <c r="F192" i="65" s="1"/>
  <c r="F191" i="65" s="1"/>
  <c r="I363" i="63"/>
  <c r="G177" i="65" s="1"/>
  <c r="G176" i="65" s="1"/>
  <c r="G175" i="65" s="1"/>
  <c r="H363" i="63"/>
  <c r="H362" i="63" s="1"/>
  <c r="H361" i="63" s="1"/>
  <c r="I357" i="63"/>
  <c r="G171" i="65" s="1"/>
  <c r="G170" i="65" s="1"/>
  <c r="G169" i="65" s="1"/>
  <c r="H357" i="63"/>
  <c r="H356" i="63" s="1"/>
  <c r="H355" i="63" s="1"/>
  <c r="J477" i="64"/>
  <c r="J476" i="64" s="1"/>
  <c r="J451" i="64"/>
  <c r="J450" i="64" s="1"/>
  <c r="I451" i="64"/>
  <c r="I450" i="64" s="1"/>
  <c r="J457" i="64"/>
  <c r="J456" i="64" s="1"/>
  <c r="I477" i="64"/>
  <c r="I476" i="64" s="1"/>
  <c r="I457" i="64"/>
  <c r="I456" i="64" s="1"/>
  <c r="H423" i="2"/>
  <c r="H422" i="2" s="1"/>
  <c r="H421" i="2" s="1"/>
  <c r="H389" i="2"/>
  <c r="F202" i="40" s="1"/>
  <c r="F201" i="40" s="1"/>
  <c r="F200" i="40" s="1"/>
  <c r="H386" i="2"/>
  <c r="H385" i="2" s="1"/>
  <c r="H384" i="2" s="1"/>
  <c r="I539" i="51"/>
  <c r="I538" i="51" s="1"/>
  <c r="I497" i="51"/>
  <c r="I496" i="51" s="1"/>
  <c r="I494" i="51"/>
  <c r="I493" i="51" s="1"/>
  <c r="H388" i="2" l="1"/>
  <c r="H387" i="2" s="1"/>
  <c r="I362" i="63"/>
  <c r="I361" i="63" s="1"/>
  <c r="I356" i="63"/>
  <c r="I355" i="63" s="1"/>
  <c r="F220" i="40"/>
  <c r="F219" i="40" s="1"/>
  <c r="F218" i="40" s="1"/>
  <c r="F171" i="65"/>
  <c r="F170" i="65" s="1"/>
  <c r="F169" i="65" s="1"/>
  <c r="H389" i="63"/>
  <c r="H388" i="63" s="1"/>
  <c r="I389" i="63"/>
  <c r="I388" i="63" s="1"/>
  <c r="F177" i="65"/>
  <c r="F176" i="65" s="1"/>
  <c r="F175" i="65" s="1"/>
  <c r="F199" i="40"/>
  <c r="F198" i="40" s="1"/>
  <c r="F197" i="40" s="1"/>
  <c r="H254" i="2"/>
  <c r="E19" i="59" l="1"/>
  <c r="D19" i="59"/>
  <c r="G168" i="65" l="1"/>
  <c r="G167" i="65" s="1"/>
  <c r="F168" i="65"/>
  <c r="F167" i="65" s="1"/>
  <c r="G154" i="65"/>
  <c r="G153" i="65" s="1"/>
  <c r="F154" i="65"/>
  <c r="F153" i="65" s="1"/>
  <c r="I353" i="63"/>
  <c r="H353" i="63"/>
  <c r="I339" i="63"/>
  <c r="H339" i="63"/>
  <c r="I434" i="64"/>
  <c r="J448" i="64"/>
  <c r="I448" i="64"/>
  <c r="J434" i="64"/>
  <c r="I135" i="63" l="1"/>
  <c r="H135" i="63"/>
  <c r="H152" i="2" l="1"/>
  <c r="F372" i="40" s="1"/>
  <c r="I108" i="51"/>
  <c r="I107" i="51" s="1"/>
  <c r="I106" i="51" s="1"/>
  <c r="I105" i="51" s="1"/>
  <c r="H151" i="2" l="1"/>
  <c r="H150" i="2" s="1"/>
  <c r="H149" i="2" s="1"/>
  <c r="H148" i="2" s="1"/>
  <c r="D36" i="62" l="1"/>
  <c r="C36" i="62"/>
  <c r="C35" i="41"/>
  <c r="H464" i="2" l="1"/>
  <c r="H463" i="2" s="1"/>
  <c r="H462" i="2" s="1"/>
  <c r="H461" i="2" s="1"/>
  <c r="I571" i="51"/>
  <c r="I570" i="51" s="1"/>
  <c r="I569" i="51" s="1"/>
  <c r="H53" i="2"/>
  <c r="F246" i="40" s="1"/>
  <c r="I35" i="51"/>
  <c r="H509" i="2"/>
  <c r="H508" i="2" s="1"/>
  <c r="I705" i="51"/>
  <c r="H514" i="2"/>
  <c r="H513" i="2" s="1"/>
  <c r="H512" i="2" s="1"/>
  <c r="H511" i="2" s="1"/>
  <c r="H510" i="2" s="1"/>
  <c r="I710" i="51"/>
  <c r="I709" i="51" s="1"/>
  <c r="I708" i="51" s="1"/>
  <c r="I707" i="51" s="1"/>
  <c r="H219" i="2"/>
  <c r="F340" i="40" s="1"/>
  <c r="H214" i="2"/>
  <c r="I175" i="51"/>
  <c r="I170" i="51"/>
  <c r="F44" i="40" l="1"/>
  <c r="F43" i="40" s="1"/>
  <c r="F335" i="40"/>
  <c r="H265" i="2"/>
  <c r="H264" i="2" s="1"/>
  <c r="I221" i="51"/>
  <c r="F297" i="40" l="1"/>
  <c r="F296" i="40" s="1"/>
  <c r="H220" i="2"/>
  <c r="H218" i="2" s="1"/>
  <c r="H215" i="2"/>
  <c r="H213" i="2" s="1"/>
  <c r="C65" i="41"/>
  <c r="C64" i="41" s="1"/>
  <c r="F341" i="40" l="1"/>
  <c r="F339" i="40" s="1"/>
  <c r="F336" i="40"/>
  <c r="F334" i="40" s="1"/>
  <c r="H534" i="2" l="1"/>
  <c r="H533" i="2" s="1"/>
  <c r="I730" i="51"/>
  <c r="F51" i="40" l="1"/>
  <c r="F50" i="40" s="1"/>
  <c r="H368" i="2"/>
  <c r="H367" i="2" s="1"/>
  <c r="H350" i="2"/>
  <c r="F178" i="40" l="1"/>
  <c r="F177" i="40" s="1"/>
  <c r="F161" i="40"/>
  <c r="F160" i="40" s="1"/>
  <c r="I476" i="51"/>
  <c r="I459" i="51"/>
  <c r="H259" i="2"/>
  <c r="F289" i="40" s="1"/>
  <c r="H262" i="2"/>
  <c r="I218" i="51"/>
  <c r="I215" i="51"/>
  <c r="H332" i="2"/>
  <c r="I214" i="51" l="1"/>
  <c r="H226" i="2"/>
  <c r="H230" i="2"/>
  <c r="F23" i="73"/>
  <c r="F24" i="73"/>
  <c r="F25" i="73"/>
  <c r="F26" i="73"/>
  <c r="F27" i="73"/>
  <c r="F28" i="73"/>
  <c r="D28" i="73" s="1"/>
  <c r="F29" i="73"/>
  <c r="H236" i="2" l="1"/>
  <c r="H235" i="2" s="1"/>
  <c r="I192" i="51"/>
  <c r="F365" i="40" l="1"/>
  <c r="F364" i="40" s="1"/>
  <c r="H383" i="2"/>
  <c r="F196" i="40" s="1"/>
  <c r="F195" i="40" s="1"/>
  <c r="I491" i="51"/>
  <c r="H382" i="2" l="1"/>
  <c r="I654" i="51"/>
  <c r="I653" i="51" s="1"/>
  <c r="I608" i="63" l="1"/>
  <c r="I607" i="63" s="1"/>
  <c r="I606" i="63" s="1"/>
  <c r="I605" i="63" s="1"/>
  <c r="H608" i="63"/>
  <c r="F97" i="65" s="1"/>
  <c r="J337" i="64"/>
  <c r="J336" i="64" s="1"/>
  <c r="J335" i="64" s="1"/>
  <c r="I337" i="64"/>
  <c r="I336" i="64" s="1"/>
  <c r="I335" i="64" s="1"/>
  <c r="H673" i="2"/>
  <c r="H672" i="2" s="1"/>
  <c r="H671" i="2" s="1"/>
  <c r="H670" i="2" s="1"/>
  <c r="I372" i="51"/>
  <c r="I371" i="51" s="1"/>
  <c r="I370" i="51" s="1"/>
  <c r="I468" i="63"/>
  <c r="I467" i="63" s="1"/>
  <c r="I466" i="63" s="1"/>
  <c r="I465" i="63" s="1"/>
  <c r="I464" i="63" s="1"/>
  <c r="H468" i="63"/>
  <c r="H467" i="63" s="1"/>
  <c r="H466" i="63" s="1"/>
  <c r="H465" i="63" s="1"/>
  <c r="H464" i="63" s="1"/>
  <c r="I395" i="63"/>
  <c r="H395" i="63"/>
  <c r="J622" i="64"/>
  <c r="J621" i="64" s="1"/>
  <c r="J620" i="64" s="1"/>
  <c r="J619" i="64" s="1"/>
  <c r="I622" i="64"/>
  <c r="I621" i="64" s="1"/>
  <c r="I620" i="64" s="1"/>
  <c r="I619" i="64" s="1"/>
  <c r="J579" i="64"/>
  <c r="J578" i="64" s="1"/>
  <c r="J577" i="64" s="1"/>
  <c r="J576" i="64" s="1"/>
  <c r="I579" i="64"/>
  <c r="I578" i="64" s="1"/>
  <c r="I577" i="64" s="1"/>
  <c r="I576" i="64" s="1"/>
  <c r="H519" i="2"/>
  <c r="H518" i="2" s="1"/>
  <c r="H517" i="2" s="1"/>
  <c r="H516" i="2" s="1"/>
  <c r="H515" i="2" s="1"/>
  <c r="H432" i="2"/>
  <c r="I715" i="51"/>
  <c r="I714" i="51" s="1"/>
  <c r="I713" i="51" s="1"/>
  <c r="I712" i="51" s="1"/>
  <c r="I663" i="51"/>
  <c r="I662" i="51" s="1"/>
  <c r="I661" i="51" s="1"/>
  <c r="I660" i="51" s="1"/>
  <c r="G97" i="65" l="1"/>
  <c r="F114" i="40"/>
  <c r="H607" i="63"/>
  <c r="H606" i="63" s="1"/>
  <c r="H605" i="63" s="1"/>
  <c r="I223" i="63"/>
  <c r="H223" i="63"/>
  <c r="H638" i="63" l="1"/>
  <c r="F453" i="65" s="1"/>
  <c r="H147" i="2" l="1"/>
  <c r="F353" i="40" s="1"/>
  <c r="F352" i="40" s="1"/>
  <c r="I182" i="51"/>
  <c r="I128" i="51"/>
  <c r="E30" i="73" l="1"/>
  <c r="F29" i="71"/>
  <c r="D29" i="71" s="1"/>
  <c r="F28" i="71"/>
  <c r="D28" i="71" s="1"/>
  <c r="F26" i="71"/>
  <c r="D26" i="71" s="1"/>
  <c r="F25" i="71"/>
  <c r="D25" i="71" s="1"/>
  <c r="F24" i="71"/>
  <c r="D24" i="71" s="1"/>
  <c r="F23" i="71"/>
  <c r="D23" i="71" s="1"/>
  <c r="H85" i="2" l="1"/>
  <c r="H84" i="2" s="1"/>
  <c r="H83" i="2" s="1"/>
  <c r="H82" i="2" s="1"/>
  <c r="H81" i="2" s="1"/>
  <c r="I68" i="51"/>
  <c r="I67" i="51" s="1"/>
  <c r="I66" i="51" s="1"/>
  <c r="I65" i="51" s="1"/>
  <c r="H168" i="2"/>
  <c r="F495" i="40" l="1"/>
  <c r="H379" i="2"/>
  <c r="I487" i="51"/>
  <c r="H378" i="2" l="1"/>
  <c r="F192" i="40"/>
  <c r="D26" i="59"/>
  <c r="H501" i="2" l="1"/>
  <c r="F33" i="40" s="1"/>
  <c r="H107" i="2"/>
  <c r="F498" i="40" s="1"/>
  <c r="I73" i="51"/>
  <c r="I72" i="51" s="1"/>
  <c r="I71" i="51" s="1"/>
  <c r="I70" i="51" s="1"/>
  <c r="H106" i="2" l="1"/>
  <c r="H105" i="2" s="1"/>
  <c r="H104" i="2" s="1"/>
  <c r="H103" i="2" s="1"/>
  <c r="H493" i="2" l="1"/>
  <c r="I689" i="51"/>
  <c r="H618" i="2"/>
  <c r="F190" i="40" s="1"/>
  <c r="I617" i="51"/>
  <c r="I456" i="51"/>
  <c r="F156" i="40"/>
  <c r="H307" i="2"/>
  <c r="F435" i="40" s="1"/>
  <c r="F434" i="40" s="1"/>
  <c r="H492" i="2" l="1"/>
  <c r="F25" i="40"/>
  <c r="F24" i="40" s="1"/>
  <c r="H617" i="2"/>
  <c r="F188" i="40"/>
  <c r="I578" i="63"/>
  <c r="G81" i="65" s="1"/>
  <c r="H578" i="63"/>
  <c r="F81" i="65" s="1"/>
  <c r="J323" i="64"/>
  <c r="J322" i="64" s="1"/>
  <c r="J321" i="64" s="1"/>
  <c r="J320" i="64" s="1"/>
  <c r="J319" i="64" s="1"/>
  <c r="I323" i="64"/>
  <c r="I322" i="64" s="1"/>
  <c r="I321" i="64" s="1"/>
  <c r="I320" i="64" s="1"/>
  <c r="I319" i="64" s="1"/>
  <c r="H635" i="2" l="1"/>
  <c r="I349" i="51"/>
  <c r="I348" i="51" s="1"/>
  <c r="I361" i="51"/>
  <c r="I577" i="63"/>
  <c r="I576" i="63" s="1"/>
  <c r="I575" i="63" s="1"/>
  <c r="H577" i="63"/>
  <c r="H576" i="63" s="1"/>
  <c r="H575" i="63" s="1"/>
  <c r="I347" i="51" l="1"/>
  <c r="I346" i="51" s="1"/>
  <c r="I345" i="51" s="1"/>
  <c r="I638" i="63" l="1"/>
  <c r="G453" i="65" s="1"/>
  <c r="J153" i="64" l="1"/>
  <c r="I21" i="64"/>
  <c r="I20" i="64" s="1"/>
  <c r="I19" i="64" s="1"/>
  <c r="I18" i="64" s="1"/>
  <c r="I27" i="64"/>
  <c r="I29" i="64"/>
  <c r="I34" i="64"/>
  <c r="I36" i="64"/>
  <c r="I41" i="64"/>
  <c r="I40" i="64" s="1"/>
  <c r="I39" i="64" s="1"/>
  <c r="I38" i="64" s="1"/>
  <c r="I46" i="64"/>
  <c r="I45" i="64" s="1"/>
  <c r="I44" i="64" s="1"/>
  <c r="I43" i="64" s="1"/>
  <c r="I51" i="64"/>
  <c r="I53" i="64"/>
  <c r="I58" i="64"/>
  <c r="I57" i="64" s="1"/>
  <c r="I56" i="64" s="1"/>
  <c r="I55" i="64" s="1"/>
  <c r="I62" i="64"/>
  <c r="I61" i="64" s="1"/>
  <c r="I60" i="64" s="1"/>
  <c r="I67" i="64"/>
  <c r="I66" i="64" s="1"/>
  <c r="I65" i="64" s="1"/>
  <c r="I73" i="64"/>
  <c r="I72" i="64" s="1"/>
  <c r="I71" i="64" s="1"/>
  <c r="I70" i="64" s="1"/>
  <c r="I78" i="64"/>
  <c r="I77" i="64" s="1"/>
  <c r="I76" i="64" s="1"/>
  <c r="I82" i="64"/>
  <c r="I81" i="64" s="1"/>
  <c r="I80" i="64" s="1"/>
  <c r="I87" i="64"/>
  <c r="I86" i="64" s="1"/>
  <c r="I85" i="64" s="1"/>
  <c r="I84" i="64" s="1"/>
  <c r="I92" i="64"/>
  <c r="I91" i="64" s="1"/>
  <c r="I90" i="64" s="1"/>
  <c r="I89" i="64" s="1"/>
  <c r="I96" i="64"/>
  <c r="I98" i="64"/>
  <c r="I102" i="64"/>
  <c r="I104" i="64"/>
  <c r="I106" i="64"/>
  <c r="I108" i="64"/>
  <c r="I113" i="64"/>
  <c r="I112" i="64" s="1"/>
  <c r="I111" i="64" s="1"/>
  <c r="I117" i="64"/>
  <c r="I116" i="64" s="1"/>
  <c r="I115" i="64" s="1"/>
  <c r="I123" i="64"/>
  <c r="I122" i="64" s="1"/>
  <c r="I121" i="64" s="1"/>
  <c r="I130" i="64"/>
  <c r="I129" i="64" s="1"/>
  <c r="I128" i="64" s="1"/>
  <c r="I136" i="64"/>
  <c r="I135" i="64" s="1"/>
  <c r="I134" i="64" s="1"/>
  <c r="I143" i="64"/>
  <c r="I142" i="64" s="1"/>
  <c r="I141" i="64" s="1"/>
  <c r="I140" i="64" s="1"/>
  <c r="I139" i="64" s="1"/>
  <c r="I149" i="64"/>
  <c r="I151" i="64"/>
  <c r="I153" i="64"/>
  <c r="I155" i="64"/>
  <c r="I157" i="64"/>
  <c r="I161" i="64"/>
  <c r="I160" i="64" s="1"/>
  <c r="I159" i="64" s="1"/>
  <c r="I166" i="64"/>
  <c r="I168" i="64"/>
  <c r="I174" i="64"/>
  <c r="I173" i="64" s="1"/>
  <c r="I172" i="64" s="1"/>
  <c r="I171" i="64" s="1"/>
  <c r="I179" i="64"/>
  <c r="I178" i="64" s="1"/>
  <c r="I177" i="64" s="1"/>
  <c r="I176" i="64" s="1"/>
  <c r="I184" i="64"/>
  <c r="I186" i="64"/>
  <c r="I188" i="64"/>
  <c r="I193" i="64"/>
  <c r="I195" i="64"/>
  <c r="I199" i="64"/>
  <c r="I198" i="64" s="1"/>
  <c r="I197" i="64" s="1"/>
  <c r="I208" i="64"/>
  <c r="I210" i="64"/>
  <c r="I216" i="64"/>
  <c r="I218" i="64"/>
  <c r="I220" i="64"/>
  <c r="I222" i="64"/>
  <c r="I224" i="64"/>
  <c r="I229" i="64"/>
  <c r="I228" i="64" s="1"/>
  <c r="I227" i="64" s="1"/>
  <c r="I226" i="64" s="1"/>
  <c r="I234" i="64"/>
  <c r="I236" i="64"/>
  <c r="I238" i="64"/>
  <c r="I240" i="64"/>
  <c r="I246" i="64"/>
  <c r="I245" i="64" s="1"/>
  <c r="I244" i="64" s="1"/>
  <c r="I243" i="64" s="1"/>
  <c r="I242" i="64" s="1"/>
  <c r="I252" i="64"/>
  <c r="I251" i="64" s="1"/>
  <c r="I250" i="64" s="1"/>
  <c r="I249" i="64" s="1"/>
  <c r="I248" i="64" s="1"/>
  <c r="I265" i="64"/>
  <c r="I264" i="64" s="1"/>
  <c r="I259" i="64"/>
  <c r="I258" i="64" s="1"/>
  <c r="I257" i="64" s="1"/>
  <c r="I256" i="64" s="1"/>
  <c r="I273" i="64"/>
  <c r="I272" i="64" s="1"/>
  <c r="I271" i="64" s="1"/>
  <c r="I270" i="64" s="1"/>
  <c r="I278" i="64"/>
  <c r="I277" i="64" s="1"/>
  <c r="I276" i="64" s="1"/>
  <c r="I275" i="64" s="1"/>
  <c r="I283" i="64"/>
  <c r="I282" i="64" s="1"/>
  <c r="I281" i="64" s="1"/>
  <c r="I280" i="64" s="1"/>
  <c r="I290" i="64"/>
  <c r="I289" i="64" s="1"/>
  <c r="I288" i="64" s="1"/>
  <c r="I287" i="64" s="1"/>
  <c r="I294" i="64"/>
  <c r="I293" i="64" s="1"/>
  <c r="I292" i="64" s="1"/>
  <c r="I301" i="64"/>
  <c r="I300" i="64" s="1"/>
  <c r="I299" i="64" s="1"/>
  <c r="I298" i="64" s="1"/>
  <c r="I297" i="64" s="1"/>
  <c r="I307" i="64"/>
  <c r="I310" i="64"/>
  <c r="I313" i="64"/>
  <c r="I316" i="64"/>
  <c r="I329" i="64"/>
  <c r="I333" i="64"/>
  <c r="I341" i="64"/>
  <c r="I340" i="64" s="1"/>
  <c r="I339" i="64" s="1"/>
  <c r="I346" i="64"/>
  <c r="I345" i="64" s="1"/>
  <c r="I344" i="64" s="1"/>
  <c r="I343" i="64" s="1"/>
  <c r="I353" i="64"/>
  <c r="I352" i="64" s="1"/>
  <c r="I351" i="64" s="1"/>
  <c r="I350" i="64" s="1"/>
  <c r="I349" i="64" s="1"/>
  <c r="I359" i="64"/>
  <c r="I358" i="64" s="1"/>
  <c r="I357" i="64" s="1"/>
  <c r="I356" i="64" s="1"/>
  <c r="I355" i="64" s="1"/>
  <c r="I367" i="64"/>
  <c r="I366" i="64" s="1"/>
  <c r="I365" i="64" s="1"/>
  <c r="I364" i="64" s="1"/>
  <c r="I371" i="64"/>
  <c r="I370" i="64" s="1"/>
  <c r="I369" i="64" s="1"/>
  <c r="I375" i="64"/>
  <c r="I374" i="64" s="1"/>
  <c r="I373" i="64" s="1"/>
  <c r="I384" i="64"/>
  <c r="I383" i="64" s="1"/>
  <c r="I382" i="64" s="1"/>
  <c r="I381" i="64" s="1"/>
  <c r="I380" i="64" s="1"/>
  <c r="I379" i="64" s="1"/>
  <c r="I391" i="64"/>
  <c r="I394" i="64"/>
  <c r="I396" i="64"/>
  <c r="I398" i="64"/>
  <c r="I405" i="64"/>
  <c r="I404" i="64" s="1"/>
  <c r="I403" i="64" s="1"/>
  <c r="I402" i="64" s="1"/>
  <c r="I410" i="64"/>
  <c r="I409" i="64" s="1"/>
  <c r="I408" i="64" s="1"/>
  <c r="I407" i="64" s="1"/>
  <c r="I416" i="64"/>
  <c r="I419" i="64"/>
  <c r="I421" i="64"/>
  <c r="I423" i="64"/>
  <c r="I425" i="64"/>
  <c r="I427" i="64"/>
  <c r="I429" i="64"/>
  <c r="I438" i="64"/>
  <c r="I431" i="64"/>
  <c r="I436" i="64"/>
  <c r="I440" i="64"/>
  <c r="I444" i="64"/>
  <c r="I446" i="64"/>
  <c r="I461" i="64"/>
  <c r="I460" i="64" s="1"/>
  <c r="I459" i="64" s="1"/>
  <c r="I466" i="64"/>
  <c r="I465" i="64" s="1"/>
  <c r="I464" i="64" s="1"/>
  <c r="I463" i="64" s="1"/>
  <c r="I472" i="64"/>
  <c r="I471" i="64" s="1"/>
  <c r="I482" i="64"/>
  <c r="I481" i="64" s="1"/>
  <c r="I480" i="64" s="1"/>
  <c r="I479" i="64" s="1"/>
  <c r="I488" i="64"/>
  <c r="I490" i="64"/>
  <c r="I492" i="64"/>
  <c r="I498" i="64"/>
  <c r="I497" i="64" s="1"/>
  <c r="I496" i="64" s="1"/>
  <c r="I495" i="64" s="1"/>
  <c r="I503" i="64"/>
  <c r="I505" i="64"/>
  <c r="I510" i="64"/>
  <c r="I509" i="64" s="1"/>
  <c r="I516" i="64"/>
  <c r="I515" i="64" s="1"/>
  <c r="I514" i="64" s="1"/>
  <c r="I513" i="64" s="1"/>
  <c r="I521" i="64"/>
  <c r="I520" i="64" s="1"/>
  <c r="I519" i="64" s="1"/>
  <c r="I518" i="64" s="1"/>
  <c r="I528" i="64"/>
  <c r="I530" i="64"/>
  <c r="I533" i="64"/>
  <c r="I536" i="64"/>
  <c r="I538" i="64"/>
  <c r="I541" i="64"/>
  <c r="I545" i="64"/>
  <c r="I547" i="64"/>
  <c r="I550" i="64"/>
  <c r="I556" i="64"/>
  <c r="I555" i="64" s="1"/>
  <c r="I554" i="64" s="1"/>
  <c r="I553" i="64" s="1"/>
  <c r="I552" i="64" s="1"/>
  <c r="I565" i="64"/>
  <c r="I564" i="64" s="1"/>
  <c r="I563" i="64" s="1"/>
  <c r="I562" i="64" s="1"/>
  <c r="I561" i="64" s="1"/>
  <c r="I560" i="64" s="1"/>
  <c r="I572" i="64"/>
  <c r="I571" i="64" s="1"/>
  <c r="I570" i="64" s="1"/>
  <c r="I569" i="64" s="1"/>
  <c r="I568" i="64" s="1"/>
  <c r="I585" i="64"/>
  <c r="I584" i="64" s="1"/>
  <c r="I583" i="64" s="1"/>
  <c r="I589" i="64"/>
  <c r="I591" i="64"/>
  <c r="I593" i="64"/>
  <c r="I598" i="64"/>
  <c r="I597" i="64" s="1"/>
  <c r="I596" i="64" s="1"/>
  <c r="I595" i="64" s="1"/>
  <c r="I605" i="64"/>
  <c r="I609" i="64"/>
  <c r="I611" i="64"/>
  <c r="I615" i="64"/>
  <c r="I614" i="64" s="1"/>
  <c r="I613" i="64" s="1"/>
  <c r="I627" i="64"/>
  <c r="I629" i="64"/>
  <c r="I635" i="64"/>
  <c r="I637" i="64"/>
  <c r="I641" i="64"/>
  <c r="I640" i="64" s="1"/>
  <c r="I645" i="64"/>
  <c r="I647" i="64"/>
  <c r="I654" i="64"/>
  <c r="I653" i="64" s="1"/>
  <c r="I652" i="64" s="1"/>
  <c r="I651" i="64" s="1"/>
  <c r="I661" i="64"/>
  <c r="I666" i="64"/>
  <c r="I665" i="64" s="1"/>
  <c r="I664" i="64" s="1"/>
  <c r="I671" i="64"/>
  <c r="I670" i="64" s="1"/>
  <c r="I669" i="64" s="1"/>
  <c r="I679" i="64"/>
  <c r="I678" i="64" s="1"/>
  <c r="I677" i="64" s="1"/>
  <c r="I676" i="64" s="1"/>
  <c r="I675" i="64" s="1"/>
  <c r="J179" i="64"/>
  <c r="J178" i="64" s="1"/>
  <c r="J177" i="64" s="1"/>
  <c r="J176" i="64" s="1"/>
  <c r="F251" i="40"/>
  <c r="I210" i="51"/>
  <c r="I209" i="51" s="1"/>
  <c r="I208" i="51" s="1"/>
  <c r="I207" i="51" s="1"/>
  <c r="I157" i="51"/>
  <c r="I470" i="64" l="1"/>
  <c r="I469" i="64" s="1"/>
  <c r="I468" i="64" s="1"/>
  <c r="I415" i="64"/>
  <c r="I660" i="64"/>
  <c r="I659" i="64" s="1"/>
  <c r="I658" i="64" s="1"/>
  <c r="I657" i="64" s="1"/>
  <c r="I656" i="64" s="1"/>
  <c r="K559" i="64"/>
  <c r="K267" i="64"/>
  <c r="K378" i="64"/>
  <c r="I192" i="64"/>
  <c r="I191" i="64" s="1"/>
  <c r="I190" i="64" s="1"/>
  <c r="I306" i="64"/>
  <c r="I305" i="64" s="1"/>
  <c r="I304" i="64" s="1"/>
  <c r="I303" i="64" s="1"/>
  <c r="I50" i="64"/>
  <c r="I49" i="64" s="1"/>
  <c r="I48" i="64" s="1"/>
  <c r="I33" i="64"/>
  <c r="I32" i="64" s="1"/>
  <c r="I31" i="64" s="1"/>
  <c r="I95" i="64"/>
  <c r="I94" i="64" s="1"/>
  <c r="I502" i="64"/>
  <c r="I501" i="64" s="1"/>
  <c r="I500" i="64" s="1"/>
  <c r="I494" i="64" s="1"/>
  <c r="I165" i="64"/>
  <c r="I164" i="64" s="1"/>
  <c r="I163" i="64" s="1"/>
  <c r="I535" i="64"/>
  <c r="I215" i="64"/>
  <c r="I214" i="64" s="1"/>
  <c r="I213" i="64" s="1"/>
  <c r="I328" i="64"/>
  <c r="I327" i="64" s="1"/>
  <c r="I207" i="64"/>
  <c r="I206" i="64" s="1"/>
  <c r="I205" i="64" s="1"/>
  <c r="I204" i="64" s="1"/>
  <c r="I626" i="64"/>
  <c r="I625" i="64" s="1"/>
  <c r="I624" i="64" s="1"/>
  <c r="I644" i="64"/>
  <c r="I639" i="64" s="1"/>
  <c r="I269" i="64"/>
  <c r="I487" i="64"/>
  <c r="I486" i="64" s="1"/>
  <c r="I485" i="64" s="1"/>
  <c r="I484" i="64" s="1"/>
  <c r="I390" i="64"/>
  <c r="I389" i="64" s="1"/>
  <c r="I388" i="64" s="1"/>
  <c r="I387" i="64" s="1"/>
  <c r="I263" i="64"/>
  <c r="I262" i="64" s="1"/>
  <c r="I183" i="64"/>
  <c r="I182" i="64" s="1"/>
  <c r="I181" i="64" s="1"/>
  <c r="I348" i="64"/>
  <c r="I75" i="64"/>
  <c r="I634" i="64"/>
  <c r="I633" i="64" s="1"/>
  <c r="I527" i="64"/>
  <c r="I233" i="64"/>
  <c r="I232" i="64" s="1"/>
  <c r="I231" i="64" s="1"/>
  <c r="I26" i="64"/>
  <c r="I25" i="64" s="1"/>
  <c r="I24" i="64" s="1"/>
  <c r="I674" i="64"/>
  <c r="I363" i="64"/>
  <c r="I362" i="64" s="1"/>
  <c r="I361" i="64" s="1"/>
  <c r="I604" i="64"/>
  <c r="I603" i="64" s="1"/>
  <c r="I602" i="64" s="1"/>
  <c r="I286" i="64"/>
  <c r="I101" i="64"/>
  <c r="I100" i="64" s="1"/>
  <c r="I588" i="64"/>
  <c r="I587" i="64" s="1"/>
  <c r="I582" i="64" s="1"/>
  <c r="I581" i="64" s="1"/>
  <c r="I567" i="64" s="1"/>
  <c r="I544" i="64"/>
  <c r="I543" i="64" s="1"/>
  <c r="I148" i="64"/>
  <c r="I147" i="64" s="1"/>
  <c r="I146" i="64" s="1"/>
  <c r="I127" i="64"/>
  <c r="I126" i="64" s="1"/>
  <c r="I125" i="64" s="1"/>
  <c r="H377" i="2"/>
  <c r="F187" i="40" s="1"/>
  <c r="F186" i="40" s="1"/>
  <c r="F236" i="40"/>
  <c r="I255" i="64" l="1"/>
  <c r="I254" i="64" s="1"/>
  <c r="I414" i="64"/>
  <c r="I413" i="64" s="1"/>
  <c r="I412" i="64" s="1"/>
  <c r="I386" i="64" s="1"/>
  <c r="I601" i="64"/>
  <c r="I326" i="64"/>
  <c r="I325" i="64" s="1"/>
  <c r="I296" i="64" s="1"/>
  <c r="I170" i="64"/>
  <c r="I526" i="64"/>
  <c r="I525" i="64" s="1"/>
  <c r="I524" i="64" s="1"/>
  <c r="I523" i="64" s="1"/>
  <c r="I145" i="64"/>
  <c r="I23" i="64"/>
  <c r="I69" i="64"/>
  <c r="I212" i="64"/>
  <c r="I203" i="64" s="1"/>
  <c r="I632" i="64"/>
  <c r="I631" i="64" s="1"/>
  <c r="I268" i="64"/>
  <c r="G379" i="65"/>
  <c r="G378" i="65" s="1"/>
  <c r="F379" i="65"/>
  <c r="F378" i="65" s="1"/>
  <c r="G356" i="65"/>
  <c r="G355" i="65" s="1"/>
  <c r="G354" i="65" s="1"/>
  <c r="F356" i="65"/>
  <c r="F355" i="65" s="1"/>
  <c r="F354" i="65" s="1"/>
  <c r="G323" i="65"/>
  <c r="G322" i="65" s="1"/>
  <c r="F323" i="65"/>
  <c r="F322" i="65" s="1"/>
  <c r="G451" i="65"/>
  <c r="G450" i="65" s="1"/>
  <c r="G449" i="65" s="1"/>
  <c r="G435" i="65"/>
  <c r="G434" i="65" s="1"/>
  <c r="G425" i="65"/>
  <c r="G343" i="65"/>
  <c r="G341" i="65"/>
  <c r="G303" i="65"/>
  <c r="G116" i="65"/>
  <c r="G30" i="65"/>
  <c r="F451" i="65"/>
  <c r="F450" i="65" s="1"/>
  <c r="F449" i="65" s="1"/>
  <c r="F435" i="65"/>
  <c r="F434" i="65" s="1"/>
  <c r="F425" i="65"/>
  <c r="F343" i="65"/>
  <c r="F341" i="65"/>
  <c r="F303" i="65"/>
  <c r="F30" i="65"/>
  <c r="I631" i="63"/>
  <c r="G353" i="65" s="1"/>
  <c r="G352" i="65" s="1"/>
  <c r="G351" i="65" s="1"/>
  <c r="H631" i="63"/>
  <c r="F353" i="65" s="1"/>
  <c r="F352" i="65" s="1"/>
  <c r="F351" i="65" s="1"/>
  <c r="G270" i="65"/>
  <c r="G269" i="65" s="1"/>
  <c r="G268" i="65" s="1"/>
  <c r="G267" i="65" s="1"/>
  <c r="G96" i="65"/>
  <c r="I617" i="63"/>
  <c r="I616" i="63" s="1"/>
  <c r="I615" i="63" s="1"/>
  <c r="I614" i="63" s="1"/>
  <c r="I613" i="63" s="1"/>
  <c r="H617" i="63"/>
  <c r="H616" i="63" s="1"/>
  <c r="H615" i="63" s="1"/>
  <c r="H614" i="63" s="1"/>
  <c r="H613" i="63" s="1"/>
  <c r="I612" i="63"/>
  <c r="I611" i="63" s="1"/>
  <c r="I610" i="63" s="1"/>
  <c r="I609" i="63" s="1"/>
  <c r="H612" i="63"/>
  <c r="H611" i="63" s="1"/>
  <c r="H610" i="63" s="1"/>
  <c r="H609" i="63" s="1"/>
  <c r="I604" i="63"/>
  <c r="G77" i="65" s="1"/>
  <c r="G76" i="65" s="1"/>
  <c r="H604" i="63"/>
  <c r="F77" i="65" s="1"/>
  <c r="F76" i="65" s="1"/>
  <c r="I601" i="63"/>
  <c r="G74" i="65" s="1"/>
  <c r="H601" i="63"/>
  <c r="I600" i="63"/>
  <c r="G73" i="65" s="1"/>
  <c r="H600" i="63"/>
  <c r="F73" i="65" s="1"/>
  <c r="I589" i="63"/>
  <c r="H589" i="63"/>
  <c r="I583" i="63"/>
  <c r="G104" i="65" s="1"/>
  <c r="G102" i="65" s="1"/>
  <c r="H583" i="63"/>
  <c r="F104" i="65" s="1"/>
  <c r="F102" i="65" s="1"/>
  <c r="I594" i="63"/>
  <c r="G253" i="65" s="1"/>
  <c r="G252" i="65" s="1"/>
  <c r="H594" i="63"/>
  <c r="F253" i="65" s="1"/>
  <c r="F252" i="65" s="1"/>
  <c r="I572" i="63"/>
  <c r="G190" i="65" s="1"/>
  <c r="G189" i="65" s="1"/>
  <c r="H572" i="63"/>
  <c r="I570" i="63"/>
  <c r="G184" i="65" s="1"/>
  <c r="H570" i="63"/>
  <c r="F184" i="65" s="1"/>
  <c r="I569" i="63"/>
  <c r="G183" i="65" s="1"/>
  <c r="H569" i="63"/>
  <c r="F183" i="65" s="1"/>
  <c r="I567" i="63"/>
  <c r="G181" i="65" s="1"/>
  <c r="G180" i="65" s="1"/>
  <c r="H567" i="63"/>
  <c r="F181" i="65" s="1"/>
  <c r="F180" i="65" s="1"/>
  <c r="I563" i="63"/>
  <c r="I562" i="63" s="1"/>
  <c r="H563" i="63"/>
  <c r="H562" i="63" s="1"/>
  <c r="I561" i="63"/>
  <c r="G141" i="65" s="1"/>
  <c r="H561" i="63"/>
  <c r="F141" i="65" s="1"/>
  <c r="I560" i="63"/>
  <c r="G140" i="65" s="1"/>
  <c r="H560" i="63"/>
  <c r="I558" i="63"/>
  <c r="I557" i="63" s="1"/>
  <c r="H558" i="63"/>
  <c r="H557" i="63" s="1"/>
  <c r="I555" i="63"/>
  <c r="H555" i="63"/>
  <c r="I553" i="63"/>
  <c r="G122" i="65" s="1"/>
  <c r="H553" i="63"/>
  <c r="F122" i="65" s="1"/>
  <c r="I552" i="63"/>
  <c r="H552" i="63"/>
  <c r="I550" i="63"/>
  <c r="G119" i="65" s="1"/>
  <c r="G118" i="65" s="1"/>
  <c r="H550" i="63"/>
  <c r="F119" i="65" s="1"/>
  <c r="F118" i="65" s="1"/>
  <c r="I545" i="63"/>
  <c r="G93" i="65" s="1"/>
  <c r="H545" i="63"/>
  <c r="I544" i="63"/>
  <c r="G92" i="65" s="1"/>
  <c r="H544" i="63"/>
  <c r="F92" i="65" s="1"/>
  <c r="I542" i="63"/>
  <c r="H542" i="63"/>
  <c r="I541" i="63"/>
  <c r="G89" i="65" s="1"/>
  <c r="H541" i="63"/>
  <c r="F89" i="65" s="1"/>
  <c r="I539" i="63"/>
  <c r="H539" i="63"/>
  <c r="I538" i="63"/>
  <c r="G86" i="65" s="1"/>
  <c r="H538" i="63"/>
  <c r="F86" i="65" s="1"/>
  <c r="I536" i="63"/>
  <c r="G84" i="65" s="1"/>
  <c r="H536" i="63"/>
  <c r="F84" i="65" s="1"/>
  <c r="I535" i="63"/>
  <c r="G83" i="65" s="1"/>
  <c r="H535" i="63"/>
  <c r="F83" i="65" s="1"/>
  <c r="G80" i="65"/>
  <c r="I530" i="63"/>
  <c r="G50" i="65" s="1"/>
  <c r="H530" i="63"/>
  <c r="F50" i="65" s="1"/>
  <c r="I529" i="63"/>
  <c r="H529" i="63"/>
  <c r="I525" i="63"/>
  <c r="G36" i="65" s="1"/>
  <c r="H525" i="63"/>
  <c r="F36" i="65" s="1"/>
  <c r="I524" i="63"/>
  <c r="H524" i="63"/>
  <c r="I520" i="63"/>
  <c r="G23" i="65" s="1"/>
  <c r="H520" i="63"/>
  <c r="F23" i="65" s="1"/>
  <c r="I519" i="63"/>
  <c r="G22" i="65" s="1"/>
  <c r="H519" i="63"/>
  <c r="I513" i="63"/>
  <c r="G95" i="65" s="1"/>
  <c r="G94" i="65" s="1"/>
  <c r="H513" i="63"/>
  <c r="F95" i="65" s="1"/>
  <c r="F94" i="65" s="1"/>
  <c r="I506" i="63"/>
  <c r="G422" i="65" s="1"/>
  <c r="G421" i="65" s="1"/>
  <c r="H506" i="63"/>
  <c r="F422" i="65" s="1"/>
  <c r="F421" i="65" s="1"/>
  <c r="I500" i="63"/>
  <c r="I499" i="63" s="1"/>
  <c r="I498" i="63" s="1"/>
  <c r="I497" i="63" s="1"/>
  <c r="I496" i="63" s="1"/>
  <c r="H500" i="63"/>
  <c r="H499" i="63" s="1"/>
  <c r="H498" i="63" s="1"/>
  <c r="H497" i="63" s="1"/>
  <c r="H496" i="63" s="1"/>
  <c r="I495" i="63"/>
  <c r="G66" i="65" s="1"/>
  <c r="H495" i="63"/>
  <c r="F66" i="65" s="1"/>
  <c r="I494" i="63"/>
  <c r="G65" i="65" s="1"/>
  <c r="H494" i="63"/>
  <c r="F65" i="65" s="1"/>
  <c r="I493" i="63"/>
  <c r="G64" i="65" s="1"/>
  <c r="H493" i="63"/>
  <c r="I491" i="63"/>
  <c r="G62" i="65" s="1"/>
  <c r="G61" i="65" s="1"/>
  <c r="H491" i="63"/>
  <c r="F62" i="65" s="1"/>
  <c r="F61" i="65" s="1"/>
  <c r="I487" i="63"/>
  <c r="H487" i="63"/>
  <c r="I481" i="63"/>
  <c r="G43" i="65" s="1"/>
  <c r="G42" i="65" s="1"/>
  <c r="H481" i="63"/>
  <c r="F43" i="65" s="1"/>
  <c r="F42" i="65" s="1"/>
  <c r="I475" i="63"/>
  <c r="H475" i="63"/>
  <c r="I473" i="63"/>
  <c r="G366" i="65" s="1"/>
  <c r="G365" i="65" s="1"/>
  <c r="H473" i="63"/>
  <c r="F366" i="65" s="1"/>
  <c r="F365" i="65" s="1"/>
  <c r="I463" i="63"/>
  <c r="G40" i="65" s="1"/>
  <c r="H463" i="63"/>
  <c r="F40" i="65" s="1"/>
  <c r="I462" i="63"/>
  <c r="G39" i="65" s="1"/>
  <c r="H462" i="63"/>
  <c r="F39" i="65" s="1"/>
  <c r="I461" i="63"/>
  <c r="G38" i="65" s="1"/>
  <c r="H461" i="63"/>
  <c r="I455" i="63"/>
  <c r="G29" i="65" s="1"/>
  <c r="G28" i="65" s="1"/>
  <c r="H455" i="63"/>
  <c r="F29" i="65" s="1"/>
  <c r="F28" i="65" s="1"/>
  <c r="I453" i="63"/>
  <c r="G27" i="65" s="1"/>
  <c r="H453" i="63"/>
  <c r="F27" i="65" s="1"/>
  <c r="I452" i="63"/>
  <c r="G26" i="65" s="1"/>
  <c r="H452" i="63"/>
  <c r="F26" i="65" s="1"/>
  <c r="I451" i="63"/>
  <c r="G25" i="65" s="1"/>
  <c r="H451" i="63"/>
  <c r="I444" i="63"/>
  <c r="I443" i="63" s="1"/>
  <c r="I442" i="63" s="1"/>
  <c r="I441" i="63" s="1"/>
  <c r="I440" i="63" s="1"/>
  <c r="H444" i="63"/>
  <c r="H443" i="63" s="1"/>
  <c r="H442" i="63" s="1"/>
  <c r="H441" i="63" s="1"/>
  <c r="H440" i="63" s="1"/>
  <c r="I433" i="63"/>
  <c r="H433" i="63"/>
  <c r="I430" i="63"/>
  <c r="G205" i="65" s="1"/>
  <c r="H430" i="63"/>
  <c r="F205" i="65" s="1"/>
  <c r="I429" i="63"/>
  <c r="G204" i="65" s="1"/>
  <c r="H429" i="63"/>
  <c r="I428" i="63"/>
  <c r="G203" i="65" s="1"/>
  <c r="H428" i="63"/>
  <c r="F203" i="65" s="1"/>
  <c r="I426" i="63"/>
  <c r="H426" i="63"/>
  <c r="I421" i="63"/>
  <c r="I420" i="63" s="1"/>
  <c r="I419" i="63" s="1"/>
  <c r="I418" i="63" s="1"/>
  <c r="I417" i="63" s="1"/>
  <c r="H421" i="63"/>
  <c r="H420" i="63" s="1"/>
  <c r="H419" i="63" s="1"/>
  <c r="H418" i="63" s="1"/>
  <c r="H417" i="63" s="1"/>
  <c r="I415" i="63"/>
  <c r="G321" i="65" s="1"/>
  <c r="H415" i="63"/>
  <c r="F321" i="65" s="1"/>
  <c r="I410" i="63"/>
  <c r="G279" i="65" s="1"/>
  <c r="G278" i="65" s="1"/>
  <c r="H410" i="63"/>
  <c r="F279" i="65" s="1"/>
  <c r="F278" i="65" s="1"/>
  <c r="I408" i="63"/>
  <c r="G277" i="65" s="1"/>
  <c r="H408" i="63"/>
  <c r="I407" i="63"/>
  <c r="G276" i="65" s="1"/>
  <c r="H407" i="63"/>
  <c r="F276" i="65" s="1"/>
  <c r="I405" i="63"/>
  <c r="G274" i="65" s="1"/>
  <c r="G273" i="65" s="1"/>
  <c r="H405" i="63"/>
  <c r="I401" i="63"/>
  <c r="G266" i="65" s="1"/>
  <c r="G265" i="65" s="1"/>
  <c r="G264" i="65" s="1"/>
  <c r="G263" i="65" s="1"/>
  <c r="H401" i="63"/>
  <c r="F266" i="65" s="1"/>
  <c r="F265" i="65" s="1"/>
  <c r="F264" i="65" s="1"/>
  <c r="F263" i="65" s="1"/>
  <c r="I394" i="63"/>
  <c r="I393" i="63" s="1"/>
  <c r="I392" i="63" s="1"/>
  <c r="I391" i="63" s="1"/>
  <c r="H394" i="63"/>
  <c r="H393" i="63" s="1"/>
  <c r="H392" i="63" s="1"/>
  <c r="H391" i="63" s="1"/>
  <c r="I387" i="63"/>
  <c r="G188" i="65" s="1"/>
  <c r="H387" i="63"/>
  <c r="F188" i="65" s="1"/>
  <c r="I386" i="63"/>
  <c r="H386" i="63"/>
  <c r="I385" i="63"/>
  <c r="G186" i="65" s="1"/>
  <c r="H385" i="63"/>
  <c r="F186" i="65" s="1"/>
  <c r="I380" i="63"/>
  <c r="G54" i="65" s="1"/>
  <c r="H380" i="63"/>
  <c r="F54" i="65" s="1"/>
  <c r="I379" i="63"/>
  <c r="G53" i="65" s="1"/>
  <c r="H379" i="63"/>
  <c r="F53" i="65" s="1"/>
  <c r="I378" i="63"/>
  <c r="G52" i="65" s="1"/>
  <c r="H378" i="63"/>
  <c r="I372" i="63"/>
  <c r="I371" i="63" s="1"/>
  <c r="I370" i="63" s="1"/>
  <c r="I369" i="63" s="1"/>
  <c r="I368" i="63" s="1"/>
  <c r="H372" i="63"/>
  <c r="H371" i="63" s="1"/>
  <c r="H370" i="63" s="1"/>
  <c r="H369" i="63" s="1"/>
  <c r="H368" i="63" s="1"/>
  <c r="I367" i="63"/>
  <c r="G197" i="65" s="1"/>
  <c r="G196" i="65" s="1"/>
  <c r="G195" i="65" s="1"/>
  <c r="G194" i="65" s="1"/>
  <c r="H367" i="63"/>
  <c r="F197" i="65" s="1"/>
  <c r="F196" i="65" s="1"/>
  <c r="F195" i="65" s="1"/>
  <c r="F194" i="65" s="1"/>
  <c r="I352" i="63"/>
  <c r="G166" i="65" s="1"/>
  <c r="G165" i="65" s="1"/>
  <c r="H352" i="63"/>
  <c r="I350" i="63"/>
  <c r="G164" i="65" s="1"/>
  <c r="G163" i="65" s="1"/>
  <c r="H350" i="63"/>
  <c r="F164" i="65" s="1"/>
  <c r="F163" i="65" s="1"/>
  <c r="I348" i="63"/>
  <c r="G162" i="65" s="1"/>
  <c r="H348" i="63"/>
  <c r="F162" i="65" s="1"/>
  <c r="I347" i="63"/>
  <c r="G161" i="65" s="1"/>
  <c r="H347" i="63"/>
  <c r="F161" i="65" s="1"/>
  <c r="I346" i="63"/>
  <c r="H346" i="63"/>
  <c r="I342" i="63"/>
  <c r="G156" i="65" s="1"/>
  <c r="G155" i="65" s="1"/>
  <c r="H342" i="63"/>
  <c r="F156" i="65" s="1"/>
  <c r="F155" i="65" s="1"/>
  <c r="I338" i="63"/>
  <c r="H338" i="63"/>
  <c r="I337" i="63"/>
  <c r="G151" i="65" s="1"/>
  <c r="H337" i="63"/>
  <c r="F151" i="65" s="1"/>
  <c r="I344" i="63"/>
  <c r="I343" i="63" s="1"/>
  <c r="G158" i="65" s="1"/>
  <c r="G157" i="65" s="1"/>
  <c r="H344" i="63"/>
  <c r="H343" i="63" s="1"/>
  <c r="F158" i="65" s="1"/>
  <c r="F157" i="65" s="1"/>
  <c r="I335" i="63"/>
  <c r="G149" i="65" s="1"/>
  <c r="G148" i="65" s="1"/>
  <c r="H335" i="63"/>
  <c r="F149" i="65" s="1"/>
  <c r="F148" i="65" s="1"/>
  <c r="I333" i="63"/>
  <c r="I332" i="63" s="1"/>
  <c r="G147" i="65" s="1"/>
  <c r="G146" i="65" s="1"/>
  <c r="H333" i="63"/>
  <c r="H332" i="63" s="1"/>
  <c r="F147" i="65" s="1"/>
  <c r="F146" i="65" s="1"/>
  <c r="I331" i="63"/>
  <c r="G145" i="65" s="1"/>
  <c r="G144" i="65" s="1"/>
  <c r="H331" i="63"/>
  <c r="F145" i="65" s="1"/>
  <c r="F144" i="65" s="1"/>
  <c r="I329" i="63"/>
  <c r="H329" i="63"/>
  <c r="I327" i="63"/>
  <c r="H327" i="63"/>
  <c r="I325" i="63"/>
  <c r="G136" i="65" s="1"/>
  <c r="G135" i="65" s="1"/>
  <c r="H325" i="63"/>
  <c r="I323" i="63"/>
  <c r="G134" i="65" s="1"/>
  <c r="H323" i="63"/>
  <c r="F134" i="65" s="1"/>
  <c r="I322" i="63"/>
  <c r="G133" i="65" s="1"/>
  <c r="H322" i="63"/>
  <c r="F133" i="65" s="1"/>
  <c r="I316" i="63"/>
  <c r="I315" i="63" s="1"/>
  <c r="I314" i="63" s="1"/>
  <c r="I313" i="63" s="1"/>
  <c r="I312" i="63" s="1"/>
  <c r="H316" i="63"/>
  <c r="H315" i="63" s="1"/>
  <c r="H314" i="63" s="1"/>
  <c r="H313" i="63" s="1"/>
  <c r="H312" i="63" s="1"/>
  <c r="I311" i="63"/>
  <c r="I310" i="63" s="1"/>
  <c r="I309" i="63" s="1"/>
  <c r="I308" i="63" s="1"/>
  <c r="I307" i="63" s="1"/>
  <c r="H311" i="63"/>
  <c r="H310" i="63" s="1"/>
  <c r="H309" i="63" s="1"/>
  <c r="H308" i="63" s="1"/>
  <c r="H307" i="63" s="1"/>
  <c r="I306" i="63"/>
  <c r="G130" i="65" s="1"/>
  <c r="H306" i="63"/>
  <c r="F130" i="65" s="1"/>
  <c r="I305" i="63"/>
  <c r="H305" i="63"/>
  <c r="F129" i="65" s="1"/>
  <c r="I304" i="63"/>
  <c r="G128" i="65" s="1"/>
  <c r="H304" i="63"/>
  <c r="F128" i="65" s="1"/>
  <c r="I302" i="63"/>
  <c r="G124" i="65" s="1"/>
  <c r="G123" i="65" s="1"/>
  <c r="H302" i="63"/>
  <c r="I300" i="63"/>
  <c r="I299" i="63" s="1"/>
  <c r="H300" i="63"/>
  <c r="I298" i="63"/>
  <c r="H298" i="63"/>
  <c r="I297" i="63"/>
  <c r="G114" i="65" s="1"/>
  <c r="H297" i="63"/>
  <c r="F114" i="65" s="1"/>
  <c r="I290" i="63"/>
  <c r="H290" i="63"/>
  <c r="I284" i="63"/>
  <c r="G387" i="65" s="1"/>
  <c r="G386" i="65" s="1"/>
  <c r="H284" i="63"/>
  <c r="F387" i="65" s="1"/>
  <c r="F386" i="65" s="1"/>
  <c r="I282" i="63"/>
  <c r="H282" i="63"/>
  <c r="I280" i="63"/>
  <c r="G382" i="65" s="1"/>
  <c r="H280" i="63"/>
  <c r="F382" i="65" s="1"/>
  <c r="I273" i="63"/>
  <c r="H273" i="63"/>
  <c r="I268" i="63"/>
  <c r="G238" i="65" s="1"/>
  <c r="G237" i="65" s="1"/>
  <c r="H268" i="63"/>
  <c r="F238" i="65" s="1"/>
  <c r="F237" i="65" s="1"/>
  <c r="I266" i="63"/>
  <c r="G236" i="65" s="1"/>
  <c r="G235" i="65" s="1"/>
  <c r="H266" i="63"/>
  <c r="I264" i="63"/>
  <c r="G232" i="65" s="1"/>
  <c r="G231" i="65" s="1"/>
  <c r="H264" i="63"/>
  <c r="F232" i="65" s="1"/>
  <c r="F231" i="65" s="1"/>
  <c r="I262" i="63"/>
  <c r="H262" i="63"/>
  <c r="I260" i="63"/>
  <c r="G228" i="65" s="1"/>
  <c r="G227" i="65" s="1"/>
  <c r="H260" i="63"/>
  <c r="F228" i="65" s="1"/>
  <c r="F227" i="65" s="1"/>
  <c r="I254" i="63"/>
  <c r="G245" i="65" s="1"/>
  <c r="G244" i="65" s="1"/>
  <c r="H254" i="63"/>
  <c r="I252" i="63"/>
  <c r="G243" i="65" s="1"/>
  <c r="G242" i="65" s="1"/>
  <c r="H252" i="63"/>
  <c r="F243" i="65" s="1"/>
  <c r="F242" i="65" s="1"/>
  <c r="I245" i="63"/>
  <c r="H245" i="63"/>
  <c r="I244" i="63"/>
  <c r="H244" i="63"/>
  <c r="I243" i="63"/>
  <c r="H243" i="63"/>
  <c r="I239" i="63"/>
  <c r="G374" i="65" s="1"/>
  <c r="G373" i="65" s="1"/>
  <c r="H239" i="63"/>
  <c r="F374" i="65" s="1"/>
  <c r="F373" i="65" s="1"/>
  <c r="I237" i="63"/>
  <c r="G372" i="65" s="1"/>
  <c r="G371" i="65" s="1"/>
  <c r="H237" i="63"/>
  <c r="I232" i="63"/>
  <c r="G259" i="65" s="1"/>
  <c r="G258" i="65" s="1"/>
  <c r="H232" i="63"/>
  <c r="F259" i="65" s="1"/>
  <c r="F258" i="65" s="1"/>
  <c r="I230" i="63"/>
  <c r="G257" i="65" s="1"/>
  <c r="G256" i="65" s="1"/>
  <c r="H230" i="63"/>
  <c r="I228" i="63"/>
  <c r="G255" i="65" s="1"/>
  <c r="G254" i="65" s="1"/>
  <c r="H228" i="63"/>
  <c r="F255" i="65" s="1"/>
  <c r="F254" i="65" s="1"/>
  <c r="I218" i="63"/>
  <c r="I217" i="63" s="1"/>
  <c r="I216" i="63" s="1"/>
  <c r="I215" i="63" s="1"/>
  <c r="I214" i="63" s="1"/>
  <c r="H218" i="63"/>
  <c r="H217" i="63" s="1"/>
  <c r="H216" i="63" s="1"/>
  <c r="H215" i="63" s="1"/>
  <c r="H214" i="63" s="1"/>
  <c r="I212" i="63"/>
  <c r="H212" i="63"/>
  <c r="I210" i="63"/>
  <c r="G381" i="65" s="1"/>
  <c r="H210" i="63"/>
  <c r="F381" i="65" s="1"/>
  <c r="I205" i="63"/>
  <c r="H205" i="63"/>
  <c r="I201" i="63"/>
  <c r="G308" i="65" s="1"/>
  <c r="G307" i="65" s="1"/>
  <c r="H201" i="63"/>
  <c r="F308" i="65" s="1"/>
  <c r="F307" i="65" s="1"/>
  <c r="I199" i="63"/>
  <c r="G306" i="65" s="1"/>
  <c r="G305" i="65" s="1"/>
  <c r="H199" i="63"/>
  <c r="I197" i="63"/>
  <c r="H197" i="63"/>
  <c r="F302" i="65" s="1"/>
  <c r="F301" i="65" s="1"/>
  <c r="I195" i="63"/>
  <c r="H195" i="63"/>
  <c r="I193" i="63"/>
  <c r="G298" i="65" s="1"/>
  <c r="G297" i="65" s="1"/>
  <c r="H193" i="63"/>
  <c r="F298" i="65" s="1"/>
  <c r="F297" i="65" s="1"/>
  <c r="I187" i="63"/>
  <c r="G312" i="65" s="1"/>
  <c r="G311" i="65" s="1"/>
  <c r="G310" i="65" s="1"/>
  <c r="G309" i="65" s="1"/>
  <c r="H187" i="63"/>
  <c r="I180" i="63"/>
  <c r="G348" i="65" s="1"/>
  <c r="G347" i="65" s="1"/>
  <c r="G346" i="65" s="1"/>
  <c r="G345" i="65" s="1"/>
  <c r="H180" i="63"/>
  <c r="F348" i="65" s="1"/>
  <c r="F347" i="65" s="1"/>
  <c r="F346" i="65" s="1"/>
  <c r="F345" i="65" s="1"/>
  <c r="I176" i="63"/>
  <c r="G336" i="65" s="1"/>
  <c r="H176" i="63"/>
  <c r="F336" i="65" s="1"/>
  <c r="I175" i="63"/>
  <c r="G335" i="65" s="1"/>
  <c r="H175" i="63"/>
  <c r="F335" i="65" s="1"/>
  <c r="I174" i="63"/>
  <c r="G334" i="65" s="1"/>
  <c r="H174" i="63"/>
  <c r="I167" i="63"/>
  <c r="I166" i="63" s="1"/>
  <c r="I165" i="63" s="1"/>
  <c r="I164" i="63" s="1"/>
  <c r="H167" i="63"/>
  <c r="H166" i="63" s="1"/>
  <c r="H165" i="63" s="1"/>
  <c r="H164" i="63" s="1"/>
  <c r="I163" i="63"/>
  <c r="H163" i="63"/>
  <c r="I162" i="63"/>
  <c r="H162" i="63"/>
  <c r="I161" i="63"/>
  <c r="H161" i="63"/>
  <c r="I157" i="63"/>
  <c r="G442" i="65" s="1"/>
  <c r="G441" i="65" s="1"/>
  <c r="H157" i="63"/>
  <c r="F442" i="65" s="1"/>
  <c r="F441" i="65" s="1"/>
  <c r="I153" i="63"/>
  <c r="H153" i="63"/>
  <c r="F433" i="65" s="1"/>
  <c r="I152" i="63"/>
  <c r="G432" i="65" s="1"/>
  <c r="H152" i="63"/>
  <c r="F432" i="65" s="1"/>
  <c r="I150" i="63"/>
  <c r="G430" i="65" s="1"/>
  <c r="G429" i="65" s="1"/>
  <c r="H150" i="63"/>
  <c r="I148" i="63"/>
  <c r="G428" i="65" s="1"/>
  <c r="G427" i="65" s="1"/>
  <c r="H148" i="63"/>
  <c r="F428" i="65" s="1"/>
  <c r="F427" i="65" s="1"/>
  <c r="I146" i="63"/>
  <c r="H146" i="63"/>
  <c r="I142" i="63"/>
  <c r="G418" i="65" s="1"/>
  <c r="H142" i="63"/>
  <c r="F418" i="65" s="1"/>
  <c r="I141" i="63"/>
  <c r="H141" i="63"/>
  <c r="I139" i="63"/>
  <c r="G415" i="65" s="1"/>
  <c r="G414" i="65" s="1"/>
  <c r="H139" i="63"/>
  <c r="F415" i="65" s="1"/>
  <c r="F414" i="65" s="1"/>
  <c r="I130" i="63"/>
  <c r="H130" i="63"/>
  <c r="I125" i="63"/>
  <c r="G261" i="65" s="1"/>
  <c r="G260" i="65" s="1"/>
  <c r="H125" i="63"/>
  <c r="F261" i="65" s="1"/>
  <c r="F260" i="65" s="1"/>
  <c r="I121" i="63"/>
  <c r="H121" i="63"/>
  <c r="I116" i="63"/>
  <c r="H116" i="63"/>
  <c r="F216" i="65" s="1"/>
  <c r="F215" i="65" s="1"/>
  <c r="I111" i="63"/>
  <c r="G71" i="65" s="1"/>
  <c r="G70" i="65" s="1"/>
  <c r="H111" i="63"/>
  <c r="F71" i="65" s="1"/>
  <c r="F70" i="65" s="1"/>
  <c r="I106" i="63"/>
  <c r="G45" i="65" s="1"/>
  <c r="G44" i="65" s="1"/>
  <c r="H106" i="63"/>
  <c r="F45" i="65" s="1"/>
  <c r="F44" i="65" s="1"/>
  <c r="I100" i="63"/>
  <c r="H100" i="63"/>
  <c r="I95" i="63"/>
  <c r="G361" i="65" s="1"/>
  <c r="H95" i="63"/>
  <c r="F361" i="65" s="1"/>
  <c r="I94" i="63"/>
  <c r="H94" i="63"/>
  <c r="I89" i="63"/>
  <c r="H89" i="63"/>
  <c r="I84" i="63"/>
  <c r="I83" i="63" s="1"/>
  <c r="I82" i="63" s="1"/>
  <c r="I81" i="63" s="1"/>
  <c r="I80" i="63" s="1"/>
  <c r="H84" i="63"/>
  <c r="H83" i="63" s="1"/>
  <c r="H82" i="63" s="1"/>
  <c r="H81" i="63" s="1"/>
  <c r="H80" i="63" s="1"/>
  <c r="I78" i="63"/>
  <c r="G402" i="65" s="1"/>
  <c r="H78" i="63"/>
  <c r="F402" i="65" s="1"/>
  <c r="I77" i="63"/>
  <c r="H77" i="63"/>
  <c r="I73" i="63"/>
  <c r="G392" i="65" s="1"/>
  <c r="G391" i="65" s="1"/>
  <c r="G390" i="65" s="1"/>
  <c r="G389" i="65" s="1"/>
  <c r="G388" i="65" s="1"/>
  <c r="H73" i="63"/>
  <c r="F392" i="65" s="1"/>
  <c r="F391" i="65" s="1"/>
  <c r="F390" i="65" s="1"/>
  <c r="F389" i="65" s="1"/>
  <c r="F388" i="65" s="1"/>
  <c r="I68" i="63"/>
  <c r="H68" i="63"/>
  <c r="I66" i="63"/>
  <c r="G327" i="65" s="1"/>
  <c r="G326" i="65" s="1"/>
  <c r="H66" i="63"/>
  <c r="F327" i="65" s="1"/>
  <c r="F326" i="65" s="1"/>
  <c r="I61" i="63"/>
  <c r="G289" i="65" s="1"/>
  <c r="G288" i="65" s="1"/>
  <c r="G287" i="65" s="1"/>
  <c r="G286" i="65" s="1"/>
  <c r="H61" i="63"/>
  <c r="I56" i="63"/>
  <c r="I55" i="63" s="1"/>
  <c r="I54" i="63" s="1"/>
  <c r="I53" i="63" s="1"/>
  <c r="I52" i="63" s="1"/>
  <c r="H56" i="63"/>
  <c r="H55" i="63" s="1"/>
  <c r="H54" i="63" s="1"/>
  <c r="H53" i="63" s="1"/>
  <c r="H52" i="63" s="1"/>
  <c r="I51" i="63"/>
  <c r="G218" i="65" s="1"/>
  <c r="G217" i="65" s="1"/>
  <c r="H51" i="63"/>
  <c r="I49" i="63"/>
  <c r="G214" i="65" s="1"/>
  <c r="G213" i="65" s="1"/>
  <c r="H49" i="63"/>
  <c r="F214" i="65" s="1"/>
  <c r="F213" i="65" s="1"/>
  <c r="I44" i="63"/>
  <c r="H44" i="63"/>
  <c r="I42" i="63"/>
  <c r="G101" i="65" s="1"/>
  <c r="G100" i="65" s="1"/>
  <c r="H42" i="63"/>
  <c r="F101" i="65" s="1"/>
  <c r="F100" i="65" s="1"/>
  <c r="I36" i="63"/>
  <c r="G411" i="65" s="1"/>
  <c r="H36" i="63"/>
  <c r="I35" i="63"/>
  <c r="G410" i="65" s="1"/>
  <c r="H35" i="63"/>
  <c r="F410" i="65" s="1"/>
  <c r="I31" i="63"/>
  <c r="G406" i="65" s="1"/>
  <c r="G405" i="65" s="1"/>
  <c r="G404" i="65" s="1"/>
  <c r="G403" i="65" s="1"/>
  <c r="H31" i="63"/>
  <c r="I27" i="63"/>
  <c r="I26" i="63" s="1"/>
  <c r="I25" i="63" s="1"/>
  <c r="I24" i="63" s="1"/>
  <c r="I23" i="63" s="1"/>
  <c r="H27" i="63"/>
  <c r="H26" i="63" s="1"/>
  <c r="H25" i="63" s="1"/>
  <c r="H24" i="63" s="1"/>
  <c r="H23" i="63" s="1"/>
  <c r="I21" i="63"/>
  <c r="H21" i="63"/>
  <c r="I636" i="63"/>
  <c r="I635" i="63" s="1"/>
  <c r="I634" i="63" s="1"/>
  <c r="I633" i="63" s="1"/>
  <c r="I632" i="63" s="1"/>
  <c r="I482" i="63"/>
  <c r="I456" i="63"/>
  <c r="I438" i="63"/>
  <c r="I437" i="63" s="1"/>
  <c r="I436" i="63" s="1"/>
  <c r="I435" i="63" s="1"/>
  <c r="I277" i="63"/>
  <c r="I134" i="63"/>
  <c r="I133" i="63" s="1"/>
  <c r="I132" i="63" s="1"/>
  <c r="I131" i="63" s="1"/>
  <c r="H325" i="2"/>
  <c r="F134" i="40" s="1"/>
  <c r="H636" i="63"/>
  <c r="H635" i="63" s="1"/>
  <c r="H634" i="63" s="1"/>
  <c r="H633" i="63" s="1"/>
  <c r="H632" i="63" s="1"/>
  <c r="H482" i="63"/>
  <c r="H456" i="63"/>
  <c r="H438" i="63"/>
  <c r="H437" i="63" s="1"/>
  <c r="H436" i="63" s="1"/>
  <c r="H435" i="63" s="1"/>
  <c r="H277" i="63"/>
  <c r="H134" i="63"/>
  <c r="H133" i="63" s="1"/>
  <c r="H132" i="63" s="1"/>
  <c r="H131" i="63" s="1"/>
  <c r="H624" i="2"/>
  <c r="F208" i="40" s="1"/>
  <c r="H272" i="2"/>
  <c r="H270" i="2"/>
  <c r="F423" i="40" s="1"/>
  <c r="J679" i="64"/>
  <c r="J678" i="64" s="1"/>
  <c r="J677" i="64" s="1"/>
  <c r="J676" i="64" s="1"/>
  <c r="J675" i="64" s="1"/>
  <c r="J671" i="64"/>
  <c r="J670" i="64" s="1"/>
  <c r="J669" i="64" s="1"/>
  <c r="J666" i="64"/>
  <c r="J665" i="64" s="1"/>
  <c r="J664" i="64" s="1"/>
  <c r="J661" i="64"/>
  <c r="J660" i="64" s="1"/>
  <c r="J659" i="64" s="1"/>
  <c r="J654" i="64"/>
  <c r="J653" i="64" s="1"/>
  <c r="J652" i="64" s="1"/>
  <c r="J651" i="64" s="1"/>
  <c r="J647" i="64"/>
  <c r="J645" i="64"/>
  <c r="J641" i="64"/>
  <c r="J640" i="64" s="1"/>
  <c r="J637" i="64"/>
  <c r="J635" i="64"/>
  <c r="J629" i="64"/>
  <c r="J627" i="64"/>
  <c r="J615" i="64"/>
  <c r="J614" i="64" s="1"/>
  <c r="J613" i="64" s="1"/>
  <c r="J611" i="64"/>
  <c r="J609" i="64"/>
  <c r="J605" i="64"/>
  <c r="J598" i="64"/>
  <c r="J597" i="64" s="1"/>
  <c r="J596" i="64" s="1"/>
  <c r="J595" i="64" s="1"/>
  <c r="J593" i="64"/>
  <c r="J591" i="64"/>
  <c r="J589" i="64"/>
  <c r="J585" i="64"/>
  <c r="J584" i="64" s="1"/>
  <c r="J583" i="64" s="1"/>
  <c r="J572" i="64"/>
  <c r="J571" i="64" s="1"/>
  <c r="J570" i="64" s="1"/>
  <c r="J569" i="64" s="1"/>
  <c r="J568" i="64" s="1"/>
  <c r="J565" i="64"/>
  <c r="J564" i="64" s="1"/>
  <c r="J563" i="64" s="1"/>
  <c r="J562" i="64" s="1"/>
  <c r="J561" i="64" s="1"/>
  <c r="J560" i="64" s="1"/>
  <c r="J556" i="64"/>
  <c r="J555" i="64" s="1"/>
  <c r="J554" i="64" s="1"/>
  <c r="J553" i="64" s="1"/>
  <c r="J552" i="64" s="1"/>
  <c r="J550" i="64"/>
  <c r="J547" i="64"/>
  <c r="J545" i="64"/>
  <c r="J541" i="64"/>
  <c r="J538" i="64"/>
  <c r="J536" i="64"/>
  <c r="J533" i="64"/>
  <c r="J530" i="64"/>
  <c r="J528" i="64"/>
  <c r="J521" i="64"/>
  <c r="J520" i="64" s="1"/>
  <c r="J519" i="64" s="1"/>
  <c r="J518" i="64" s="1"/>
  <c r="J516" i="64"/>
  <c r="J515" i="64" s="1"/>
  <c r="J514" i="64" s="1"/>
  <c r="J513" i="64" s="1"/>
  <c r="J510" i="64"/>
  <c r="J509" i="64" s="1"/>
  <c r="J505" i="64"/>
  <c r="J503" i="64"/>
  <c r="J498" i="64"/>
  <c r="J497" i="64" s="1"/>
  <c r="J496" i="64" s="1"/>
  <c r="J495" i="64" s="1"/>
  <c r="J492" i="64"/>
  <c r="J490" i="64"/>
  <c r="J488" i="64"/>
  <c r="J482" i="64"/>
  <c r="J481" i="64" s="1"/>
  <c r="J480" i="64" s="1"/>
  <c r="J479" i="64" s="1"/>
  <c r="J472" i="64"/>
  <c r="J471" i="64" s="1"/>
  <c r="J466" i="64"/>
  <c r="J465" i="64" s="1"/>
  <c r="J464" i="64" s="1"/>
  <c r="J463" i="64" s="1"/>
  <c r="J461" i="64"/>
  <c r="J460" i="64" s="1"/>
  <c r="J459" i="64" s="1"/>
  <c r="J446" i="64"/>
  <c r="J444" i="64"/>
  <c r="J440" i="64"/>
  <c r="J436" i="64"/>
  <c r="J431" i="64"/>
  <c r="J438" i="64"/>
  <c r="J429" i="64"/>
  <c r="J427" i="64"/>
  <c r="J425" i="64"/>
  <c r="J423" i="64"/>
  <c r="J421" i="64"/>
  <c r="J419" i="64"/>
  <c r="J416" i="64"/>
  <c r="J410" i="64"/>
  <c r="J409" i="64" s="1"/>
  <c r="J408" i="64" s="1"/>
  <c r="J407" i="64" s="1"/>
  <c r="J405" i="64"/>
  <c r="J404" i="64" s="1"/>
  <c r="J403" i="64" s="1"/>
  <c r="J402" i="64" s="1"/>
  <c r="J398" i="64"/>
  <c r="J396" i="64"/>
  <c r="J394" i="64"/>
  <c r="J391" i="64"/>
  <c r="J384" i="64"/>
  <c r="J383" i="64" s="1"/>
  <c r="J382" i="64" s="1"/>
  <c r="J381" i="64" s="1"/>
  <c r="J380" i="64" s="1"/>
  <c r="J379" i="64" s="1"/>
  <c r="J375" i="64"/>
  <c r="J374" i="64" s="1"/>
  <c r="J373" i="64" s="1"/>
  <c r="J371" i="64"/>
  <c r="J370" i="64" s="1"/>
  <c r="J369" i="64" s="1"/>
  <c r="J367" i="64"/>
  <c r="J366" i="64" s="1"/>
  <c r="J365" i="64" s="1"/>
  <c r="J364" i="64" s="1"/>
  <c r="J359" i="64"/>
  <c r="J358" i="64" s="1"/>
  <c r="J357" i="64" s="1"/>
  <c r="J356" i="64" s="1"/>
  <c r="J355" i="64" s="1"/>
  <c r="J353" i="64"/>
  <c r="J352" i="64" s="1"/>
  <c r="J351" i="64" s="1"/>
  <c r="J350" i="64" s="1"/>
  <c r="J349" i="64" s="1"/>
  <c r="J346" i="64"/>
  <c r="J345" i="64" s="1"/>
  <c r="J344" i="64" s="1"/>
  <c r="J343" i="64" s="1"/>
  <c r="J341" i="64"/>
  <c r="J340" i="64" s="1"/>
  <c r="J339" i="64" s="1"/>
  <c r="J333" i="64"/>
  <c r="J329" i="64"/>
  <c r="J316" i="64"/>
  <c r="J313" i="64"/>
  <c r="J310" i="64"/>
  <c r="J307" i="64"/>
  <c r="J301" i="64"/>
  <c r="J300" i="64" s="1"/>
  <c r="J299" i="64" s="1"/>
  <c r="J298" i="64" s="1"/>
  <c r="J297" i="64" s="1"/>
  <c r="J294" i="64"/>
  <c r="J293" i="64" s="1"/>
  <c r="J292" i="64" s="1"/>
  <c r="J290" i="64"/>
  <c r="J289" i="64" s="1"/>
  <c r="J288" i="64" s="1"/>
  <c r="J287" i="64" s="1"/>
  <c r="J283" i="64"/>
  <c r="J282" i="64" s="1"/>
  <c r="J281" i="64" s="1"/>
  <c r="J280" i="64" s="1"/>
  <c r="J278" i="64"/>
  <c r="J277" i="64" s="1"/>
  <c r="J276" i="64" s="1"/>
  <c r="J275" i="64" s="1"/>
  <c r="J273" i="64"/>
  <c r="J272" i="64" s="1"/>
  <c r="J271" i="64" s="1"/>
  <c r="J270" i="64" s="1"/>
  <c r="J259" i="64"/>
  <c r="J258" i="64" s="1"/>
  <c r="J257" i="64" s="1"/>
  <c r="J256" i="64" s="1"/>
  <c r="J265" i="64"/>
  <c r="J264" i="64" s="1"/>
  <c r="J252" i="64"/>
  <c r="J251" i="64" s="1"/>
  <c r="J250" i="64" s="1"/>
  <c r="J249" i="64" s="1"/>
  <c r="J248" i="64" s="1"/>
  <c r="J246" i="64"/>
  <c r="J245" i="64" s="1"/>
  <c r="J244" i="64" s="1"/>
  <c r="J243" i="64" s="1"/>
  <c r="J242" i="64" s="1"/>
  <c r="J240" i="64"/>
  <c r="J238" i="64"/>
  <c r="J236" i="64"/>
  <c r="J234" i="64"/>
  <c r="J229" i="64"/>
  <c r="J228" i="64" s="1"/>
  <c r="J227" i="64" s="1"/>
  <c r="J226" i="64" s="1"/>
  <c r="J224" i="64"/>
  <c r="J222" i="64"/>
  <c r="J220" i="64"/>
  <c r="J218" i="64"/>
  <c r="J216" i="64"/>
  <c r="J210" i="64"/>
  <c r="J208" i="64"/>
  <c r="J199" i="64"/>
  <c r="J198" i="64" s="1"/>
  <c r="J197" i="64" s="1"/>
  <c r="J195" i="64"/>
  <c r="J193" i="64"/>
  <c r="J188" i="64"/>
  <c r="J186" i="64"/>
  <c r="J184" i="64"/>
  <c r="J174" i="64"/>
  <c r="J173" i="64" s="1"/>
  <c r="J172" i="64" s="1"/>
  <c r="J171" i="64" s="1"/>
  <c r="J168" i="64"/>
  <c r="J166" i="64"/>
  <c r="J161" i="64"/>
  <c r="J160" i="64" s="1"/>
  <c r="J159" i="64" s="1"/>
  <c r="J157" i="64"/>
  <c r="J155" i="64"/>
  <c r="J151" i="64"/>
  <c r="J149" i="64"/>
  <c r="J143" i="64"/>
  <c r="J142" i="64" s="1"/>
  <c r="J141" i="64" s="1"/>
  <c r="J140" i="64" s="1"/>
  <c r="J139" i="64" s="1"/>
  <c r="J136" i="64"/>
  <c r="J135" i="64" s="1"/>
  <c r="J134" i="64" s="1"/>
  <c r="J130" i="64"/>
  <c r="J129" i="64" s="1"/>
  <c r="J128" i="64" s="1"/>
  <c r="J123" i="64"/>
  <c r="J122" i="64" s="1"/>
  <c r="J121" i="64" s="1"/>
  <c r="J117" i="64"/>
  <c r="J116" i="64" s="1"/>
  <c r="J115" i="64" s="1"/>
  <c r="J113" i="64"/>
  <c r="J112" i="64" s="1"/>
  <c r="J111" i="64" s="1"/>
  <c r="J108" i="64"/>
  <c r="J106" i="64"/>
  <c r="J104" i="64"/>
  <c r="J102" i="64"/>
  <c r="J98" i="64"/>
  <c r="J96" i="64"/>
  <c r="J92" i="64"/>
  <c r="J91" i="64" s="1"/>
  <c r="J90" i="64" s="1"/>
  <c r="J89" i="64" s="1"/>
  <c r="J87" i="64"/>
  <c r="J86" i="64" s="1"/>
  <c r="J85" i="64" s="1"/>
  <c r="J84" i="64" s="1"/>
  <c r="J82" i="64"/>
  <c r="J81" i="64" s="1"/>
  <c r="J80" i="64" s="1"/>
  <c r="J78" i="64"/>
  <c r="J77" i="64" s="1"/>
  <c r="J76" i="64" s="1"/>
  <c r="J73" i="64"/>
  <c r="J72" i="64" s="1"/>
  <c r="J71" i="64" s="1"/>
  <c r="J70" i="64" s="1"/>
  <c r="J67" i="64"/>
  <c r="J66" i="64" s="1"/>
  <c r="J65" i="64" s="1"/>
  <c r="J62" i="64"/>
  <c r="J61" i="64" s="1"/>
  <c r="J60" i="64" s="1"/>
  <c r="J58" i="64"/>
  <c r="J57" i="64" s="1"/>
  <c r="J56" i="64" s="1"/>
  <c r="J55" i="64" s="1"/>
  <c r="J53" i="64"/>
  <c r="J51" i="64"/>
  <c r="J46" i="64"/>
  <c r="J45" i="64" s="1"/>
  <c r="J44" i="64" s="1"/>
  <c r="J43" i="64" s="1"/>
  <c r="J41" i="64"/>
  <c r="J40" i="64" s="1"/>
  <c r="J39" i="64" s="1"/>
  <c r="J38" i="64" s="1"/>
  <c r="J36" i="64"/>
  <c r="J34" i="64"/>
  <c r="J29" i="64"/>
  <c r="J27" i="64"/>
  <c r="J21" i="64"/>
  <c r="J20" i="64" s="1"/>
  <c r="J19" i="64" s="1"/>
  <c r="J18" i="64" s="1"/>
  <c r="H381" i="2"/>
  <c r="F194" i="40" s="1"/>
  <c r="H696" i="2"/>
  <c r="F404" i="40" s="1"/>
  <c r="H689" i="2"/>
  <c r="F306" i="40" s="1"/>
  <c r="H682" i="2"/>
  <c r="H677" i="2"/>
  <c r="H669" i="2"/>
  <c r="F88" i="40" s="1"/>
  <c r="H663" i="2"/>
  <c r="F82" i="40" s="1"/>
  <c r="H662" i="2"/>
  <c r="F81" i="40" s="1"/>
  <c r="H651" i="2"/>
  <c r="F129" i="40" s="1"/>
  <c r="H645" i="2"/>
  <c r="F121" i="40" s="1"/>
  <c r="H656" i="2"/>
  <c r="F281" i="40" s="1"/>
  <c r="H627" i="2"/>
  <c r="F215" i="40" s="1"/>
  <c r="H625" i="2"/>
  <c r="F209" i="40" s="1"/>
  <c r="H622" i="2"/>
  <c r="F206" i="40" s="1"/>
  <c r="H616" i="2"/>
  <c r="H614" i="2"/>
  <c r="F159" i="40" s="1"/>
  <c r="H613" i="2"/>
  <c r="F158" i="40" s="1"/>
  <c r="H611" i="2"/>
  <c r="H606" i="2"/>
  <c r="F141" i="40" s="1"/>
  <c r="H604" i="2"/>
  <c r="F139" i="40" s="1"/>
  <c r="H603" i="2"/>
  <c r="F138" i="40" s="1"/>
  <c r="H601" i="2"/>
  <c r="F136" i="40" s="1"/>
  <c r="H596" i="2"/>
  <c r="F104" i="40" s="1"/>
  <c r="H595" i="2"/>
  <c r="F103" i="40" s="1"/>
  <c r="H593" i="2"/>
  <c r="F101" i="40" s="1"/>
  <c r="H592" i="2"/>
  <c r="F100" i="40" s="1"/>
  <c r="H590" i="2"/>
  <c r="F98" i="40" s="1"/>
  <c r="H589" i="2"/>
  <c r="F97" i="40" s="1"/>
  <c r="H587" i="2"/>
  <c r="F95" i="40" s="1"/>
  <c r="H586" i="2"/>
  <c r="F94" i="40" s="1"/>
  <c r="F92" i="40"/>
  <c r="H581" i="2"/>
  <c r="F56" i="40" s="1"/>
  <c r="H580" i="2"/>
  <c r="F55" i="40" s="1"/>
  <c r="H576" i="2"/>
  <c r="F38" i="40" s="1"/>
  <c r="H575" i="2"/>
  <c r="F37" i="40" s="1"/>
  <c r="H571" i="2"/>
  <c r="F23" i="40" s="1"/>
  <c r="H570" i="2"/>
  <c r="F22" i="40" s="1"/>
  <c r="H564" i="2"/>
  <c r="F112" i="40" s="1"/>
  <c r="H557" i="2"/>
  <c r="F482" i="40" s="1"/>
  <c r="H551" i="2"/>
  <c r="H546" i="2"/>
  <c r="F74" i="40" s="1"/>
  <c r="H545" i="2"/>
  <c r="F73" i="40" s="1"/>
  <c r="H544" i="2"/>
  <c r="F72" i="40" s="1"/>
  <c r="H542" i="2"/>
  <c r="F70" i="40" s="1"/>
  <c r="H538" i="2"/>
  <c r="F66" i="40" s="1"/>
  <c r="H532" i="2"/>
  <c r="F47" i="40" s="1"/>
  <c r="H526" i="2"/>
  <c r="F419" i="40" s="1"/>
  <c r="H524" i="2"/>
  <c r="F417" i="40" s="1"/>
  <c r="H507" i="2"/>
  <c r="F42" i="40" s="1"/>
  <c r="H506" i="2"/>
  <c r="F41" i="40" s="1"/>
  <c r="H505" i="2"/>
  <c r="F40" i="40" s="1"/>
  <c r="H499" i="2"/>
  <c r="F31" i="40" s="1"/>
  <c r="H497" i="2"/>
  <c r="F29" i="40" s="1"/>
  <c r="H496" i="2"/>
  <c r="F28" i="40" s="1"/>
  <c r="H495" i="2"/>
  <c r="F27" i="40" s="1"/>
  <c r="H486" i="2"/>
  <c r="H475" i="2"/>
  <c r="F235" i="40" s="1"/>
  <c r="H472" i="2"/>
  <c r="F232" i="40" s="1"/>
  <c r="H471" i="2"/>
  <c r="F231" i="40" s="1"/>
  <c r="H470" i="2"/>
  <c r="F230" i="40" s="1"/>
  <c r="H468" i="2"/>
  <c r="F228" i="40" s="1"/>
  <c r="H459" i="2"/>
  <c r="H453" i="2"/>
  <c r="F370" i="40" s="1"/>
  <c r="H447" i="2"/>
  <c r="F313" i="40"/>
  <c r="F312" i="40"/>
  <c r="H442" i="2"/>
  <c r="F310" i="40" s="1"/>
  <c r="H438" i="2"/>
  <c r="F302" i="40" s="1"/>
  <c r="H420" i="2"/>
  <c r="F213" i="40" s="1"/>
  <c r="H419" i="2"/>
  <c r="F212" i="40" s="1"/>
  <c r="H418" i="2"/>
  <c r="F211" i="40" s="1"/>
  <c r="H411" i="2"/>
  <c r="F60" i="40" s="1"/>
  <c r="H410" i="2"/>
  <c r="F59" i="40" s="1"/>
  <c r="H409" i="2"/>
  <c r="F58" i="40" s="1"/>
  <c r="H398" i="2"/>
  <c r="H393" i="2"/>
  <c r="F224" i="40" s="1"/>
  <c r="H375" i="2"/>
  <c r="F185" i="40" s="1"/>
  <c r="H374" i="2"/>
  <c r="F184" i="40" s="1"/>
  <c r="H373" i="2"/>
  <c r="F183" i="40" s="1"/>
  <c r="H370" i="2"/>
  <c r="H366" i="2"/>
  <c r="H365" i="2"/>
  <c r="F175" i="40" s="1"/>
  <c r="H363" i="2"/>
  <c r="H361" i="2"/>
  <c r="F171" i="40" s="1"/>
  <c r="H359" i="2"/>
  <c r="H357" i="2"/>
  <c r="F167" i="40" s="1"/>
  <c r="F163" i="40"/>
  <c r="H348" i="2"/>
  <c r="H347" i="2" s="1"/>
  <c r="H346" i="2"/>
  <c r="F153" i="40" s="1"/>
  <c r="H344" i="2"/>
  <c r="F151" i="40" s="1"/>
  <c r="H343" i="2"/>
  <c r="F150" i="40" s="1"/>
  <c r="H337" i="2"/>
  <c r="H329" i="2"/>
  <c r="F145" i="40" s="1"/>
  <c r="H328" i="2"/>
  <c r="F144" i="40" s="1"/>
  <c r="H327" i="2"/>
  <c r="F143" i="40" s="1"/>
  <c r="H323" i="2"/>
  <c r="F132" i="40" s="1"/>
  <c r="H322" i="2"/>
  <c r="F131" i="40" s="1"/>
  <c r="H315" i="2"/>
  <c r="F262" i="40" s="1"/>
  <c r="H309" i="2"/>
  <c r="F437" i="40" s="1"/>
  <c r="H305" i="2"/>
  <c r="F433" i="40" s="1"/>
  <c r="H303" i="2"/>
  <c r="F431" i="40" s="1"/>
  <c r="H298" i="2"/>
  <c r="F275" i="40" s="1"/>
  <c r="H293" i="2"/>
  <c r="F266" i="40" s="1"/>
  <c r="H291" i="2"/>
  <c r="F264" i="40" s="1"/>
  <c r="H289" i="2"/>
  <c r="F260" i="40" s="1"/>
  <c r="H287" i="2"/>
  <c r="F258" i="40" s="1"/>
  <c r="H285" i="2"/>
  <c r="F256" i="40" s="1"/>
  <c r="H279" i="2"/>
  <c r="F273" i="40" s="1"/>
  <c r="F292" i="40"/>
  <c r="H263" i="2"/>
  <c r="H260" i="2"/>
  <c r="H249" i="2"/>
  <c r="H243" i="2"/>
  <c r="H241" i="2"/>
  <c r="F430" i="40" s="1"/>
  <c r="H234" i="2"/>
  <c r="F363" i="40" s="1"/>
  <c r="H228" i="2"/>
  <c r="F351" i="40" s="1"/>
  <c r="F349" i="40"/>
  <c r="F355" i="40"/>
  <c r="H224" i="2"/>
  <c r="F345" i="40" s="1"/>
  <c r="H222" i="2"/>
  <c r="F343" i="40" s="1"/>
  <c r="H208" i="2"/>
  <c r="F359" i="40" s="1"/>
  <c r="H201" i="2"/>
  <c r="F399" i="40" s="1"/>
  <c r="H195" i="2"/>
  <c r="F385" i="40" s="1"/>
  <c r="H194" i="2"/>
  <c r="F384" i="40" s="1"/>
  <c r="H193" i="2"/>
  <c r="F383" i="40" s="1"/>
  <c r="H184" i="2"/>
  <c r="F510" i="40" s="1"/>
  <c r="H183" i="2"/>
  <c r="F509" i="40" s="1"/>
  <c r="H182" i="2"/>
  <c r="F508" i="40" s="1"/>
  <c r="F315" i="40" l="1"/>
  <c r="F314" i="40" s="1"/>
  <c r="H446" i="2"/>
  <c r="F180" i="40"/>
  <c r="F179" i="40" s="1"/>
  <c r="H369" i="2"/>
  <c r="F316" i="65"/>
  <c r="F315" i="65" s="1"/>
  <c r="F314" i="65" s="1"/>
  <c r="F313" i="65" s="1"/>
  <c r="J470" i="64"/>
  <c r="J469" i="64" s="1"/>
  <c r="J468" i="64" s="1"/>
  <c r="I600" i="64"/>
  <c r="I559" i="64" s="1"/>
  <c r="L559" i="64" s="1"/>
  <c r="G316" i="65"/>
  <c r="G315" i="65" s="1"/>
  <c r="G314" i="65" s="1"/>
  <c r="G313" i="65" s="1"/>
  <c r="F182" i="65"/>
  <c r="G182" i="65"/>
  <c r="J415" i="64"/>
  <c r="J414" i="64" s="1"/>
  <c r="G251" i="65"/>
  <c r="G250" i="65" s="1"/>
  <c r="F106" i="65"/>
  <c r="F105" i="65" s="1"/>
  <c r="F99" i="65" s="1"/>
  <c r="F290" i="40"/>
  <c r="F288" i="40" s="1"/>
  <c r="H258" i="2"/>
  <c r="F293" i="40"/>
  <c r="F291" i="40" s="1"/>
  <c r="H261" i="2"/>
  <c r="I378" i="64"/>
  <c r="G106" i="65"/>
  <c r="G105" i="65" s="1"/>
  <c r="G98" i="65" s="1"/>
  <c r="I267" i="64"/>
  <c r="L267" i="64" s="1"/>
  <c r="H88" i="63"/>
  <c r="H87" i="63" s="1"/>
  <c r="H86" i="63" s="1"/>
  <c r="H85" i="63" s="1"/>
  <c r="F340" i="65"/>
  <c r="F339" i="65" s="1"/>
  <c r="F338" i="65" s="1"/>
  <c r="F337" i="65" s="1"/>
  <c r="I88" i="63"/>
  <c r="I87" i="63" s="1"/>
  <c r="I86" i="63" s="1"/>
  <c r="I85" i="63" s="1"/>
  <c r="G340" i="65"/>
  <c r="G339" i="65" s="1"/>
  <c r="G338" i="65" s="1"/>
  <c r="G337" i="65" s="1"/>
  <c r="I138" i="64"/>
  <c r="I17" i="64"/>
  <c r="G216" i="65"/>
  <c r="G215" i="65" s="1"/>
  <c r="G212" i="65" s="1"/>
  <c r="G211" i="65" s="1"/>
  <c r="G210" i="65" s="1"/>
  <c r="G152" i="65"/>
  <c r="G150" i="65" s="1"/>
  <c r="H299" i="63"/>
  <c r="F117" i="65"/>
  <c r="F116" i="65" s="1"/>
  <c r="J306" i="64"/>
  <c r="J305" i="64" s="1"/>
  <c r="J304" i="64" s="1"/>
  <c r="J303" i="64" s="1"/>
  <c r="F176" i="40"/>
  <c r="H409" i="63"/>
  <c r="F138" i="65"/>
  <c r="F137" i="65" s="1"/>
  <c r="I147" i="63"/>
  <c r="G446" i="65"/>
  <c r="G448" i="65"/>
  <c r="G138" i="65"/>
  <c r="G137" i="65" s="1"/>
  <c r="I263" i="63"/>
  <c r="I105" i="63"/>
  <c r="I104" i="63" s="1"/>
  <c r="I103" i="63" s="1"/>
  <c r="I102" i="63" s="1"/>
  <c r="F448" i="65"/>
  <c r="F155" i="40"/>
  <c r="F154" i="40" s="1"/>
  <c r="H267" i="63"/>
  <c r="H326" i="63"/>
  <c r="H593" i="63"/>
  <c r="H592" i="63" s="1"/>
  <c r="I227" i="63"/>
  <c r="G302" i="65"/>
  <c r="G301" i="65" s="1"/>
  <c r="I196" i="63"/>
  <c r="G380" i="65"/>
  <c r="I198" i="63"/>
  <c r="I326" i="63"/>
  <c r="F380" i="65"/>
  <c r="J502" i="64"/>
  <c r="J501" i="64" s="1"/>
  <c r="J500" i="64" s="1"/>
  <c r="J494" i="64" s="1"/>
  <c r="I50" i="63"/>
  <c r="I301" i="63"/>
  <c r="I460" i="63"/>
  <c r="I459" i="63" s="1"/>
  <c r="I458" i="63" s="1"/>
  <c r="I518" i="63"/>
  <c r="I517" i="63" s="1"/>
  <c r="I516" i="63" s="1"/>
  <c r="J192" i="64"/>
  <c r="J191" i="64" s="1"/>
  <c r="J190" i="64" s="1"/>
  <c r="H209" i="63"/>
  <c r="I72" i="63"/>
  <c r="I71" i="63" s="1"/>
  <c r="I70" i="63" s="1"/>
  <c r="I69" i="63" s="1"/>
  <c r="I236" i="63"/>
  <c r="I480" i="63"/>
  <c r="I479" i="63" s="1"/>
  <c r="I478" i="63" s="1"/>
  <c r="I209" i="63"/>
  <c r="I351" i="63"/>
  <c r="I623" i="63"/>
  <c r="I622" i="63" s="1"/>
  <c r="I621" i="63" s="1"/>
  <c r="I620" i="63" s="1"/>
  <c r="I619" i="63" s="1"/>
  <c r="J148" i="64"/>
  <c r="J147" i="64" s="1"/>
  <c r="J146" i="64" s="1"/>
  <c r="H227" i="63"/>
  <c r="H334" i="63"/>
  <c r="H480" i="63"/>
  <c r="H479" i="63" s="1"/>
  <c r="H478" i="63" s="1"/>
  <c r="H549" i="63"/>
  <c r="H603" i="63"/>
  <c r="J95" i="64"/>
  <c r="J94" i="64" s="1"/>
  <c r="J588" i="64"/>
  <c r="J587" i="64" s="1"/>
  <c r="J582" i="64" s="1"/>
  <c r="J581" i="64" s="1"/>
  <c r="J567" i="64" s="1"/>
  <c r="H179" i="63"/>
  <c r="H178" i="63" s="1"/>
  <c r="H177" i="63" s="1"/>
  <c r="H238" i="63"/>
  <c r="H279" i="63"/>
  <c r="H349" i="63"/>
  <c r="H566" i="63"/>
  <c r="I115" i="63"/>
  <c r="I114" i="63" s="1"/>
  <c r="I113" i="63" s="1"/>
  <c r="I112" i="63" s="1"/>
  <c r="I179" i="63"/>
  <c r="I178" i="63" s="1"/>
  <c r="I177" i="63" s="1"/>
  <c r="I283" i="63"/>
  <c r="I334" i="63"/>
  <c r="I400" i="63"/>
  <c r="I399" i="63" s="1"/>
  <c r="I398" i="63" s="1"/>
  <c r="I454" i="63"/>
  <c r="I549" i="63"/>
  <c r="I603" i="63"/>
  <c r="J644" i="64"/>
  <c r="J639" i="64" s="1"/>
  <c r="H196" i="63"/>
  <c r="H259" i="63"/>
  <c r="H490" i="63"/>
  <c r="I251" i="63"/>
  <c r="I341" i="63"/>
  <c r="I490" i="63"/>
  <c r="I566" i="63"/>
  <c r="I568" i="63"/>
  <c r="J26" i="64"/>
  <c r="J25" i="64" s="1"/>
  <c r="J24" i="64" s="1"/>
  <c r="J626" i="64"/>
  <c r="J625" i="64" s="1"/>
  <c r="J624" i="64" s="1"/>
  <c r="I110" i="63"/>
  <c r="I109" i="63" s="1"/>
  <c r="I108" i="63" s="1"/>
  <c r="I107" i="63" s="1"/>
  <c r="I138" i="63"/>
  <c r="I200" i="63"/>
  <c r="I231" i="63"/>
  <c r="I259" i="63"/>
  <c r="I279" i="63"/>
  <c r="I330" i="63"/>
  <c r="I349" i="63"/>
  <c r="I512" i="63"/>
  <c r="I511" i="63" s="1"/>
  <c r="I510" i="63" s="1"/>
  <c r="I509" i="63" s="1"/>
  <c r="I508" i="63" s="1"/>
  <c r="I593" i="63"/>
  <c r="I592" i="63" s="1"/>
  <c r="I630" i="63"/>
  <c r="I629" i="63" s="1"/>
  <c r="I628" i="63" s="1"/>
  <c r="I627" i="63" s="1"/>
  <c r="I626" i="63" s="1"/>
  <c r="I625" i="63" s="1"/>
  <c r="I30" i="63"/>
  <c r="I29" i="63" s="1"/>
  <c r="I28" i="63" s="1"/>
  <c r="G82" i="65"/>
  <c r="J33" i="64"/>
  <c r="J32" i="64" s="1"/>
  <c r="J31" i="64" s="1"/>
  <c r="J328" i="64"/>
  <c r="J327" i="64" s="1"/>
  <c r="J348" i="64"/>
  <c r="J634" i="64"/>
  <c r="J633" i="64" s="1"/>
  <c r="H48" i="63"/>
  <c r="H156" i="63"/>
  <c r="H155" i="63" s="1"/>
  <c r="H154" i="63" s="1"/>
  <c r="I48" i="63"/>
  <c r="I124" i="63"/>
  <c r="I123" i="63" s="1"/>
  <c r="I122" i="63" s="1"/>
  <c r="I156" i="63"/>
  <c r="I155" i="63" s="1"/>
  <c r="I154" i="63" s="1"/>
  <c r="I192" i="63"/>
  <c r="I238" i="63"/>
  <c r="I267" i="63"/>
  <c r="I324" i="63"/>
  <c r="I336" i="63"/>
  <c r="I366" i="63"/>
  <c r="I365" i="63" s="1"/>
  <c r="I364" i="63" s="1"/>
  <c r="I409" i="63"/>
  <c r="I472" i="63"/>
  <c r="I492" i="63"/>
  <c r="I543" i="63"/>
  <c r="I581" i="63"/>
  <c r="I580" i="63" s="1"/>
  <c r="I579" i="63" s="1"/>
  <c r="I574" i="63" s="1"/>
  <c r="H65" i="63"/>
  <c r="H115" i="63"/>
  <c r="H114" i="63" s="1"/>
  <c r="H113" i="63" s="1"/>
  <c r="H112" i="63" s="1"/>
  <c r="H138" i="63"/>
  <c r="F132" i="65"/>
  <c r="H568" i="63"/>
  <c r="H41" i="63"/>
  <c r="H72" i="63"/>
  <c r="H71" i="63" s="1"/>
  <c r="H70" i="63" s="1"/>
  <c r="H69" i="63" s="1"/>
  <c r="H124" i="63"/>
  <c r="H123" i="63" s="1"/>
  <c r="H122" i="63" s="1"/>
  <c r="H147" i="63"/>
  <c r="H192" i="63"/>
  <c r="H251" i="63"/>
  <c r="H341" i="63"/>
  <c r="H400" i="63"/>
  <c r="H399" i="63" s="1"/>
  <c r="H398" i="63" s="1"/>
  <c r="H472" i="63"/>
  <c r="H581" i="63"/>
  <c r="H580" i="63" s="1"/>
  <c r="H579" i="63" s="1"/>
  <c r="H574" i="63" s="1"/>
  <c r="I41" i="63"/>
  <c r="I65" i="63"/>
  <c r="G333" i="65"/>
  <c r="G332" i="65" s="1"/>
  <c r="G331" i="65" s="1"/>
  <c r="I242" i="63"/>
  <c r="I241" i="63" s="1"/>
  <c r="I240" i="63" s="1"/>
  <c r="G132" i="65"/>
  <c r="G51" i="65"/>
  <c r="G202" i="65"/>
  <c r="G24" i="65"/>
  <c r="G37" i="65"/>
  <c r="G139" i="65"/>
  <c r="H105" i="63"/>
  <c r="H104" i="63" s="1"/>
  <c r="H103" i="63" s="1"/>
  <c r="H102" i="63" s="1"/>
  <c r="H200" i="63"/>
  <c r="H231" i="63"/>
  <c r="H263" i="63"/>
  <c r="H283" i="63"/>
  <c r="H330" i="63"/>
  <c r="H366" i="63"/>
  <c r="H365" i="63" s="1"/>
  <c r="H364" i="63" s="1"/>
  <c r="H454" i="63"/>
  <c r="H512" i="63"/>
  <c r="H511" i="63" s="1"/>
  <c r="H510" i="63" s="1"/>
  <c r="H509" i="63" s="1"/>
  <c r="H508" i="63" s="1"/>
  <c r="H630" i="63"/>
  <c r="H629" i="63" s="1"/>
  <c r="H628" i="63" s="1"/>
  <c r="H627" i="63" s="1"/>
  <c r="H626" i="63" s="1"/>
  <c r="H625" i="63" s="1"/>
  <c r="H110" i="63"/>
  <c r="H109" i="63" s="1"/>
  <c r="H108" i="63" s="1"/>
  <c r="H107" i="63" s="1"/>
  <c r="H321" i="63"/>
  <c r="I34" i="63"/>
  <c r="I33" i="63" s="1"/>
  <c r="I32" i="63" s="1"/>
  <c r="I186" i="63"/>
  <c r="I185" i="63" s="1"/>
  <c r="I184" i="63" s="1"/>
  <c r="I183" i="63" s="1"/>
  <c r="I182" i="63" s="1"/>
  <c r="I229" i="63"/>
  <c r="I265" i="63"/>
  <c r="I404" i="63"/>
  <c r="I427" i="63"/>
  <c r="I571" i="63"/>
  <c r="F41" i="65"/>
  <c r="H505" i="63"/>
  <c r="H504" i="63" s="1"/>
  <c r="H503" i="63" s="1"/>
  <c r="H502" i="63" s="1"/>
  <c r="H501" i="63" s="1"/>
  <c r="I60" i="63"/>
  <c r="I59" i="63" s="1"/>
  <c r="I58" i="63" s="1"/>
  <c r="I57" i="63" s="1"/>
  <c r="I149" i="63"/>
  <c r="I173" i="63"/>
  <c r="I172" i="63" s="1"/>
  <c r="I171" i="63" s="1"/>
  <c r="I253" i="63"/>
  <c r="I321" i="63"/>
  <c r="I406" i="63"/>
  <c r="I505" i="63"/>
  <c r="I504" i="63" s="1"/>
  <c r="I503" i="63" s="1"/>
  <c r="I502" i="63" s="1"/>
  <c r="I501" i="63" s="1"/>
  <c r="I534" i="63"/>
  <c r="I559" i="63"/>
  <c r="I556" i="63" s="1"/>
  <c r="I599" i="63"/>
  <c r="G284" i="65"/>
  <c r="G283" i="65" s="1"/>
  <c r="G282" i="65" s="1"/>
  <c r="G281" i="65" s="1"/>
  <c r="G280" i="65" s="1"/>
  <c r="G409" i="65"/>
  <c r="G408" i="65" s="1"/>
  <c r="G407" i="65" s="1"/>
  <c r="G91" i="65"/>
  <c r="J127" i="64"/>
  <c r="J126" i="64" s="1"/>
  <c r="J125" i="64" s="1"/>
  <c r="J183" i="64"/>
  <c r="J182" i="64" s="1"/>
  <c r="J181" i="64" s="1"/>
  <c r="J286" i="64"/>
  <c r="F127" i="65"/>
  <c r="F82" i="65"/>
  <c r="J75" i="64"/>
  <c r="H20" i="63"/>
  <c r="H19" i="63" s="1"/>
  <c r="H18" i="63" s="1"/>
  <c r="H17" i="63" s="1"/>
  <c r="F397" i="65"/>
  <c r="F396" i="65" s="1"/>
  <c r="F395" i="65" s="1"/>
  <c r="F394" i="65" s="1"/>
  <c r="H30" i="63"/>
  <c r="H29" i="63" s="1"/>
  <c r="H28" i="63" s="1"/>
  <c r="F406" i="65"/>
  <c r="F405" i="65" s="1"/>
  <c r="F404" i="65" s="1"/>
  <c r="F403" i="65" s="1"/>
  <c r="F411" i="65"/>
  <c r="F409" i="65" s="1"/>
  <c r="F408" i="65" s="1"/>
  <c r="F407" i="65" s="1"/>
  <c r="H34" i="63"/>
  <c r="H33" i="63" s="1"/>
  <c r="H32" i="63" s="1"/>
  <c r="H43" i="63"/>
  <c r="H50" i="63"/>
  <c r="F218" i="65"/>
  <c r="F217" i="65" s="1"/>
  <c r="F212" i="65" s="1"/>
  <c r="F211" i="65" s="1"/>
  <c r="F210" i="65" s="1"/>
  <c r="H60" i="63"/>
  <c r="H59" i="63" s="1"/>
  <c r="H58" i="63" s="1"/>
  <c r="H57" i="63" s="1"/>
  <c r="F289" i="65"/>
  <c r="F288" i="65" s="1"/>
  <c r="F287" i="65" s="1"/>
  <c r="F286" i="65" s="1"/>
  <c r="H67" i="63"/>
  <c r="F329" i="65"/>
  <c r="F328" i="65" s="1"/>
  <c r="F325" i="65" s="1"/>
  <c r="F324" i="65" s="1"/>
  <c r="H76" i="63"/>
  <c r="H75" i="63" s="1"/>
  <c r="H74" i="63" s="1"/>
  <c r="F401" i="65"/>
  <c r="F400" i="65" s="1"/>
  <c r="F399" i="65" s="1"/>
  <c r="F398" i="65" s="1"/>
  <c r="H93" i="63"/>
  <c r="H92" i="63" s="1"/>
  <c r="H91" i="63" s="1"/>
  <c r="H90" i="63" s="1"/>
  <c r="F360" i="65"/>
  <c r="F359" i="65" s="1"/>
  <c r="F358" i="65" s="1"/>
  <c r="F357" i="65" s="1"/>
  <c r="H99" i="63"/>
  <c r="H98" i="63" s="1"/>
  <c r="H97" i="63" s="1"/>
  <c r="H96" i="63" s="1"/>
  <c r="F440" i="65"/>
  <c r="F439" i="65" s="1"/>
  <c r="F438" i="65" s="1"/>
  <c r="F437" i="65" s="1"/>
  <c r="H120" i="63"/>
  <c r="H119" i="63" s="1"/>
  <c r="H118" i="63" s="1"/>
  <c r="F249" i="65"/>
  <c r="F248" i="65" s="1"/>
  <c r="F293" i="65"/>
  <c r="F292" i="65" s="1"/>
  <c r="F291" i="65" s="1"/>
  <c r="F290" i="65" s="1"/>
  <c r="H129" i="63"/>
  <c r="H128" i="63" s="1"/>
  <c r="H127" i="63" s="1"/>
  <c r="H126" i="63" s="1"/>
  <c r="F417" i="65"/>
  <c r="F416" i="65" s="1"/>
  <c r="F413" i="65" s="1"/>
  <c r="F412" i="65" s="1"/>
  <c r="H140" i="63"/>
  <c r="H145" i="63"/>
  <c r="F424" i="65"/>
  <c r="F423" i="65" s="1"/>
  <c r="H149" i="63"/>
  <c r="F430" i="65"/>
  <c r="F429" i="65" s="1"/>
  <c r="H160" i="63"/>
  <c r="H159" i="63" s="1"/>
  <c r="H158" i="63" s="1"/>
  <c r="F446" i="65"/>
  <c r="H173" i="63"/>
  <c r="H172" i="63" s="1"/>
  <c r="H171" i="63" s="1"/>
  <c r="F334" i="65"/>
  <c r="F333" i="65" s="1"/>
  <c r="F332" i="65" s="1"/>
  <c r="F331" i="65" s="1"/>
  <c r="H186" i="63"/>
  <c r="H185" i="63" s="1"/>
  <c r="H184" i="63" s="1"/>
  <c r="H183" i="63" s="1"/>
  <c r="H182" i="63" s="1"/>
  <c r="F312" i="65"/>
  <c r="F311" i="65" s="1"/>
  <c r="F310" i="65" s="1"/>
  <c r="F309" i="65" s="1"/>
  <c r="H194" i="63"/>
  <c r="F300" i="65"/>
  <c r="F299" i="65" s="1"/>
  <c r="H198" i="63"/>
  <c r="F306" i="65"/>
  <c r="F305" i="65" s="1"/>
  <c r="H204" i="63"/>
  <c r="H203" i="63" s="1"/>
  <c r="H202" i="63" s="1"/>
  <c r="H211" i="63"/>
  <c r="F384" i="65"/>
  <c r="H222" i="63"/>
  <c r="H221" i="63" s="1"/>
  <c r="H220" i="63" s="1"/>
  <c r="H219" i="63" s="1"/>
  <c r="F223" i="65"/>
  <c r="F222" i="65" s="1"/>
  <c r="F221" i="65" s="1"/>
  <c r="F220" i="65" s="1"/>
  <c r="F219" i="65" s="1"/>
  <c r="H229" i="63"/>
  <c r="F257" i="65"/>
  <c r="F256" i="65" s="1"/>
  <c r="F251" i="65" s="1"/>
  <c r="H236" i="63"/>
  <c r="F372" i="65"/>
  <c r="F371" i="65" s="1"/>
  <c r="F370" i="65" s="1"/>
  <c r="F369" i="65" s="1"/>
  <c r="H253" i="63"/>
  <c r="F245" i="65"/>
  <c r="F244" i="65" s="1"/>
  <c r="H261" i="63"/>
  <c r="F230" i="65"/>
  <c r="F229" i="65" s="1"/>
  <c r="H265" i="63"/>
  <c r="F236" i="65"/>
  <c r="F235" i="65" s="1"/>
  <c r="H272" i="63"/>
  <c r="H271" i="63" s="1"/>
  <c r="H270" i="63" s="1"/>
  <c r="H269" i="63" s="1"/>
  <c r="F247" i="65"/>
  <c r="F246" i="65" s="1"/>
  <c r="H281" i="63"/>
  <c r="F385" i="65"/>
  <c r="F383" i="65" s="1"/>
  <c r="H289" i="63"/>
  <c r="H288" i="63" s="1"/>
  <c r="H287" i="63" s="1"/>
  <c r="H286" i="63" s="1"/>
  <c r="H285" i="63" s="1"/>
  <c r="F234" i="65"/>
  <c r="F233" i="65" s="1"/>
  <c r="H296" i="63"/>
  <c r="F115" i="65"/>
  <c r="F113" i="65" s="1"/>
  <c r="H301" i="63"/>
  <c r="F124" i="65"/>
  <c r="F123" i="65" s="1"/>
  <c r="H324" i="63"/>
  <c r="F136" i="65"/>
  <c r="F135" i="65" s="1"/>
  <c r="H328" i="63"/>
  <c r="F143" i="65"/>
  <c r="F142" i="65" s="1"/>
  <c r="H336" i="63"/>
  <c r="F152" i="65"/>
  <c r="F150" i="65" s="1"/>
  <c r="H345" i="63"/>
  <c r="F160" i="65"/>
  <c r="F159" i="65" s="1"/>
  <c r="H351" i="63"/>
  <c r="F166" i="65"/>
  <c r="F165" i="65" s="1"/>
  <c r="H377" i="63"/>
  <c r="H376" i="63" s="1"/>
  <c r="H375" i="63" s="1"/>
  <c r="F52" i="65"/>
  <c r="F51" i="65" s="1"/>
  <c r="H384" i="63"/>
  <c r="H383" i="63" s="1"/>
  <c r="F187" i="65"/>
  <c r="F185" i="65" s="1"/>
  <c r="H404" i="63"/>
  <c r="F274" i="65"/>
  <c r="F273" i="65" s="1"/>
  <c r="H406" i="63"/>
  <c r="F277" i="65"/>
  <c r="F275" i="65" s="1"/>
  <c r="F320" i="65"/>
  <c r="F319" i="65" s="1"/>
  <c r="F318" i="65" s="1"/>
  <c r="H414" i="63"/>
  <c r="H413" i="63" s="1"/>
  <c r="H412" i="63" s="1"/>
  <c r="H411" i="63" s="1"/>
  <c r="H425" i="63"/>
  <c r="F201" i="65"/>
  <c r="F200" i="65" s="1"/>
  <c r="H427" i="63"/>
  <c r="F204" i="65"/>
  <c r="F202" i="65" s="1"/>
  <c r="H432" i="63"/>
  <c r="H431" i="63" s="1"/>
  <c r="F208" i="65"/>
  <c r="F207" i="65" s="1"/>
  <c r="F206" i="65" s="1"/>
  <c r="F25" i="65"/>
  <c r="F24" i="65" s="1"/>
  <c r="H450" i="63"/>
  <c r="H460" i="63"/>
  <c r="H459" i="63" s="1"/>
  <c r="H458" i="63" s="1"/>
  <c r="F38" i="65"/>
  <c r="F37" i="65" s="1"/>
  <c r="H474" i="63"/>
  <c r="F368" i="65"/>
  <c r="F367" i="65" s="1"/>
  <c r="F364" i="65" s="1"/>
  <c r="F363" i="65" s="1"/>
  <c r="H486" i="63"/>
  <c r="H485" i="63" s="1"/>
  <c r="F58" i="65"/>
  <c r="F57" i="65" s="1"/>
  <c r="F56" i="65" s="1"/>
  <c r="H492" i="63"/>
  <c r="F64" i="65"/>
  <c r="F63" i="65" s="1"/>
  <c r="F60" i="65" s="1"/>
  <c r="H518" i="63"/>
  <c r="H517" i="63" s="1"/>
  <c r="H516" i="63" s="1"/>
  <c r="F22" i="65"/>
  <c r="F21" i="65" s="1"/>
  <c r="H523" i="63"/>
  <c r="H522" i="63" s="1"/>
  <c r="H521" i="63" s="1"/>
  <c r="F35" i="65"/>
  <c r="F34" i="65" s="1"/>
  <c r="H528" i="63"/>
  <c r="H527" i="63" s="1"/>
  <c r="H526" i="63" s="1"/>
  <c r="F49" i="65"/>
  <c r="F48" i="65" s="1"/>
  <c r="F80" i="65"/>
  <c r="H537" i="63"/>
  <c r="F87" i="65"/>
  <c r="F85" i="65" s="1"/>
  <c r="H540" i="63"/>
  <c r="F90" i="65"/>
  <c r="F88" i="65" s="1"/>
  <c r="F93" i="65"/>
  <c r="F91" i="65" s="1"/>
  <c r="H543" i="63"/>
  <c r="H551" i="63"/>
  <c r="F121" i="65"/>
  <c r="F120" i="65" s="1"/>
  <c r="H554" i="63"/>
  <c r="F126" i="65"/>
  <c r="F125" i="65" s="1"/>
  <c r="H559" i="63"/>
  <c r="H556" i="63" s="1"/>
  <c r="F140" i="65"/>
  <c r="F139" i="65" s="1"/>
  <c r="H571" i="63"/>
  <c r="F190" i="65"/>
  <c r="F189" i="65" s="1"/>
  <c r="H587" i="63"/>
  <c r="H586" i="63" s="1"/>
  <c r="H585" i="63" s="1"/>
  <c r="H584" i="63" s="1"/>
  <c r="F112" i="65"/>
  <c r="F111" i="65" s="1"/>
  <c r="H599" i="63"/>
  <c r="F74" i="65"/>
  <c r="F72" i="65" s="1"/>
  <c r="F69" i="65" s="1"/>
  <c r="F68" i="65" s="1"/>
  <c r="F96" i="65"/>
  <c r="H623" i="63"/>
  <c r="H622" i="63" s="1"/>
  <c r="H621" i="63" s="1"/>
  <c r="H620" i="63" s="1"/>
  <c r="H619" i="63" s="1"/>
  <c r="F270" i="65"/>
  <c r="F269" i="65" s="1"/>
  <c r="F268" i="65" s="1"/>
  <c r="F267" i="65" s="1"/>
  <c r="J50" i="64"/>
  <c r="J49" i="64" s="1"/>
  <c r="J48" i="64" s="1"/>
  <c r="J101" i="64"/>
  <c r="J100" i="64" s="1"/>
  <c r="J207" i="64"/>
  <c r="J206" i="64" s="1"/>
  <c r="J205" i="64" s="1"/>
  <c r="J204" i="64" s="1"/>
  <c r="J263" i="64"/>
  <c r="J262" i="64" s="1"/>
  <c r="J390" i="64"/>
  <c r="J389" i="64" s="1"/>
  <c r="J388" i="64" s="1"/>
  <c r="J387" i="64" s="1"/>
  <c r="J487" i="64"/>
  <c r="J486" i="64" s="1"/>
  <c r="J485" i="64" s="1"/>
  <c r="J484" i="64" s="1"/>
  <c r="G447" i="65"/>
  <c r="G72" i="65"/>
  <c r="G69" i="65" s="1"/>
  <c r="G68" i="65" s="1"/>
  <c r="J215" i="64"/>
  <c r="J214" i="64" s="1"/>
  <c r="J213" i="64" s="1"/>
  <c r="I20" i="63"/>
  <c r="I19" i="63" s="1"/>
  <c r="I18" i="63" s="1"/>
  <c r="I17" i="63" s="1"/>
  <c r="G397" i="65"/>
  <c r="G396" i="65" s="1"/>
  <c r="G395" i="65" s="1"/>
  <c r="G394" i="65" s="1"/>
  <c r="I43" i="63"/>
  <c r="I67" i="63"/>
  <c r="G329" i="65"/>
  <c r="G328" i="65" s="1"/>
  <c r="G325" i="65" s="1"/>
  <c r="G324" i="65" s="1"/>
  <c r="I76" i="63"/>
  <c r="I75" i="63" s="1"/>
  <c r="I74" i="63" s="1"/>
  <c r="G401" i="65"/>
  <c r="G400" i="65" s="1"/>
  <c r="G399" i="65" s="1"/>
  <c r="G398" i="65" s="1"/>
  <c r="I93" i="63"/>
  <c r="I92" i="63" s="1"/>
  <c r="I91" i="63" s="1"/>
  <c r="I90" i="63" s="1"/>
  <c r="G360" i="65"/>
  <c r="G359" i="65" s="1"/>
  <c r="G358" i="65" s="1"/>
  <c r="G357" i="65" s="1"/>
  <c r="I99" i="63"/>
  <c r="I98" i="63" s="1"/>
  <c r="I97" i="63" s="1"/>
  <c r="I96" i="63" s="1"/>
  <c r="G440" i="65"/>
  <c r="G439" i="65" s="1"/>
  <c r="G438" i="65" s="1"/>
  <c r="G437" i="65" s="1"/>
  <c r="I120" i="63"/>
  <c r="I119" i="63" s="1"/>
  <c r="I118" i="63" s="1"/>
  <c r="G249" i="65"/>
  <c r="G248" i="65" s="1"/>
  <c r="I129" i="63"/>
  <c r="I128" i="63" s="1"/>
  <c r="I127" i="63" s="1"/>
  <c r="I126" i="63" s="1"/>
  <c r="G293" i="65"/>
  <c r="G292" i="65" s="1"/>
  <c r="G291" i="65" s="1"/>
  <c r="G290" i="65" s="1"/>
  <c r="G285" i="65" s="1"/>
  <c r="I140" i="63"/>
  <c r="G417" i="65"/>
  <c r="G416" i="65" s="1"/>
  <c r="G413" i="65" s="1"/>
  <c r="G412" i="65" s="1"/>
  <c r="I145" i="63"/>
  <c r="G424" i="65"/>
  <c r="G423" i="65" s="1"/>
  <c r="I151" i="63"/>
  <c r="G433" i="65"/>
  <c r="G431" i="65" s="1"/>
  <c r="I194" i="63"/>
  <c r="G300" i="65"/>
  <c r="G299" i="65" s="1"/>
  <c r="I204" i="63"/>
  <c r="I203" i="63" s="1"/>
  <c r="I202" i="63" s="1"/>
  <c r="I211" i="63"/>
  <c r="G384" i="65"/>
  <c r="I222" i="63"/>
  <c r="I221" i="63" s="1"/>
  <c r="I220" i="63" s="1"/>
  <c r="I219" i="63" s="1"/>
  <c r="G223" i="65"/>
  <c r="G222" i="65" s="1"/>
  <c r="G221" i="65" s="1"/>
  <c r="G220" i="65" s="1"/>
  <c r="G219" i="65" s="1"/>
  <c r="I261" i="63"/>
  <c r="G230" i="65"/>
  <c r="G229" i="65" s="1"/>
  <c r="I272" i="63"/>
  <c r="I271" i="63" s="1"/>
  <c r="I270" i="63" s="1"/>
  <c r="I269" i="63" s="1"/>
  <c r="G247" i="65"/>
  <c r="G246" i="65" s="1"/>
  <c r="I281" i="63"/>
  <c r="G385" i="65"/>
  <c r="I289" i="63"/>
  <c r="I288" i="63" s="1"/>
  <c r="I287" i="63" s="1"/>
  <c r="I286" i="63" s="1"/>
  <c r="I285" i="63" s="1"/>
  <c r="G234" i="65"/>
  <c r="G233" i="65" s="1"/>
  <c r="I296" i="63"/>
  <c r="G115" i="65"/>
  <c r="G113" i="65" s="1"/>
  <c r="I303" i="63"/>
  <c r="G129" i="65"/>
  <c r="G127" i="65" s="1"/>
  <c r="I328" i="63"/>
  <c r="G143" i="65"/>
  <c r="G142" i="65" s="1"/>
  <c r="I345" i="63"/>
  <c r="G160" i="65"/>
  <c r="G159" i="65" s="1"/>
  <c r="I384" i="63"/>
  <c r="I383" i="63" s="1"/>
  <c r="I382" i="63" s="1"/>
  <c r="I381" i="63" s="1"/>
  <c r="G187" i="65"/>
  <c r="G185" i="65" s="1"/>
  <c r="G179" i="65" s="1"/>
  <c r="G178" i="65" s="1"/>
  <c r="G275" i="65"/>
  <c r="G272" i="65" s="1"/>
  <c r="G271" i="65" s="1"/>
  <c r="G262" i="65" s="1"/>
  <c r="I414" i="63"/>
  <c r="I413" i="63" s="1"/>
  <c r="I412" i="63" s="1"/>
  <c r="I411" i="63" s="1"/>
  <c r="G320" i="65"/>
  <c r="G319" i="65" s="1"/>
  <c r="G318" i="65" s="1"/>
  <c r="I425" i="63"/>
  <c r="G201" i="65"/>
  <c r="G200" i="65" s="1"/>
  <c r="I432" i="63"/>
  <c r="I431" i="63" s="1"/>
  <c r="G208" i="65"/>
  <c r="G207" i="65" s="1"/>
  <c r="G206" i="65" s="1"/>
  <c r="I474" i="63"/>
  <c r="G368" i="65"/>
  <c r="G367" i="65" s="1"/>
  <c r="G364" i="65" s="1"/>
  <c r="G363" i="65" s="1"/>
  <c r="I486" i="63"/>
  <c r="I485" i="63" s="1"/>
  <c r="G58" i="65"/>
  <c r="G57" i="65" s="1"/>
  <c r="G56" i="65" s="1"/>
  <c r="G21" i="65"/>
  <c r="I523" i="63"/>
  <c r="I522" i="63" s="1"/>
  <c r="I521" i="63" s="1"/>
  <c r="G35" i="65"/>
  <c r="G34" i="65" s="1"/>
  <c r="I528" i="63"/>
  <c r="I527" i="63" s="1"/>
  <c r="I526" i="63" s="1"/>
  <c r="G49" i="65"/>
  <c r="G48" i="65" s="1"/>
  <c r="I537" i="63"/>
  <c r="G87" i="65"/>
  <c r="G85" i="65" s="1"/>
  <c r="I540" i="63"/>
  <c r="G90" i="65"/>
  <c r="G88" i="65" s="1"/>
  <c r="I551" i="63"/>
  <c r="G121" i="65"/>
  <c r="G120" i="65" s="1"/>
  <c r="I554" i="63"/>
  <c r="G126" i="65"/>
  <c r="G125" i="65" s="1"/>
  <c r="I587" i="63"/>
  <c r="I586" i="63" s="1"/>
  <c r="I585" i="63" s="1"/>
  <c r="I584" i="63" s="1"/>
  <c r="G112" i="65"/>
  <c r="G111" i="65" s="1"/>
  <c r="J363" i="64"/>
  <c r="J362" i="64" s="1"/>
  <c r="J361" i="64" s="1"/>
  <c r="J544" i="64"/>
  <c r="J543" i="64" s="1"/>
  <c r="J604" i="64"/>
  <c r="J603" i="64" s="1"/>
  <c r="J602" i="64" s="1"/>
  <c r="F284" i="65"/>
  <c r="F283" i="65" s="1"/>
  <c r="F282" i="65" s="1"/>
  <c r="F281" i="65" s="1"/>
  <c r="F280" i="65" s="1"/>
  <c r="F431" i="65"/>
  <c r="F447" i="65"/>
  <c r="F350" i="65"/>
  <c r="G41" i="65"/>
  <c r="G370" i="65"/>
  <c r="G369" i="65" s="1"/>
  <c r="G350" i="65"/>
  <c r="G63" i="65"/>
  <c r="G60" i="65" s="1"/>
  <c r="I377" i="63"/>
  <c r="I376" i="63" s="1"/>
  <c r="I160" i="63"/>
  <c r="I159" i="63" s="1"/>
  <c r="I158" i="63" s="1"/>
  <c r="I450" i="63"/>
  <c r="H242" i="63"/>
  <c r="H241" i="63" s="1"/>
  <c r="H240" i="63" s="1"/>
  <c r="H151" i="63"/>
  <c r="H303" i="63"/>
  <c r="H534" i="63"/>
  <c r="J269" i="64"/>
  <c r="J674" i="64"/>
  <c r="J165" i="64"/>
  <c r="J164" i="64" s="1"/>
  <c r="J163" i="64" s="1"/>
  <c r="J233" i="64"/>
  <c r="J232" i="64" s="1"/>
  <c r="J231" i="64" s="1"/>
  <c r="J535" i="64"/>
  <c r="J658" i="64"/>
  <c r="J657" i="64" s="1"/>
  <c r="J656" i="64" s="1"/>
  <c r="J527" i="64"/>
  <c r="H178" i="2"/>
  <c r="F504" i="40" s="1"/>
  <c r="F487" i="40"/>
  <c r="H167" i="2"/>
  <c r="F486" i="40" s="1"/>
  <c r="H172" i="2"/>
  <c r="F491" i="40" s="1"/>
  <c r="H174" i="2"/>
  <c r="F493" i="40" s="1"/>
  <c r="H165" i="2"/>
  <c r="F484" i="40" s="1"/>
  <c r="F476" i="40"/>
  <c r="H158" i="2"/>
  <c r="F475" i="40" s="1"/>
  <c r="F473" i="40"/>
  <c r="H142" i="2"/>
  <c r="F330" i="40" s="1"/>
  <c r="H137" i="2"/>
  <c r="F295" i="40" s="1"/>
  <c r="H133" i="2"/>
  <c r="F277" i="40" s="1"/>
  <c r="H128" i="2"/>
  <c r="F243" i="40" s="1"/>
  <c r="H123" i="2"/>
  <c r="F79" i="40" s="1"/>
  <c r="H118" i="2"/>
  <c r="F49" i="40" s="1"/>
  <c r="H112" i="2"/>
  <c r="F502" i="40" s="1"/>
  <c r="H102" i="2"/>
  <c r="F412" i="40" s="1"/>
  <c r="H101" i="2"/>
  <c r="F411" i="40" s="1"/>
  <c r="H96" i="2"/>
  <c r="F391" i="40" s="1"/>
  <c r="H91" i="2"/>
  <c r="H80" i="2"/>
  <c r="F456" i="40" s="1"/>
  <c r="H79" i="2"/>
  <c r="F455" i="40" s="1"/>
  <c r="H75" i="2"/>
  <c r="F446" i="40" s="1"/>
  <c r="H70" i="2"/>
  <c r="F378" i="40" s="1"/>
  <c r="H68" i="2"/>
  <c r="F376" i="40" s="1"/>
  <c r="H63" i="2"/>
  <c r="F326" i="40" s="1"/>
  <c r="H58" i="2"/>
  <c r="H52" i="2"/>
  <c r="H47" i="2"/>
  <c r="F123" i="40" s="1"/>
  <c r="H45" i="2"/>
  <c r="F118" i="40" s="1"/>
  <c r="H39" i="2"/>
  <c r="H31" i="2"/>
  <c r="F460" i="40" s="1"/>
  <c r="H27" i="2"/>
  <c r="H21" i="2"/>
  <c r="F451" i="40" s="1"/>
  <c r="J255" i="64" l="1"/>
  <c r="J254" i="64" s="1"/>
  <c r="H382" i="63"/>
  <c r="H381" i="63" s="1"/>
  <c r="I320" i="63"/>
  <c r="I319" i="63" s="1"/>
  <c r="I375" i="63"/>
  <c r="I374" i="63" s="1"/>
  <c r="I373" i="63" s="1"/>
  <c r="H374" i="63"/>
  <c r="J413" i="64"/>
  <c r="J412" i="64" s="1"/>
  <c r="J386" i="64" s="1"/>
  <c r="I591" i="63"/>
  <c r="I590" i="63" s="1"/>
  <c r="I573" i="63" s="1"/>
  <c r="H320" i="63"/>
  <c r="H319" i="63" s="1"/>
  <c r="G131" i="65"/>
  <c r="F131" i="65"/>
  <c r="F245" i="40"/>
  <c r="F244" i="40" s="1"/>
  <c r="H51" i="2"/>
  <c r="H257" i="2"/>
  <c r="I79" i="63"/>
  <c r="J170" i="64"/>
  <c r="J326" i="64"/>
  <c r="J325" i="64" s="1"/>
  <c r="J296" i="64" s="1"/>
  <c r="J601" i="64"/>
  <c r="I16" i="64"/>
  <c r="H79" i="63"/>
  <c r="F468" i="40"/>
  <c r="H38" i="2"/>
  <c r="H471" i="63"/>
  <c r="H470" i="63" s="1"/>
  <c r="H469" i="63" s="1"/>
  <c r="G241" i="65"/>
  <c r="G240" i="65" s="1"/>
  <c r="G239" i="65" s="1"/>
  <c r="G33" i="65"/>
  <c r="G32" i="65" s="1"/>
  <c r="G445" i="65"/>
  <c r="G444" i="65" s="1"/>
  <c r="G443" i="65" s="1"/>
  <c r="H170" i="63"/>
  <c r="H169" i="63" s="1"/>
  <c r="H168" i="63" s="1"/>
  <c r="H533" i="63"/>
  <c r="H532" i="63" s="1"/>
  <c r="H531" i="63" s="1"/>
  <c r="I533" i="63"/>
  <c r="I532" i="63" s="1"/>
  <c r="I531" i="63" s="1"/>
  <c r="G46" i="65"/>
  <c r="H591" i="63"/>
  <c r="H590" i="63" s="1"/>
  <c r="H573" i="63" s="1"/>
  <c r="F377" i="65"/>
  <c r="F376" i="65" s="1"/>
  <c r="F375" i="65" s="1"/>
  <c r="G55" i="65"/>
  <c r="H515" i="63"/>
  <c r="H489" i="63"/>
  <c r="H484" i="63" s="1"/>
  <c r="H477" i="63" s="1"/>
  <c r="H476" i="63" s="1"/>
  <c r="I565" i="63"/>
  <c r="I564" i="63" s="1"/>
  <c r="I449" i="63"/>
  <c r="I448" i="63" s="1"/>
  <c r="I447" i="63" s="1"/>
  <c r="F98" i="65"/>
  <c r="F226" i="65"/>
  <c r="F225" i="65" s="1"/>
  <c r="F224" i="65" s="1"/>
  <c r="I117" i="63"/>
  <c r="J632" i="64"/>
  <c r="J631" i="64" s="1"/>
  <c r="I191" i="63"/>
  <c r="I190" i="63" s="1"/>
  <c r="I189" i="63" s="1"/>
  <c r="H424" i="63"/>
  <c r="H423" i="63" s="1"/>
  <c r="H422" i="63" s="1"/>
  <c r="H416" i="63" s="1"/>
  <c r="I276" i="63"/>
  <c r="I275" i="63" s="1"/>
  <c r="I274" i="63" s="1"/>
  <c r="G20" i="65"/>
  <c r="G19" i="65" s="1"/>
  <c r="G296" i="65"/>
  <c r="G295" i="65" s="1"/>
  <c r="G294" i="65" s="1"/>
  <c r="J69" i="64"/>
  <c r="F241" i="65"/>
  <c r="F240" i="65" s="1"/>
  <c r="I47" i="63"/>
  <c r="I46" i="63" s="1"/>
  <c r="I45" i="63" s="1"/>
  <c r="I489" i="63"/>
  <c r="I484" i="63" s="1"/>
  <c r="I477" i="63" s="1"/>
  <c r="I476" i="63" s="1"/>
  <c r="F250" i="65"/>
  <c r="I170" i="63"/>
  <c r="I169" i="63" s="1"/>
  <c r="I168" i="63" s="1"/>
  <c r="G330" i="65"/>
  <c r="I235" i="63"/>
  <c r="I234" i="63" s="1"/>
  <c r="I233" i="63" s="1"/>
  <c r="G226" i="65"/>
  <c r="G225" i="65" s="1"/>
  <c r="G224" i="65" s="1"/>
  <c r="F33" i="65"/>
  <c r="F32" i="65" s="1"/>
  <c r="F55" i="65"/>
  <c r="F199" i="65"/>
  <c r="F198" i="65" s="1"/>
  <c r="F296" i="65"/>
  <c r="F295" i="65" s="1"/>
  <c r="F294" i="65" s="1"/>
  <c r="H598" i="63"/>
  <c r="H597" i="63" s="1"/>
  <c r="H235" i="63"/>
  <c r="H234" i="63" s="1"/>
  <c r="H233" i="63" s="1"/>
  <c r="I258" i="63"/>
  <c r="I257" i="63" s="1"/>
  <c r="I256" i="63" s="1"/>
  <c r="I208" i="63"/>
  <c r="I207" i="63" s="1"/>
  <c r="I206" i="63" s="1"/>
  <c r="J23" i="64"/>
  <c r="H258" i="63"/>
  <c r="H257" i="63" s="1"/>
  <c r="H256" i="63" s="1"/>
  <c r="H250" i="63"/>
  <c r="H249" i="63" s="1"/>
  <c r="H248" i="63" s="1"/>
  <c r="H247" i="63" s="1"/>
  <c r="H208" i="63"/>
  <c r="H207" i="63" s="1"/>
  <c r="H206" i="63" s="1"/>
  <c r="I618" i="63"/>
  <c r="J212" i="64"/>
  <c r="J203" i="64" s="1"/>
  <c r="H565" i="63"/>
  <c r="H564" i="63" s="1"/>
  <c r="J268" i="64"/>
  <c r="I598" i="63"/>
  <c r="I597" i="63" s="1"/>
  <c r="I137" i="63"/>
  <c r="I136" i="63" s="1"/>
  <c r="I64" i="63"/>
  <c r="I63" i="63" s="1"/>
  <c r="I62" i="63" s="1"/>
  <c r="H22" i="63"/>
  <c r="I250" i="63"/>
  <c r="I249" i="63" s="1"/>
  <c r="I248" i="63" s="1"/>
  <c r="I247" i="63" s="1"/>
  <c r="H64" i="63"/>
  <c r="H63" i="63" s="1"/>
  <c r="H62" i="63" s="1"/>
  <c r="H47" i="63"/>
  <c r="H46" i="63" s="1"/>
  <c r="H45" i="63" s="1"/>
  <c r="F110" i="65"/>
  <c r="I226" i="63"/>
  <c r="I225" i="63" s="1"/>
  <c r="I224" i="63" s="1"/>
  <c r="G47" i="65"/>
  <c r="I471" i="63"/>
  <c r="I470" i="63" s="1"/>
  <c r="I469" i="63" s="1"/>
  <c r="I424" i="63"/>
  <c r="I423" i="63" s="1"/>
  <c r="I422" i="63" s="1"/>
  <c r="I416" i="63" s="1"/>
  <c r="H449" i="63"/>
  <c r="H448" i="63" s="1"/>
  <c r="H447" i="63" s="1"/>
  <c r="H137" i="63"/>
  <c r="H136" i="63" s="1"/>
  <c r="I403" i="63"/>
  <c r="I402" i="63" s="1"/>
  <c r="I397" i="63" s="1"/>
  <c r="I396" i="63" s="1"/>
  <c r="I22" i="63"/>
  <c r="H117" i="63"/>
  <c r="F46" i="65"/>
  <c r="F330" i="65"/>
  <c r="F20" i="65"/>
  <c r="F19" i="65" s="1"/>
  <c r="F420" i="65"/>
  <c r="F419" i="65" s="1"/>
  <c r="I548" i="63"/>
  <c r="I547" i="63" s="1"/>
  <c r="I515" i="63"/>
  <c r="G199" i="65"/>
  <c r="G198" i="65" s="1"/>
  <c r="H548" i="63"/>
  <c r="H547" i="63" s="1"/>
  <c r="G420" i="65"/>
  <c r="G419" i="65" s="1"/>
  <c r="I40" i="63"/>
  <c r="I39" i="63" s="1"/>
  <c r="I38" i="63" s="1"/>
  <c r="H276" i="63"/>
  <c r="H275" i="63" s="1"/>
  <c r="H274" i="63" s="1"/>
  <c r="H226" i="63"/>
  <c r="H225" i="63" s="1"/>
  <c r="H224" i="63" s="1"/>
  <c r="H191" i="63"/>
  <c r="H190" i="63" s="1"/>
  <c r="H189" i="63" s="1"/>
  <c r="H40" i="63"/>
  <c r="H39" i="63" s="1"/>
  <c r="H38" i="63" s="1"/>
  <c r="I144" i="63"/>
  <c r="I143" i="63" s="1"/>
  <c r="F362" i="65"/>
  <c r="H618" i="63"/>
  <c r="F349" i="65"/>
  <c r="I295" i="63"/>
  <c r="I294" i="63" s="1"/>
  <c r="I293" i="63" s="1"/>
  <c r="I292" i="63" s="1"/>
  <c r="F47" i="65"/>
  <c r="G99" i="65"/>
  <c r="G362" i="65"/>
  <c r="F272" i="65"/>
  <c r="F271" i="65" s="1"/>
  <c r="F262" i="65" s="1"/>
  <c r="G110" i="65"/>
  <c r="G79" i="65"/>
  <c r="G78" i="65" s="1"/>
  <c r="G67" i="65" s="1"/>
  <c r="F179" i="65"/>
  <c r="F178" i="65" s="1"/>
  <c r="F79" i="65"/>
  <c r="F78" i="65" s="1"/>
  <c r="F321" i="40"/>
  <c r="J526" i="64"/>
  <c r="J525" i="64" s="1"/>
  <c r="J524" i="64" s="1"/>
  <c r="J523" i="64" s="1"/>
  <c r="H144" i="63"/>
  <c r="H143" i="63" s="1"/>
  <c r="G383" i="65"/>
  <c r="G377" i="65" s="1"/>
  <c r="G376" i="65" s="1"/>
  <c r="G375" i="65" s="1"/>
  <c r="F445" i="65"/>
  <c r="F444" i="65" s="1"/>
  <c r="F443" i="65" s="1"/>
  <c r="F285" i="65"/>
  <c r="H295" i="63"/>
  <c r="H294" i="63" s="1"/>
  <c r="H293" i="63" s="1"/>
  <c r="H292" i="63" s="1"/>
  <c r="G317" i="65"/>
  <c r="G349" i="65"/>
  <c r="H403" i="63"/>
  <c r="H402" i="63" s="1"/>
  <c r="H397" i="63" s="1"/>
  <c r="H396" i="63" s="1"/>
  <c r="F317" i="65"/>
  <c r="J145" i="64"/>
  <c r="F29" i="57"/>
  <c r="D29" i="57" s="1"/>
  <c r="F28" i="57"/>
  <c r="D28" i="57" s="1"/>
  <c r="F27" i="57"/>
  <c r="D27" i="57" s="1"/>
  <c r="F26" i="57"/>
  <c r="D26" i="57" s="1"/>
  <c r="F25" i="57"/>
  <c r="D25" i="57" s="1"/>
  <c r="F24" i="57"/>
  <c r="D24" i="57" s="1"/>
  <c r="F23" i="57"/>
  <c r="D23" i="57" s="1"/>
  <c r="I30" i="57"/>
  <c r="H30" i="57"/>
  <c r="G30" i="57"/>
  <c r="H373" i="63" l="1"/>
  <c r="G109" i="65"/>
  <c r="G108" i="65" s="1"/>
  <c r="H318" i="63"/>
  <c r="H317" i="63" s="1"/>
  <c r="I318" i="63"/>
  <c r="I317" i="63" s="1"/>
  <c r="I291" i="63" s="1"/>
  <c r="F109" i="65"/>
  <c r="F108" i="65" s="1"/>
  <c r="I15" i="64"/>
  <c r="J138" i="64"/>
  <c r="H596" i="63"/>
  <c r="H595" i="63" s="1"/>
  <c r="H446" i="63"/>
  <c r="H445" i="63" s="1"/>
  <c r="I596" i="63"/>
  <c r="I595" i="63" s="1"/>
  <c r="I446" i="63"/>
  <c r="J378" i="64"/>
  <c r="L378" i="64" s="1"/>
  <c r="G393" i="65"/>
  <c r="F393" i="65"/>
  <c r="I546" i="63"/>
  <c r="I514" i="63" s="1"/>
  <c r="J600" i="64"/>
  <c r="J559" i="64" s="1"/>
  <c r="J267" i="64"/>
  <c r="M267" i="64" s="1"/>
  <c r="I188" i="63"/>
  <c r="I445" i="63"/>
  <c r="J17" i="64"/>
  <c r="G18" i="65"/>
  <c r="F67" i="65"/>
  <c r="I101" i="63"/>
  <c r="I37" i="63"/>
  <c r="I213" i="63"/>
  <c r="H188" i="63"/>
  <c r="I255" i="63"/>
  <c r="I246" i="63" s="1"/>
  <c r="F239" i="65"/>
  <c r="H255" i="63"/>
  <c r="H246" i="63" s="1"/>
  <c r="H37" i="63"/>
  <c r="H213" i="63"/>
  <c r="H546" i="63"/>
  <c r="H514" i="63" s="1"/>
  <c r="H101" i="63"/>
  <c r="F18" i="65"/>
  <c r="H291" i="63" l="1"/>
  <c r="J16" i="64"/>
  <c r="J15" i="64" s="1"/>
  <c r="H507" i="63"/>
  <c r="I507" i="63"/>
  <c r="G17" i="65"/>
  <c r="G16" i="65" s="1"/>
  <c r="F17" i="65"/>
  <c r="F16" i="65" s="1"/>
  <c r="I181" i="63"/>
  <c r="I16" i="63"/>
  <c r="H181" i="63"/>
  <c r="H16" i="63"/>
  <c r="F511" i="40"/>
  <c r="F507" i="40"/>
  <c r="F503" i="40"/>
  <c r="F501" i="40"/>
  <c r="F497" i="40"/>
  <c r="F496" i="40" s="1"/>
  <c r="F485" i="40"/>
  <c r="F490" i="40"/>
  <c r="F492" i="40"/>
  <c r="F494" i="40"/>
  <c r="F483" i="40"/>
  <c r="F481" i="40"/>
  <c r="F474" i="40"/>
  <c r="F472" i="40"/>
  <c r="F469" i="40"/>
  <c r="F467" i="40" s="1"/>
  <c r="F466" i="40" s="1"/>
  <c r="F465" i="40" s="1"/>
  <c r="F459" i="40"/>
  <c r="F458" i="40" s="1"/>
  <c r="F457" i="40" s="1"/>
  <c r="F454" i="40"/>
  <c r="F453" i="40" s="1"/>
  <c r="F452" i="40" s="1"/>
  <c r="F450" i="40"/>
  <c r="F449" i="40" s="1"/>
  <c r="F448" i="40" s="1"/>
  <c r="F445" i="40"/>
  <c r="F444" i="40" s="1"/>
  <c r="F443" i="40" s="1"/>
  <c r="F438" i="40" s="1"/>
  <c r="F436" i="40"/>
  <c r="F432" i="40"/>
  <c r="F429" i="40"/>
  <c r="F424" i="40"/>
  <c r="F422" i="40"/>
  <c r="F418" i="40"/>
  <c r="F416" i="40"/>
  <c r="F410" i="40"/>
  <c r="F409" i="40" s="1"/>
  <c r="F408" i="40" s="1"/>
  <c r="F406" i="40"/>
  <c r="F405" i="40" s="1"/>
  <c r="F403" i="40"/>
  <c r="F402" i="40" s="1"/>
  <c r="F398" i="40"/>
  <c r="F397" i="40" s="1"/>
  <c r="F396" i="40" s="1"/>
  <c r="F394" i="40"/>
  <c r="F392" i="40"/>
  <c r="F390" i="40"/>
  <c r="F382" i="40"/>
  <c r="F377" i="40"/>
  <c r="F375" i="40"/>
  <c r="F371" i="40"/>
  <c r="F369" i="40"/>
  <c r="F358" i="40"/>
  <c r="F357" i="40" s="1"/>
  <c r="F356" i="40" s="1"/>
  <c r="F350" i="40"/>
  <c r="F348" i="40"/>
  <c r="F346" i="40"/>
  <c r="F354" i="40"/>
  <c r="F344" i="40"/>
  <c r="F342" i="40"/>
  <c r="F329" i="40"/>
  <c r="F328" i="40" s="1"/>
  <c r="F327" i="40" s="1"/>
  <c r="F325" i="40"/>
  <c r="F324" i="40" s="1"/>
  <c r="F323" i="40" s="1"/>
  <c r="F320" i="40"/>
  <c r="F319" i="40" s="1"/>
  <c r="F318" i="40" s="1"/>
  <c r="F317" i="40" s="1"/>
  <c r="F311" i="40"/>
  <c r="F309" i="40"/>
  <c r="F305" i="40"/>
  <c r="F304" i="40" s="1"/>
  <c r="F303" i="40" s="1"/>
  <c r="F301" i="40"/>
  <c r="F300" i="40" s="1"/>
  <c r="F299" i="40" s="1"/>
  <c r="F294" i="40"/>
  <c r="F287" i="40"/>
  <c r="F286" i="40" s="1"/>
  <c r="F285" i="40"/>
  <c r="F284" i="40" s="1"/>
  <c r="F282" i="40"/>
  <c r="F280" i="40"/>
  <c r="F279" i="40" s="1"/>
  <c r="F276" i="40"/>
  <c r="F274" i="40"/>
  <c r="F272" i="40"/>
  <c r="F271" i="40"/>
  <c r="F270" i="40" s="1"/>
  <c r="F265" i="40"/>
  <c r="F263" i="40"/>
  <c r="F261" i="40"/>
  <c r="F259" i="40"/>
  <c r="F257" i="40"/>
  <c r="F255" i="40"/>
  <c r="F250" i="40"/>
  <c r="F249" i="40" s="1"/>
  <c r="F248" i="40" s="1"/>
  <c r="F247" i="40" s="1"/>
  <c r="F242" i="40"/>
  <c r="F240" i="40"/>
  <c r="F234" i="40"/>
  <c r="F233" i="40" s="1"/>
  <c r="F229" i="40"/>
  <c r="F227" i="40"/>
  <c r="F223" i="40"/>
  <c r="F222" i="40" s="1"/>
  <c r="F221" i="40" s="1"/>
  <c r="F214" i="40"/>
  <c r="F210" i="40"/>
  <c r="F207" i="40"/>
  <c r="F205" i="40"/>
  <c r="F193" i="40"/>
  <c r="F191" i="40"/>
  <c r="F174" i="40"/>
  <c r="F170" i="40"/>
  <c r="F166" i="40"/>
  <c r="F162" i="40"/>
  <c r="F157" i="40"/>
  <c r="F152" i="40"/>
  <c r="F149" i="40"/>
  <c r="F142" i="40"/>
  <c r="F140" i="40"/>
  <c r="F146" i="40"/>
  <c r="F137" i="40"/>
  <c r="F135" i="40"/>
  <c r="F133" i="40"/>
  <c r="F130" i="40"/>
  <c r="F128" i="40"/>
  <c r="F127" i="40" s="1"/>
  <c r="F122" i="40"/>
  <c r="F120" i="40"/>
  <c r="F119" i="40" s="1"/>
  <c r="F117" i="40"/>
  <c r="F113" i="40"/>
  <c r="F111" i="40"/>
  <c r="F102" i="40"/>
  <c r="F99" i="40"/>
  <c r="F96" i="40"/>
  <c r="F93" i="40"/>
  <c r="F91" i="40"/>
  <c r="F87" i="40"/>
  <c r="F83" i="40"/>
  <c r="F80" i="40" s="1"/>
  <c r="F78" i="40"/>
  <c r="F69" i="40"/>
  <c r="F67" i="40"/>
  <c r="F65" i="40" s="1"/>
  <c r="F64" i="40" s="1"/>
  <c r="F57" i="40"/>
  <c r="F54" i="40"/>
  <c r="F48" i="40"/>
  <c r="F46" i="40"/>
  <c r="F39" i="40"/>
  <c r="F36" i="40"/>
  <c r="F32" i="40"/>
  <c r="F30" i="40"/>
  <c r="F26" i="40"/>
  <c r="F21" i="40"/>
  <c r="I772" i="51"/>
  <c r="I771" i="51" s="1"/>
  <c r="I770" i="51" s="1"/>
  <c r="I769" i="51" s="1"/>
  <c r="I768" i="51" s="1"/>
  <c r="I764" i="51"/>
  <c r="I763" i="51" s="1"/>
  <c r="I762" i="51" s="1"/>
  <c r="I759" i="51"/>
  <c r="I758" i="51" s="1"/>
  <c r="I757" i="51" s="1"/>
  <c r="I754" i="51"/>
  <c r="I753" i="51" s="1"/>
  <c r="I752" i="51" s="1"/>
  <c r="I747" i="51"/>
  <c r="I746" i="51" s="1"/>
  <c r="I745" i="51" s="1"/>
  <c r="I744" i="51" s="1"/>
  <c r="I740" i="51"/>
  <c r="I738" i="51"/>
  <c r="I734" i="51"/>
  <c r="I733" i="51" s="1"/>
  <c r="I728" i="51"/>
  <c r="I727" i="51" s="1"/>
  <c r="I722" i="51"/>
  <c r="I720" i="51"/>
  <c r="I701" i="51"/>
  <c r="I697" i="51"/>
  <c r="I695" i="51"/>
  <c r="I691" i="51"/>
  <c r="I682" i="51"/>
  <c r="I681" i="51" s="1"/>
  <c r="I680" i="51" s="1"/>
  <c r="I679" i="51" s="1"/>
  <c r="I677" i="51"/>
  <c r="I675" i="51"/>
  <c r="I673" i="51"/>
  <c r="I669" i="51"/>
  <c r="I668" i="51" s="1"/>
  <c r="I667" i="51" s="1"/>
  <c r="I652" i="51"/>
  <c r="I651" i="51" s="1"/>
  <c r="I650" i="51" s="1"/>
  <c r="I643" i="51"/>
  <c r="I642" i="51" s="1"/>
  <c r="I641" i="51" s="1"/>
  <c r="I640" i="51" s="1"/>
  <c r="I634" i="51"/>
  <c r="I633" i="51" s="1"/>
  <c r="I632" i="51" s="1"/>
  <c r="I631" i="51" s="1"/>
  <c r="I630" i="51" s="1"/>
  <c r="I626" i="51"/>
  <c r="I623" i="51"/>
  <c r="I621" i="51"/>
  <c r="I615" i="51"/>
  <c r="I612" i="51"/>
  <c r="I610" i="51"/>
  <c r="I605" i="51"/>
  <c r="I602" i="51"/>
  <c r="I600" i="51"/>
  <c r="I593" i="51"/>
  <c r="I592" i="51" s="1"/>
  <c r="I591" i="51" s="1"/>
  <c r="I590" i="51" s="1"/>
  <c r="I588" i="51"/>
  <c r="I587" i="51" s="1"/>
  <c r="I586" i="51" s="1"/>
  <c r="I585" i="51" s="1"/>
  <c r="I582" i="51"/>
  <c r="I581" i="51" s="1"/>
  <c r="I577" i="51"/>
  <c r="I575" i="51"/>
  <c r="I566" i="51"/>
  <c r="I565" i="51" s="1"/>
  <c r="I564" i="51" s="1"/>
  <c r="I563" i="51" s="1"/>
  <c r="I554" i="51"/>
  <c r="I548" i="51"/>
  <c r="I547" i="51" s="1"/>
  <c r="I546" i="51" s="1"/>
  <c r="I545" i="51" s="1"/>
  <c r="I534" i="51"/>
  <c r="I533" i="51" s="1"/>
  <c r="I523" i="51"/>
  <c r="I522" i="51" s="1"/>
  <c r="I521" i="51" s="1"/>
  <c r="I520" i="51" s="1"/>
  <c r="I518" i="51"/>
  <c r="I517" i="51" s="1"/>
  <c r="I516" i="51" s="1"/>
  <c r="I515" i="51" s="1"/>
  <c r="I513" i="51"/>
  <c r="I511" i="51"/>
  <c r="I506" i="51"/>
  <c r="I505" i="51" s="1"/>
  <c r="I504" i="51" s="1"/>
  <c r="I503" i="51" s="1"/>
  <c r="I501" i="51"/>
  <c r="I500" i="51" s="1"/>
  <c r="I499" i="51" s="1"/>
  <c r="I489" i="51"/>
  <c r="I485" i="51"/>
  <c r="I481" i="51"/>
  <c r="I473" i="51"/>
  <c r="I471" i="51"/>
  <c r="I469" i="51"/>
  <c r="I467" i="51"/>
  <c r="I465" i="51"/>
  <c r="I461" i="51"/>
  <c r="I454" i="51"/>
  <c r="I451" i="51"/>
  <c r="I445" i="51"/>
  <c r="I444" i="51" s="1"/>
  <c r="I443" i="51" s="1"/>
  <c r="I442" i="51" s="1"/>
  <c r="I435" i="51"/>
  <c r="I440" i="51"/>
  <c r="I439" i="51" s="1"/>
  <c r="I433" i="51"/>
  <c r="I430" i="51"/>
  <c r="I423" i="51"/>
  <c r="I422" i="51" s="1"/>
  <c r="I421" i="51" s="1"/>
  <c r="I420" i="51" s="1"/>
  <c r="I419" i="51" s="1"/>
  <c r="I418" i="51" s="1"/>
  <c r="I414" i="51"/>
  <c r="I413" i="51" s="1"/>
  <c r="I412" i="51" s="1"/>
  <c r="I406" i="51"/>
  <c r="I405" i="51" s="1"/>
  <c r="I404" i="51" s="1"/>
  <c r="I402" i="51"/>
  <c r="I401" i="51" s="1"/>
  <c r="I400" i="51" s="1"/>
  <c r="I399" i="51" s="1"/>
  <c r="I394" i="51"/>
  <c r="I393" i="51" s="1"/>
  <c r="I392" i="51" s="1"/>
  <c r="I391" i="51" s="1"/>
  <c r="I390" i="51" s="1"/>
  <c r="I388" i="51"/>
  <c r="I387" i="51" s="1"/>
  <c r="I386" i="51" s="1"/>
  <c r="I385" i="51" s="1"/>
  <c r="I384" i="51" s="1"/>
  <c r="I381" i="51"/>
  <c r="I380" i="51" s="1"/>
  <c r="I379" i="51" s="1"/>
  <c r="I378" i="51" s="1"/>
  <c r="I376" i="51"/>
  <c r="I375" i="51" s="1"/>
  <c r="I374" i="51" s="1"/>
  <c r="I368" i="51"/>
  <c r="I342" i="51"/>
  <c r="I339" i="51"/>
  <c r="I336" i="51"/>
  <c r="I333" i="51"/>
  <c r="I327" i="51"/>
  <c r="I326" i="51" s="1"/>
  <c r="I325" i="51" s="1"/>
  <c r="I324" i="51" s="1"/>
  <c r="I323" i="51" s="1"/>
  <c r="I320" i="51"/>
  <c r="I319" i="51" s="1"/>
  <c r="I318" i="51" s="1"/>
  <c r="I316" i="51"/>
  <c r="I315" i="51" s="1"/>
  <c r="I314" i="51" s="1"/>
  <c r="I313" i="51" s="1"/>
  <c r="I309" i="51"/>
  <c r="I308" i="51" s="1"/>
  <c r="I307" i="51" s="1"/>
  <c r="I306" i="51" s="1"/>
  <c r="I304" i="51"/>
  <c r="I303" i="51" s="1"/>
  <c r="I302" i="51" s="1"/>
  <c r="I301" i="51" s="1"/>
  <c r="I299" i="51"/>
  <c r="I298" i="51" s="1"/>
  <c r="I297" i="51" s="1"/>
  <c r="I296" i="51" s="1"/>
  <c r="I286" i="51"/>
  <c r="I285" i="51" s="1"/>
  <c r="I284" i="51" s="1"/>
  <c r="I283" i="51" s="1"/>
  <c r="I291" i="51"/>
  <c r="I279" i="51"/>
  <c r="I278" i="51" s="1"/>
  <c r="I277" i="51" s="1"/>
  <c r="I276" i="51" s="1"/>
  <c r="I275" i="51" s="1"/>
  <c r="I273" i="51"/>
  <c r="I272" i="51" s="1"/>
  <c r="I271" i="51" s="1"/>
  <c r="I270" i="51" s="1"/>
  <c r="I269" i="51" s="1"/>
  <c r="I267" i="51"/>
  <c r="I263" i="51"/>
  <c r="I261" i="51"/>
  <c r="I265" i="51"/>
  <c r="I256" i="51"/>
  <c r="I255" i="51" s="1"/>
  <c r="I254" i="51" s="1"/>
  <c r="I253" i="51" s="1"/>
  <c r="I251" i="51"/>
  <c r="I249" i="51"/>
  <c r="I247" i="51"/>
  <c r="I245" i="51"/>
  <c r="I243" i="51"/>
  <c r="I237" i="51"/>
  <c r="I235" i="51"/>
  <c r="I228" i="51"/>
  <c r="I226" i="51"/>
  <c r="I205" i="51"/>
  <c r="I204" i="51" s="1"/>
  <c r="I203" i="51" s="1"/>
  <c r="I202" i="51" s="1"/>
  <c r="I199" i="51"/>
  <c r="I197" i="51"/>
  <c r="I190" i="51"/>
  <c r="I184" i="51"/>
  <c r="I186" i="51"/>
  <c r="I169" i="51" s="1"/>
  <c r="I180" i="51"/>
  <c r="I178" i="51"/>
  <c r="I164" i="51"/>
  <c r="I163" i="51" s="1"/>
  <c r="I162" i="51" s="1"/>
  <c r="I161" i="51" s="1"/>
  <c r="I160" i="51" s="1"/>
  <c r="I156" i="51"/>
  <c r="I155" i="51" s="1"/>
  <c r="I149" i="51"/>
  <c r="I142" i="51"/>
  <c r="I138" i="51"/>
  <c r="I134" i="51"/>
  <c r="I133" i="51" s="1"/>
  <c r="I132" i="51" s="1"/>
  <c r="I123" i="51"/>
  <c r="I130" i="51"/>
  <c r="I121" i="51"/>
  <c r="I112" i="51"/>
  <c r="I103" i="51"/>
  <c r="I102" i="51" s="1"/>
  <c r="I101" i="51" s="1"/>
  <c r="I100" i="51" s="1"/>
  <c r="I98" i="51"/>
  <c r="I97" i="51" s="1"/>
  <c r="I96" i="51" s="1"/>
  <c r="I95" i="51" s="1"/>
  <c r="I93" i="51"/>
  <c r="I92" i="51" s="1"/>
  <c r="I91" i="51" s="1"/>
  <c r="I89" i="51"/>
  <c r="I88" i="51" s="1"/>
  <c r="I87" i="51" s="1"/>
  <c r="I84" i="51"/>
  <c r="I83" i="51" s="1"/>
  <c r="I82" i="51" s="1"/>
  <c r="I81" i="51" s="1"/>
  <c r="I78" i="51"/>
  <c r="I77" i="51" s="1"/>
  <c r="I76" i="51" s="1"/>
  <c r="I75" i="51" s="1"/>
  <c r="I62" i="51"/>
  <c r="I61" i="51" s="1"/>
  <c r="I60" i="51" s="1"/>
  <c r="I58" i="51"/>
  <c r="I57" i="51" s="1"/>
  <c r="I56" i="51" s="1"/>
  <c r="I55" i="51" s="1"/>
  <c r="I53" i="51"/>
  <c r="I51" i="51"/>
  <c r="I46" i="51"/>
  <c r="I45" i="51" s="1"/>
  <c r="I44" i="51" s="1"/>
  <c r="I43" i="51" s="1"/>
  <c r="I41" i="51"/>
  <c r="I40" i="51" s="1"/>
  <c r="I39" i="51" s="1"/>
  <c r="I38" i="51" s="1"/>
  <c r="I33" i="51"/>
  <c r="I28" i="51"/>
  <c r="I26" i="51"/>
  <c r="I20" i="51"/>
  <c r="I19" i="51" s="1"/>
  <c r="I18" i="51" s="1"/>
  <c r="I17" i="51" s="1"/>
  <c r="H701" i="2"/>
  <c r="H700" i="2" s="1"/>
  <c r="H699" i="2" s="1"/>
  <c r="H698" i="2" s="1"/>
  <c r="H697" i="2" s="1"/>
  <c r="H695" i="2"/>
  <c r="H694" i="2" s="1"/>
  <c r="H693" i="2" s="1"/>
  <c r="H692" i="2" s="1"/>
  <c r="H691" i="2" s="1"/>
  <c r="H688" i="2"/>
  <c r="H687" i="2" s="1"/>
  <c r="H686" i="2" s="1"/>
  <c r="H685" i="2" s="1"/>
  <c r="H684" i="2" s="1"/>
  <c r="H681" i="2"/>
  <c r="H680" i="2" s="1"/>
  <c r="H679" i="2" s="1"/>
  <c r="H678" i="2" s="1"/>
  <c r="H676" i="2"/>
  <c r="H675" i="2" s="1"/>
  <c r="H674" i="2" s="1"/>
  <c r="H668" i="2"/>
  <c r="H661" i="2"/>
  <c r="H649" i="2"/>
  <c r="H648" i="2" s="1"/>
  <c r="H647" i="2" s="1"/>
  <c r="H646" i="2" s="1"/>
  <c r="H644" i="2"/>
  <c r="H643" i="2" s="1"/>
  <c r="H642" i="2" s="1"/>
  <c r="H655" i="2"/>
  <c r="H654" i="2" s="1"/>
  <c r="H626" i="2"/>
  <c r="H623" i="2"/>
  <c r="H621" i="2"/>
  <c r="H615" i="2"/>
  <c r="H612" i="2"/>
  <c r="H610" i="2"/>
  <c r="H605" i="2"/>
  <c r="H602" i="2"/>
  <c r="H600" i="2"/>
  <c r="H594" i="2"/>
  <c r="H591" i="2"/>
  <c r="H588" i="2"/>
  <c r="H585" i="2"/>
  <c r="H634" i="2"/>
  <c r="H633" i="2" s="1"/>
  <c r="H574" i="2"/>
  <c r="H573" i="2" s="1"/>
  <c r="H572" i="2" s="1"/>
  <c r="H569" i="2"/>
  <c r="H568" i="2" s="1"/>
  <c r="H567" i="2" s="1"/>
  <c r="H563" i="2"/>
  <c r="H562" i="2" s="1"/>
  <c r="H561" i="2" s="1"/>
  <c r="H560" i="2" s="1"/>
  <c r="H559" i="2" s="1"/>
  <c r="H556" i="2"/>
  <c r="H555" i="2" s="1"/>
  <c r="H554" i="2" s="1"/>
  <c r="H553" i="2" s="1"/>
  <c r="H552" i="2" s="1"/>
  <c r="H550" i="2"/>
  <c r="H549" i="2" s="1"/>
  <c r="H548" i="2" s="1"/>
  <c r="H547" i="2" s="1"/>
  <c r="H543" i="2"/>
  <c r="H541" i="2"/>
  <c r="H537" i="2"/>
  <c r="H536" i="2" s="1"/>
  <c r="H531" i="2"/>
  <c r="H530" i="2" s="1"/>
  <c r="H525" i="2"/>
  <c r="H523" i="2"/>
  <c r="H504" i="2"/>
  <c r="H500" i="2"/>
  <c r="H498" i="2"/>
  <c r="H494" i="2"/>
  <c r="H485" i="2"/>
  <c r="H484" i="2" s="1"/>
  <c r="H483" i="2" s="1"/>
  <c r="H482" i="2" s="1"/>
  <c r="H480" i="2"/>
  <c r="H479" i="2" s="1"/>
  <c r="H478" i="2" s="1"/>
  <c r="H477" i="2" s="1"/>
  <c r="H474" i="2"/>
  <c r="H473" i="2" s="1"/>
  <c r="H469" i="2"/>
  <c r="H467" i="2"/>
  <c r="H458" i="2"/>
  <c r="H457" i="2" s="1"/>
  <c r="H456" i="2" s="1"/>
  <c r="H455" i="2" s="1"/>
  <c r="H452" i="2"/>
  <c r="H451" i="2" s="1"/>
  <c r="H450" i="2" s="1"/>
  <c r="H449" i="2" s="1"/>
  <c r="H443" i="2"/>
  <c r="H441" i="2"/>
  <c r="H437" i="2"/>
  <c r="H436" i="2" s="1"/>
  <c r="H435" i="2" s="1"/>
  <c r="H431" i="2"/>
  <c r="H430" i="2" s="1"/>
  <c r="H429" i="2" s="1"/>
  <c r="H428" i="2" s="1"/>
  <c r="H417" i="2"/>
  <c r="H416" i="2" s="1"/>
  <c r="H408" i="2"/>
  <c r="H397" i="2"/>
  <c r="H396" i="2" s="1"/>
  <c r="H395" i="2" s="1"/>
  <c r="H394" i="2" s="1"/>
  <c r="H392" i="2"/>
  <c r="H391" i="2" s="1"/>
  <c r="H390" i="2" s="1"/>
  <c r="H380" i="2"/>
  <c r="H376" i="2"/>
  <c r="H372" i="2"/>
  <c r="H364" i="2"/>
  <c r="H362" i="2"/>
  <c r="F173" i="40" s="1"/>
  <c r="F172" i="40" s="1"/>
  <c r="H360" i="2"/>
  <c r="H358" i="2"/>
  <c r="F169" i="40" s="1"/>
  <c r="F168" i="40" s="1"/>
  <c r="H356" i="2"/>
  <c r="H352" i="2"/>
  <c r="H345" i="2"/>
  <c r="H342" i="2"/>
  <c r="H336" i="2"/>
  <c r="H335" i="2" s="1"/>
  <c r="H334" i="2" s="1"/>
  <c r="H333" i="2" s="1"/>
  <c r="H331" i="2"/>
  <c r="H330" i="2" s="1"/>
  <c r="F362" i="40" s="1"/>
  <c r="H324" i="2"/>
  <c r="H314" i="2"/>
  <c r="H313" i="2" s="1"/>
  <c r="H312" i="2" s="1"/>
  <c r="H311" i="2" s="1"/>
  <c r="H310" i="2" s="1"/>
  <c r="H308" i="2"/>
  <c r="H304" i="2"/>
  <c r="H302" i="2"/>
  <c r="H306" i="2"/>
  <c r="H297" i="2"/>
  <c r="H296" i="2" s="1"/>
  <c r="H295" i="2" s="1"/>
  <c r="H294" i="2" s="1"/>
  <c r="H292" i="2"/>
  <c r="H290" i="2"/>
  <c r="H288" i="2"/>
  <c r="H286" i="2"/>
  <c r="H284" i="2"/>
  <c r="H278" i="2"/>
  <c r="H277" i="2" s="1"/>
  <c r="H271" i="2"/>
  <c r="H269" i="2"/>
  <c r="H253" i="2"/>
  <c r="H252" i="2" s="1"/>
  <c r="H251" i="2" s="1"/>
  <c r="H250" i="2" s="1"/>
  <c r="H248" i="2"/>
  <c r="H247" i="2" s="1"/>
  <c r="H246" i="2" s="1"/>
  <c r="H245" i="2" s="1"/>
  <c r="H242" i="2"/>
  <c r="H240" i="2"/>
  <c r="H233" i="2"/>
  <c r="H227" i="2"/>
  <c r="H225" i="2"/>
  <c r="H229" i="2"/>
  <c r="H223" i="2"/>
  <c r="H221" i="2"/>
  <c r="H207" i="2"/>
  <c r="H206" i="2" s="1"/>
  <c r="H205" i="2" s="1"/>
  <c r="H204" i="2" s="1"/>
  <c r="H203" i="2" s="1"/>
  <c r="H200" i="2"/>
  <c r="H199" i="2" s="1"/>
  <c r="H198" i="2" s="1"/>
  <c r="H192" i="2"/>
  <c r="H181" i="2"/>
  <c r="H177" i="2"/>
  <c r="H176" i="2" s="1"/>
  <c r="H175" i="2" s="1"/>
  <c r="H166" i="2"/>
  <c r="H171" i="2"/>
  <c r="H173" i="2"/>
  <c r="H164" i="2"/>
  <c r="H157" i="2"/>
  <c r="H155" i="2"/>
  <c r="H146" i="2"/>
  <c r="H145" i="2" s="1"/>
  <c r="H144" i="2" s="1"/>
  <c r="H143" i="2" s="1"/>
  <c r="H141" i="2"/>
  <c r="H140" i="2" s="1"/>
  <c r="H139" i="2" s="1"/>
  <c r="H138" i="2" s="1"/>
  <c r="H136" i="2"/>
  <c r="H135" i="2" s="1"/>
  <c r="H134" i="2" s="1"/>
  <c r="H132" i="2"/>
  <c r="H131" i="2" s="1"/>
  <c r="H130" i="2" s="1"/>
  <c r="H127" i="2"/>
  <c r="H126" i="2" s="1"/>
  <c r="H125" i="2" s="1"/>
  <c r="H124" i="2" s="1"/>
  <c r="H122" i="2"/>
  <c r="H121" i="2" s="1"/>
  <c r="H120" i="2" s="1"/>
  <c r="H119" i="2" s="1"/>
  <c r="H117" i="2"/>
  <c r="H116" i="2" s="1"/>
  <c r="H115" i="2" s="1"/>
  <c r="H114" i="2" s="1"/>
  <c r="H111" i="2"/>
  <c r="H110" i="2" s="1"/>
  <c r="H109" i="2" s="1"/>
  <c r="H108" i="2" s="1"/>
  <c r="H100" i="2"/>
  <c r="H99" i="2" s="1"/>
  <c r="H98" i="2" s="1"/>
  <c r="H97" i="2" s="1"/>
  <c r="H95" i="2"/>
  <c r="H94" i="2" s="1"/>
  <c r="H93" i="2" s="1"/>
  <c r="H92" i="2" s="1"/>
  <c r="H90" i="2"/>
  <c r="H89" i="2" s="1"/>
  <c r="H88" i="2" s="1"/>
  <c r="H87" i="2" s="1"/>
  <c r="H74" i="2"/>
  <c r="H73" i="2" s="1"/>
  <c r="H72" i="2" s="1"/>
  <c r="H71" i="2" s="1"/>
  <c r="H69" i="2"/>
  <c r="H67" i="2"/>
  <c r="H62" i="2"/>
  <c r="H61" i="2" s="1"/>
  <c r="H60" i="2" s="1"/>
  <c r="H59" i="2" s="1"/>
  <c r="H57" i="2"/>
  <c r="H56" i="2" s="1"/>
  <c r="H55" i="2" s="1"/>
  <c r="H54" i="2" s="1"/>
  <c r="H50" i="2"/>
  <c r="H46" i="2"/>
  <c r="H44" i="2"/>
  <c r="H37" i="2"/>
  <c r="H36" i="2" s="1"/>
  <c r="H30" i="2"/>
  <c r="H29" i="2" s="1"/>
  <c r="H28" i="2" s="1"/>
  <c r="H26" i="2"/>
  <c r="H25" i="2" s="1"/>
  <c r="H24" i="2" s="1"/>
  <c r="H23" i="2" s="1"/>
  <c r="H20" i="2"/>
  <c r="H19" i="2" s="1"/>
  <c r="H18" i="2" s="1"/>
  <c r="H17" i="2" s="1"/>
  <c r="C74" i="41"/>
  <c r="C63" i="41"/>
  <c r="C50" i="41"/>
  <c r="C41" i="41"/>
  <c r="C38" i="41"/>
  <c r="C37" i="41" s="1"/>
  <c r="C33" i="41"/>
  <c r="C31" i="41"/>
  <c r="C21" i="41"/>
  <c r="C20" i="41" s="1"/>
  <c r="C16" i="41"/>
  <c r="C15" i="41" s="1"/>
  <c r="D42" i="42"/>
  <c r="D41" i="42" s="1"/>
  <c r="D39" i="42"/>
  <c r="D38" i="42" s="1"/>
  <c r="D33" i="42"/>
  <c r="D32" i="42" s="1"/>
  <c r="D30" i="42"/>
  <c r="D29" i="42" s="1"/>
  <c r="D28" i="42" s="1"/>
  <c r="D24" i="42"/>
  <c r="D21" i="42"/>
  <c r="D17" i="42"/>
  <c r="D16" i="42" s="1"/>
  <c r="F333" i="40" l="1"/>
  <c r="H212" i="2"/>
  <c r="I450" i="51"/>
  <c r="I599" i="51"/>
  <c r="F90" i="40"/>
  <c r="F89" i="40" s="1"/>
  <c r="H341" i="2"/>
  <c r="F53" i="40"/>
  <c r="F52" i="40" s="1"/>
  <c r="H407" i="2"/>
  <c r="H406" i="2" s="1"/>
  <c r="H405" i="2" s="1"/>
  <c r="H599" i="2"/>
  <c r="I639" i="51"/>
  <c r="I638" i="51" s="1"/>
  <c r="I620" i="51"/>
  <c r="I619" i="51" s="1"/>
  <c r="F204" i="40"/>
  <c r="F203" i="40" s="1"/>
  <c r="H620" i="2"/>
  <c r="H619" i="2" s="1"/>
  <c r="F126" i="40"/>
  <c r="I120" i="51"/>
  <c r="I119" i="51" s="1"/>
  <c r="F77" i="40"/>
  <c r="F76" i="40" s="1"/>
  <c r="H154" i="2"/>
  <c r="H153" i="2" s="1"/>
  <c r="H660" i="2"/>
  <c r="H659" i="2" s="1"/>
  <c r="I360" i="51"/>
  <c r="I359" i="51" s="1"/>
  <c r="I358" i="51" s="1"/>
  <c r="I357" i="51" s="1"/>
  <c r="H632" i="2"/>
  <c r="H631" i="2" s="1"/>
  <c r="F381" i="40"/>
  <c r="F380" i="40" s="1"/>
  <c r="H191" i="2"/>
  <c r="H190" i="2" s="1"/>
  <c r="H189" i="2" s="1"/>
  <c r="H188" i="2" s="1"/>
  <c r="H187" i="2" s="1"/>
  <c r="I148" i="51"/>
  <c r="I147" i="51" s="1"/>
  <c r="I146" i="51" s="1"/>
  <c r="I145" i="51" s="1"/>
  <c r="I144" i="51" s="1"/>
  <c r="I137" i="51"/>
  <c r="I136" i="51" s="1"/>
  <c r="F471" i="40"/>
  <c r="F470" i="40" s="1"/>
  <c r="H180" i="2"/>
  <c r="H179" i="2" s="1"/>
  <c r="F506" i="40"/>
  <c r="F505" i="40" s="1"/>
  <c r="H163" i="2"/>
  <c r="H162" i="2" s="1"/>
  <c r="F480" i="40"/>
  <c r="F479" i="40" s="1"/>
  <c r="H415" i="2"/>
  <c r="H414" i="2" s="1"/>
  <c r="I532" i="51"/>
  <c r="I700" i="51"/>
  <c r="I699" i="51" s="1"/>
  <c r="I168" i="51"/>
  <c r="I429" i="51"/>
  <c r="I428" i="51" s="1"/>
  <c r="I427" i="51" s="1"/>
  <c r="I426" i="51" s="1"/>
  <c r="F35" i="40"/>
  <c r="H503" i="2"/>
  <c r="H502" i="2" s="1"/>
  <c r="F332" i="40"/>
  <c r="H211" i="2"/>
  <c r="F45" i="40"/>
  <c r="I189" i="51"/>
  <c r="I188" i="51" s="1"/>
  <c r="H232" i="2"/>
  <c r="H231" i="2" s="1"/>
  <c r="F361" i="40"/>
  <c r="F360" i="40" s="1"/>
  <c r="H15" i="63"/>
  <c r="I609" i="51"/>
  <c r="F428" i="40"/>
  <c r="F427" i="40" s="1"/>
  <c r="F426" i="40" s="1"/>
  <c r="F20" i="40"/>
  <c r="F19" i="40" s="1"/>
  <c r="H491" i="2"/>
  <c r="H490" i="2" s="1"/>
  <c r="I688" i="51"/>
  <c r="I687" i="51" s="1"/>
  <c r="H609" i="2"/>
  <c r="I332" i="51"/>
  <c r="I331" i="51" s="1"/>
  <c r="I330" i="51" s="1"/>
  <c r="I329" i="51" s="1"/>
  <c r="H653" i="2"/>
  <c r="H652" i="2" s="1"/>
  <c r="I15" i="63"/>
  <c r="I234" i="51"/>
  <c r="I233" i="51" s="1"/>
  <c r="I232" i="51" s="1"/>
  <c r="I231" i="51" s="1"/>
  <c r="H584" i="2"/>
  <c r="H583" i="2" s="1"/>
  <c r="H582" i="2" s="1"/>
  <c r="I737" i="51"/>
  <c r="I732" i="51" s="1"/>
  <c r="I289" i="51"/>
  <c r="I288" i="51" s="1"/>
  <c r="I282" i="51" s="1"/>
  <c r="I281" i="51" s="1"/>
  <c r="C26" i="41"/>
  <c r="I32" i="51"/>
  <c r="I31" i="51" s="1"/>
  <c r="I30" i="51" s="1"/>
  <c r="I110" i="51"/>
  <c r="I510" i="51"/>
  <c r="I509" i="51" s="1"/>
  <c r="I508" i="51" s="1"/>
  <c r="I726" i="51"/>
  <c r="I574" i="51"/>
  <c r="I573" i="51" s="1"/>
  <c r="H683" i="2"/>
  <c r="H522" i="2"/>
  <c r="H521" i="2" s="1"/>
  <c r="H520" i="2" s="1"/>
  <c r="F500" i="40"/>
  <c r="F499" i="40" s="1"/>
  <c r="F226" i="40"/>
  <c r="F225" i="40" s="1"/>
  <c r="F374" i="40"/>
  <c r="F373" i="40" s="1"/>
  <c r="I672" i="51"/>
  <c r="I671" i="51" s="1"/>
  <c r="I666" i="51" s="1"/>
  <c r="I665" i="51" s="1"/>
  <c r="I649" i="51" s="1"/>
  <c r="F389" i="40"/>
  <c r="F388" i="40" s="1"/>
  <c r="F401" i="40"/>
  <c r="F400" i="40" s="1"/>
  <c r="H540" i="2"/>
  <c r="H535" i="2" s="1"/>
  <c r="I383" i="51"/>
  <c r="H66" i="2"/>
  <c r="H65" i="2" s="1"/>
  <c r="H64" i="2" s="1"/>
  <c r="I196" i="51"/>
  <c r="I195" i="51" s="1"/>
  <c r="I194" i="51" s="1"/>
  <c r="I225" i="51"/>
  <c r="I224" i="51" s="1"/>
  <c r="I223" i="51" s="1"/>
  <c r="I312" i="51"/>
  <c r="I719" i="51"/>
  <c r="I718" i="51" s="1"/>
  <c r="I717" i="51" s="1"/>
  <c r="I751" i="51"/>
  <c r="I750" i="51" s="1"/>
  <c r="I749" i="51" s="1"/>
  <c r="F239" i="40"/>
  <c r="F238" i="40" s="1"/>
  <c r="F237" i="40" s="1"/>
  <c r="H690" i="2"/>
  <c r="H276" i="2"/>
  <c r="H275" i="2" s="1"/>
  <c r="H274" i="2" s="1"/>
  <c r="F421" i="40"/>
  <c r="F420" i="40" s="1"/>
  <c r="F368" i="40"/>
  <c r="F367" i="40" s="1"/>
  <c r="F308" i="40"/>
  <c r="F307" i="40" s="1"/>
  <c r="F298" i="40" s="1"/>
  <c r="F278" i="40"/>
  <c r="H529" i="2"/>
  <c r="H440" i="2"/>
  <c r="H439" i="2" s="1"/>
  <c r="H434" i="2" s="1"/>
  <c r="H433" i="2" s="1"/>
  <c r="H301" i="2"/>
  <c r="H300" i="2" s="1"/>
  <c r="H299" i="2" s="1"/>
  <c r="H256" i="2"/>
  <c r="H255" i="2" s="1"/>
  <c r="H239" i="2"/>
  <c r="H238" i="2" s="1"/>
  <c r="H237" i="2" s="1"/>
  <c r="H129" i="2"/>
  <c r="H43" i="2"/>
  <c r="H42" i="2" s="1"/>
  <c r="H41" i="2" s="1"/>
  <c r="H22" i="2"/>
  <c r="I553" i="51"/>
  <c r="I552" i="51" s="1"/>
  <c r="I551" i="51" s="1"/>
  <c r="I550" i="51" s="1"/>
  <c r="I295" i="51"/>
  <c r="I260" i="51"/>
  <c r="I259" i="51" s="1"/>
  <c r="I258" i="51" s="1"/>
  <c r="I213" i="51"/>
  <c r="I212" i="51" s="1"/>
  <c r="I50" i="51"/>
  <c r="I49" i="51" s="1"/>
  <c r="I48" i="51" s="1"/>
  <c r="I25" i="51"/>
  <c r="I24" i="51" s="1"/>
  <c r="I23" i="51" s="1"/>
  <c r="D27" i="42"/>
  <c r="D37" i="42"/>
  <c r="D36" i="42" s="1"/>
  <c r="D20" i="42"/>
  <c r="D19" i="42" s="1"/>
  <c r="C57" i="41"/>
  <c r="C40" i="41"/>
  <c r="F254" i="40"/>
  <c r="F253" i="40" s="1"/>
  <c r="F252" i="40" s="1"/>
  <c r="F116" i="40"/>
  <c r="F115" i="40"/>
  <c r="F269" i="40"/>
  <c r="F268" i="40" s="1"/>
  <c r="F322" i="40"/>
  <c r="F71" i="40"/>
  <c r="F68" i="40" s="1"/>
  <c r="F63" i="40" s="1"/>
  <c r="F182" i="40"/>
  <c r="F148" i="40" s="1"/>
  <c r="F415" i="40"/>
  <c r="F414" i="40" s="1"/>
  <c r="I86" i="51"/>
  <c r="I398" i="51"/>
  <c r="I397" i="51" s="1"/>
  <c r="I396" i="51" s="1"/>
  <c r="I242" i="51"/>
  <c r="I241" i="51" s="1"/>
  <c r="I240" i="51" s="1"/>
  <c r="I767" i="51"/>
  <c r="H86" i="2"/>
  <c r="H49" i="2"/>
  <c r="H48" i="2" s="1"/>
  <c r="H268" i="2"/>
  <c r="H267" i="2" s="1"/>
  <c r="H266" i="2" s="1"/>
  <c r="H466" i="2"/>
  <c r="H465" i="2" s="1"/>
  <c r="H78" i="2"/>
  <c r="H77" i="2" s="1"/>
  <c r="H76" i="2" s="1"/>
  <c r="H283" i="2"/>
  <c r="H282" i="2" s="1"/>
  <c r="H281" i="2" s="1"/>
  <c r="H321" i="2"/>
  <c r="H326" i="2"/>
  <c r="H579" i="2"/>
  <c r="H578" i="2" s="1"/>
  <c r="H577" i="2" s="1"/>
  <c r="H566" i="2" s="1"/>
  <c r="H630" i="2" l="1"/>
  <c r="I531" i="51"/>
  <c r="I530" i="51" s="1"/>
  <c r="F125" i="40"/>
  <c r="F124" i="40" s="1"/>
  <c r="I80" i="51"/>
  <c r="F379" i="40"/>
  <c r="H404" i="2"/>
  <c r="H340" i="2"/>
  <c r="H339" i="2" s="1"/>
  <c r="H338" i="2" s="1"/>
  <c r="I449" i="51"/>
  <c r="I448" i="51" s="1"/>
  <c r="I447" i="51" s="1"/>
  <c r="H113" i="2"/>
  <c r="C14" i="41"/>
  <c r="I686" i="51"/>
  <c r="I685" i="51" s="1"/>
  <c r="H460" i="2"/>
  <c r="H454" i="2" s="1"/>
  <c r="I568" i="51"/>
  <c r="I562" i="51" s="1"/>
  <c r="H489" i="2"/>
  <c r="H488" i="2" s="1"/>
  <c r="H320" i="2"/>
  <c r="H319" i="2" s="1"/>
  <c r="H318" i="2" s="1"/>
  <c r="I167" i="51"/>
  <c r="I166" i="51" s="1"/>
  <c r="F331" i="40"/>
  <c r="H210" i="2"/>
  <c r="H209" i="2" s="1"/>
  <c r="H658" i="2"/>
  <c r="H657" i="2" s="1"/>
  <c r="I201" i="51"/>
  <c r="F447" i="40"/>
  <c r="H244" i="2"/>
  <c r="I322" i="51"/>
  <c r="I725" i="51"/>
  <c r="I724" i="51" s="1"/>
  <c r="I294" i="51"/>
  <c r="C71" i="41"/>
  <c r="C70" i="41" s="1"/>
  <c r="F413" i="40"/>
  <c r="H528" i="2"/>
  <c r="H527" i="2" s="1"/>
  <c r="F366" i="40"/>
  <c r="H40" i="2"/>
  <c r="I598" i="51"/>
  <c r="I597" i="51" s="1"/>
  <c r="I596" i="51" s="1"/>
  <c r="I595" i="51" s="1"/>
  <c r="I22" i="51"/>
  <c r="D15" i="42"/>
  <c r="D44" i="42" s="1"/>
  <c r="F34" i="40"/>
  <c r="F18" i="40" s="1"/>
  <c r="H280" i="2"/>
  <c r="H273" i="2" s="1"/>
  <c r="F267" i="40"/>
  <c r="F75" i="40"/>
  <c r="H598" i="2"/>
  <c r="H597" i="2" s="1"/>
  <c r="H565" i="2" s="1"/>
  <c r="I239" i="51"/>
  <c r="I230" i="51" s="1"/>
  <c r="I425" i="51" l="1"/>
  <c r="I417" i="51" s="1"/>
  <c r="H317" i="2"/>
  <c r="H316" i="2" s="1"/>
  <c r="H558" i="2"/>
  <c r="F17" i="40"/>
  <c r="F16" i="40" s="1"/>
  <c r="I16" i="51"/>
  <c r="I293" i="51"/>
  <c r="H16" i="2"/>
  <c r="I684" i="51"/>
  <c r="I637" i="51" s="1"/>
  <c r="H202" i="2"/>
  <c r="I159" i="51"/>
  <c r="C99" i="41"/>
  <c r="H487" i="2"/>
  <c r="I15" i="51" l="1"/>
  <c r="H15" i="2"/>
  <c r="E30" i="57"/>
  <c r="J30" i="73"/>
  <c r="I30" i="73"/>
  <c r="H30" i="73"/>
  <c r="G30" i="73"/>
  <c r="D29" i="73"/>
  <c r="D27" i="73"/>
  <c r="D26" i="73"/>
  <c r="D25" i="73"/>
  <c r="D24" i="73"/>
  <c r="D23" i="73"/>
  <c r="J30" i="71"/>
  <c r="I30" i="71"/>
  <c r="H30" i="71"/>
  <c r="G30" i="71"/>
  <c r="E30" i="71"/>
  <c r="F27" i="71"/>
  <c r="J29" i="52"/>
  <c r="I29" i="52"/>
  <c r="H29" i="52"/>
  <c r="G29" i="52"/>
  <c r="E29" i="52"/>
  <c r="F28" i="52"/>
  <c r="D28" i="52" s="1"/>
  <c r="F27" i="52"/>
  <c r="D27" i="52" s="1"/>
  <c r="F26" i="52"/>
  <c r="D26" i="52" s="1"/>
  <c r="F25" i="52"/>
  <c r="D25" i="52" s="1"/>
  <c r="F24" i="52"/>
  <c r="D24" i="52" s="1"/>
  <c r="F23" i="52"/>
  <c r="D23" i="52" s="1"/>
  <c r="F22" i="52"/>
  <c r="I14" i="51" l="1"/>
  <c r="F30" i="71"/>
  <c r="D27" i="71"/>
  <c r="D30" i="71" s="1"/>
  <c r="F29" i="52"/>
  <c r="D30" i="73"/>
  <c r="F30" i="73"/>
  <c r="D22" i="52"/>
  <c r="D29" i="52" s="1"/>
  <c r="D60" i="62"/>
  <c r="C60" i="62"/>
  <c r="D49" i="62"/>
  <c r="C49" i="62"/>
  <c r="D42" i="62"/>
  <c r="C42" i="62"/>
  <c r="D39" i="62"/>
  <c r="D38" i="62" s="1"/>
  <c r="C39" i="62"/>
  <c r="C38" i="62" s="1"/>
  <c r="D34" i="62"/>
  <c r="C34" i="62"/>
  <c r="D32" i="62"/>
  <c r="C32" i="62"/>
  <c r="D22" i="62"/>
  <c r="D21" i="62" s="1"/>
  <c r="C22" i="62"/>
  <c r="C21" i="62" s="1"/>
  <c r="D17" i="62"/>
  <c r="D16" i="62" s="1"/>
  <c r="C17" i="62"/>
  <c r="C16" i="62" s="1"/>
  <c r="D27" i="62" l="1"/>
  <c r="C27" i="62"/>
  <c r="D54" i="62"/>
  <c r="C54" i="62"/>
  <c r="C41" i="62"/>
  <c r="D41" i="62"/>
  <c r="C15" i="62" l="1"/>
  <c r="D15" i="62"/>
  <c r="D65" i="62"/>
  <c r="D64" i="62" s="1"/>
  <c r="C65" i="62"/>
  <c r="C64" i="62" s="1"/>
  <c r="D86" i="62" l="1"/>
  <c r="C86" i="62"/>
  <c r="D23" i="59"/>
  <c r="D17" i="59"/>
  <c r="D16" i="59" s="1"/>
  <c r="G29" i="72"/>
  <c r="F29" i="72"/>
  <c r="E29" i="72"/>
  <c r="D28" i="72"/>
  <c r="D27" i="72"/>
  <c r="D26" i="72"/>
  <c r="D25" i="72"/>
  <c r="D24" i="72"/>
  <c r="D23" i="72"/>
  <c r="D22" i="72"/>
  <c r="D22" i="59" l="1"/>
  <c r="D21" i="59" s="1"/>
  <c r="D29" i="72"/>
  <c r="E26" i="70" l="1"/>
  <c r="D26" i="70"/>
  <c r="D25" i="69"/>
  <c r="D44" i="59" l="1"/>
  <c r="D43" i="59" s="1"/>
  <c r="D41" i="59"/>
  <c r="D40" i="59" s="1"/>
  <c r="D36" i="59"/>
  <c r="D35" i="59" s="1"/>
  <c r="D34" i="59" s="1"/>
  <c r="D32" i="59"/>
  <c r="D31" i="59" s="1"/>
  <c r="D30" i="59" s="1"/>
  <c r="D29" i="59" l="1"/>
  <c r="D39" i="59"/>
  <c r="D38" i="59" s="1"/>
  <c r="D15" i="59" l="1"/>
  <c r="D46" i="59" s="1"/>
  <c r="E44" i="59"/>
  <c r="E43" i="59" s="1"/>
  <c r="E41" i="59"/>
  <c r="E40" i="59" s="1"/>
  <c r="E36" i="59"/>
  <c r="E35" i="59" s="1"/>
  <c r="E34" i="59" s="1"/>
  <c r="E32" i="59"/>
  <c r="E31" i="59" s="1"/>
  <c r="E30" i="59" s="1"/>
  <c r="E26" i="59"/>
  <c r="E23" i="59"/>
  <c r="E17" i="59"/>
  <c r="E16" i="59" s="1"/>
  <c r="E22" i="59" l="1"/>
  <c r="E21" i="59" s="1"/>
  <c r="E39" i="59"/>
  <c r="E38" i="59" s="1"/>
  <c r="E29" i="59"/>
  <c r="E15" i="59" l="1"/>
  <c r="E46" i="59" s="1"/>
  <c r="D30" i="57"/>
  <c r="F30" i="57"/>
</calcChain>
</file>

<file path=xl/sharedStrings.xml><?xml version="1.0" encoding="utf-8"?>
<sst xmlns="http://schemas.openxmlformats.org/spreadsheetml/2006/main" count="22134" uniqueCount="1138">
  <si>
    <t>Наименование</t>
  </si>
  <si>
    <t>Рз</t>
  </si>
  <si>
    <t>ПР</t>
  </si>
  <si>
    <t>ЦСР</t>
  </si>
  <si>
    <t>ВР</t>
  </si>
  <si>
    <t>Сумма</t>
  </si>
  <si>
    <t xml:space="preserve"> Собрания Поныровского района</t>
  </si>
  <si>
    <t xml:space="preserve">  к решению Представительного </t>
  </si>
  <si>
    <t>В С Е Г О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</si>
  <si>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</si>
  <si>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</si>
  <si>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</si>
  <si>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</si>
  <si>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</si>
  <si>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</si>
  <si>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</si>
  <si>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200</t>
  </si>
  <si>
    <t>800</t>
  </si>
  <si>
    <t>Иные бюджетные ассигнования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</si>
  <si>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</si>
  <si>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</si>
  <si>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Межбюджетные трансферты</t>
  </si>
  <si>
    <t>Резервные фонды</t>
  </si>
  <si>
    <t>Другие общегосударственные вопросы</t>
  </si>
  <si>
    <t>Реализация государственных функций, связанных с общегосударственным управлением</t>
  </si>
  <si>
    <t>НАЦИОНАЛЬНАЯ ЭКОНОМИКА</t>
  </si>
  <si>
    <t>Другие вопросы в области национальной экономики</t>
  </si>
  <si>
    <t>ОБРАЗОВАНИЕ</t>
  </si>
  <si>
    <t>Дошкольное образование</t>
  </si>
  <si>
    <t>07</t>
  </si>
  <si>
    <t>Общее образование</t>
  </si>
  <si>
    <t>Другие вопросы в области образования</t>
  </si>
  <si>
    <t>09</t>
  </si>
  <si>
    <t xml:space="preserve">КУЛЬТУРА, КИНЕМАТОГРАФИЯ </t>
  </si>
  <si>
    <t>Культура</t>
  </si>
  <si>
    <t>08</t>
  </si>
  <si>
    <t xml:space="preserve">Другие вопросы в области культуры, кинематографии </t>
  </si>
  <si>
    <t>СОЦИАЛЬНАЯ ПОЛИТИКА</t>
  </si>
  <si>
    <t>Пенсионное обеспечение</t>
  </si>
  <si>
    <t>300</t>
  </si>
  <si>
    <t>Социальное обеспечение и иные выплаты населению</t>
  </si>
  <si>
    <t>Социальное обеспечение населения</t>
  </si>
  <si>
    <t>Охрана семьи и детства</t>
  </si>
  <si>
    <t>ФИЗИЧЕСКАЯ КУЛЬТУРА И СПОРТ</t>
  </si>
  <si>
    <t>Массовый спорт</t>
  </si>
  <si>
    <t>11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</si>
  <si>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</si>
  <si>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</si>
  <si>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ГРБС</t>
  </si>
  <si>
    <t>Администрация Поныровского района Курской области</t>
  </si>
  <si>
    <t>001</t>
  </si>
  <si>
    <t>Отдел образования администрации Поныровского района Курской области</t>
  </si>
  <si>
    <t>004</t>
  </si>
  <si>
    <t>Представительное Собрание Поныровского района Курской области</t>
  </si>
  <si>
    <t>003</t>
  </si>
  <si>
    <t>Управление финансов администрации Поныровского района Курской области</t>
  </si>
  <si>
    <t>002</t>
  </si>
  <si>
    <t>10</t>
  </si>
  <si>
    <t>Отдел культуры, по делам молодежи, ФК и спорту администрации Поныровского района Курской области</t>
  </si>
  <si>
    <t>005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</si>
  <si>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</si>
  <si>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</si>
  <si>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1 11 05035 05 0000 120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</si>
  <si>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</si>
  <si>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2 00 00000 00 0000 000</t>
  </si>
  <si>
    <t>Дотации бюджетам муниципальных районов на выравнивание бюджетной обеспеченности</t>
  </si>
  <si>
    <t>Прочие субвенции бюджетам муниципальных районов</t>
  </si>
  <si>
    <t>1 13 01995 05 0000 130</t>
  </si>
  <si>
    <t>500</t>
  </si>
  <si>
    <t>расходов бюджета Поныровского района Курской области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</si>
  <si>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</si>
  <si>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</si>
  <si>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вопросы в области социальной политики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</si>
  <si>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</si>
  <si>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</si>
  <si>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1 11 03050 05 0000 120</t>
  </si>
  <si>
    <t>1 13 02065 05 0000 130</t>
  </si>
  <si>
    <t>12</t>
  </si>
  <si>
    <t>600</t>
  </si>
  <si>
    <t>Обеспечение деятельности и выполнение функций органов местного самоуправления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</si>
  <si>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</si>
  <si>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</si>
  <si>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 xml:space="preserve">Осуществление отдельных государственных полномочий в сфере трудовых отношений
</t>
  </si>
  <si>
    <t>Осуществление отдельных государственных полномочий по организации и обеспечению деятельности административных комиссий</t>
  </si>
  <si>
    <t>Осуществление отдельных государственных полномочий в сфере архивного дела</t>
  </si>
  <si>
    <t>Резервные фонды органов местного самоуправления</t>
  </si>
  <si>
    <t xml:space="preserve">Резервные фонды </t>
  </si>
  <si>
    <t>Оказание финансовой поддержки общественным организациям ветеранов войны, труда, Вооруженных Сил и правоохранительных органов</t>
  </si>
  <si>
    <t>Предоставление субсидий бюджетным, автономным учреждениям и иным некоммерческим организациям</t>
  </si>
  <si>
    <t>Выполнение других обязательств Поныровского района Курской области</t>
  </si>
  <si>
    <t>Расходы на обеспечение деятельности (оказание услуг) муниципальных учреждений</t>
  </si>
  <si>
    <t>Реализация мероприятий в сфере молодежной политики</t>
  </si>
  <si>
    <t>Содержание работников, осуществляющих отдельные государственные полномочия по предоставлению работникам муниципальных учреждений культуры мер социальной поддержки</t>
  </si>
  <si>
    <t>Меры социальной поддержки реабилитированных лиц и лиц, признанных пострадавшими от политических репрессий</t>
  </si>
  <si>
    <t>Социальная поддержка отдельным категориям граждан по обеспечению продовольственными товарами</t>
  </si>
  <si>
    <t>Меры социальной поддержки ветеранов труда</t>
  </si>
  <si>
    <t>Меры социальной поддержки тружеников тыла</t>
  </si>
  <si>
    <t>Содержание работников, осуществляющих переданные государственные полномочия в сфере социальной защиты населения</t>
  </si>
  <si>
    <t xml:space="preserve"> «О бюджете Поныровского района </t>
  </si>
  <si>
    <t xml:space="preserve">к решению Представительного </t>
  </si>
  <si>
    <t>Собрания Поныровского района</t>
  </si>
  <si>
    <t xml:space="preserve">«О бюджете Поныровского района </t>
  </si>
  <si>
    <t xml:space="preserve">Осуществление отдельных государственных полномочий 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 
</t>
  </si>
  <si>
    <t xml:space="preserve">Мероприятия в области энергосбережения </t>
  </si>
  <si>
    <t>05</t>
  </si>
  <si>
    <t>Осуществление мероприятий в целях обеспечения пожарной безопасности</t>
  </si>
  <si>
    <t xml:space="preserve">Резервный фонд местной администрации </t>
  </si>
  <si>
    <t>Выполнение других (прочих) обязательств органа местного самоуправления</t>
  </si>
  <si>
    <t>Мероприятия в области улучшения демографической ситуации, совершенствования социальной поддержки семьи и детей</t>
  </si>
  <si>
    <t>Обеспечение функционирования главы муниципального образования</t>
  </si>
  <si>
    <t>Глава муниципального образования</t>
  </si>
  <si>
    <t>Муниципальная программа Поныровского района Курской области «Развитие муниципальной службы в Поныровском районе Курской области»</t>
  </si>
  <si>
    <t>Подпрограмма «Реализация мероприятий, направленных на развитие муниципальной службы»Поныровского района Курской области «Развитие муниципальной службы в Поныровском районе Курской области»</t>
  </si>
  <si>
    <t>Мероприятия, направленные на развитие муниципальной службы</t>
  </si>
  <si>
    <t>Обеспечение деятельности контрольно-счетных органов муниципального образования</t>
  </si>
  <si>
    <t>Руководитель контрольно-счетного органа муниципального образования</t>
  </si>
  <si>
    <t>Обеспечение деятельности представительного органа  муниципального образования</t>
  </si>
  <si>
    <t>Аппарат представительного органа муниципального образования</t>
  </si>
  <si>
    <t>Муниципальная программа Поныровского района Курской области «Социальная поддержка граждан в Поныровском районе Курской области»</t>
  </si>
  <si>
    <t>Подпрограмма «Улучшение демографической ситуации, совершенствование социальной поддержки семьи и детей» муниципальной программы Поныровского района Курской области «Социальная поддержка граждан в Поныровском районе Курской области»</t>
  </si>
  <si>
    <t>Муниципальная программа Поныровского района Курской области «Профилактика правонарушений в Поныровском районе Курской области»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</si>
  <si>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«Профилактика правонарушений в Поныровском районе Курской области »</t>
  </si>
  <si>
    <t>Муниципальная программа Поныровского района Курской области «Содействие занятости населения в Поныровском районе Курской области»</t>
  </si>
  <si>
    <t>Подпрограмма «Развитие институтов рынка труда» муниципальной программы Поныровского района Курской области «Содействие занятости населения в Поныровском районе Курской области»</t>
  </si>
  <si>
    <t>Подпрограмма «Реализация мероприятий, направленных на развитие муниципальной службы» муниципальной программы Поныровского района Курской области «Развитие муниципальной службы в Поныровском районе Курской области»</t>
  </si>
  <si>
    <t xml:space="preserve">Муниципальная программа Поныровского района Курской области «Развитие архивного дела в Поныровском районе Курской области» </t>
  </si>
  <si>
    <t>Обеспечение функционирования местных администраций</t>
  </si>
  <si>
    <t>Обеспечение деятельности администрации муниципального образования</t>
  </si>
  <si>
    <t xml:space="preserve">Муниципальная программа Поныровского района Курской области «Повышение эффективности управления финансами Поныровского района Курской области» </t>
  </si>
  <si>
    <t xml:space="preserve">Подпрограмма «Управление муниципальной программой и обеспечение условий реализации» муниципальной программы Поныровского района Курской области «Повышение эффективности управления финансами Поныровского района Курской области» 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</si>
  <si>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«Социальная поддержка граждан в Поныровском районе Курской области»</t>
  </si>
  <si>
    <t xml:space="preserve">Муниципальная программа Поныровского района Курской области «Социальная поддержка граждан в Поныровском районе Курской области» </t>
  </si>
  <si>
    <t>Муниципальная программа Поныровского района Курской области «Управление муниципальным имуществом и земельными ресурсами Поныровского района Курской области»</t>
  </si>
  <si>
    <t>Подпрограмма «Повышение эффективности управления муниципальным имуществом и земельными ресурсами» муниципальной программы Поныровского района Курской области «Управление муниципальным имуществом и земельными ресурсами Поныровского района Курской области»</t>
  </si>
  <si>
    <t>Непрограммные расходы на обеспечение деятельности муниципальных казенных учреждений</t>
  </si>
  <si>
    <t>Расходы на обеспечение деятельности муниципальных казенных учреждений, не вошедшие в программные мероприятия</t>
  </si>
  <si>
    <t>Муниципальная программа  Поныровского района Курской области «Защита населения и территории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</si>
  <si>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Подпрограмма «Обеспечение комплексной безопасности жизнедеятельности населения от чрезвычайных ситуаций природного и техногенного характера, стабильности техногенной обстановки» муниципальной программы Поныровского района Курской области «Защита населения и территории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</si>
  <si>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Подпрограмма «Снижение рисков и смягчение последствий чрезвычайных ситуаций природного и техногенного характера вПоныровском районе Курской области» муниципальной программы Поныровского района Курской области «Защита населения и территорий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</si>
  <si>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Дорожное хозяйство (дорожные фонды)</t>
  </si>
  <si>
    <t>Муниципальная программа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</si>
  <si>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>Подпрограмма «Развитие сети автомобильных дорог Поныровского района Курской области» муниципальной программы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</si>
  <si>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 xml:space="preserve">Строительство (реконструкция) автомобильных дорог общего пользования местного значения </t>
  </si>
  <si>
    <t>Муниципальная программа Поныровского района Курской области «Развитие экономики Поныровского района Курской области»</t>
  </si>
  <si>
    <t>Подпрограмма «Содействие развитию малого и среднего предпринимательства» муниципальной программы Поныровского района Курской области «Развитие экономики Поныровского района Курской области»</t>
  </si>
  <si>
    <t>Муниципальная программа Поныровского района Курской области «Энергосбережение и повышение энергетической эффективности в Поныровском районе Курской области»</t>
  </si>
  <si>
    <t>Подпрограмма «Энергосбережение в Поныровском районе Курской области» муниципальной программы Поныровского района Курской области «Энергосбережение и повышение энергетической эффективности в Поныровском районе Курской области»</t>
  </si>
  <si>
    <t>ЖИЛИЩНО-КОММУНАЛЬНОЕ ХОЗЯЙСТВО</t>
  </si>
  <si>
    <t>Коммунальное хозяйство</t>
  </si>
  <si>
    <t>Муниципальная программа Поныровского района Курской области «Развитие образования в Поныровском районе Курской области»</t>
  </si>
  <si>
    <t>Подпрограмма «Развитие дошкольного и общего образования детей» муниципальной программы Поныровского района Курской области «Развитие образования в Поныровском районе Курской области»</t>
  </si>
  <si>
    <t>Реализация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услуг, осуществляемых из местных бюджетов)</t>
  </si>
  <si>
    <t>Подпрограмма «Снижение рисков и смягчение последствий чрезвычайных ситуаций природного и техногенного характера в Поныровском районе Курской области» муниципальной программы Поныровского района Курской области «Защита населения и территорий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</si>
  <si>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Реализация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</si>
  <si>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Подпрограмма «Развитие дополнительного образования и системы воспитания детей»  муниципальной программы  Поныровского района Курской области «Развитие образования в Поныровском районе Курской области»</t>
  </si>
  <si>
    <t>Подпрограмма «Развитие системы оценки качества образования и информационной прозрачности системы образования» муниципальной программы Поныровского района Курской области «Развитие образования в Поныровском районе Курской области»</t>
  </si>
  <si>
    <t>Подпрограмма «Обеспечение  правопорядка  на  территории  Поныровского района Курской области» муниципальной программы Поныровского района Курской области «Профилактика правонарушений в Поныровском районе Курской области»</t>
  </si>
  <si>
    <t>Реализация мероприятий направленных на обеспечение правопорядка на территории муниципального образования</t>
  </si>
  <si>
    <t>Муниципальная программа Поныровского района Курской области «Развитие культуры в Поныровском районе Курской области»</t>
  </si>
  <si>
    <t>Подпрограмма «Развитие дополнительного образования в сфере культуры» муниципальной программы Поныровского района Курской области «Развитие культуры в Поныровском районе Курской области»</t>
  </si>
  <si>
    <t xml:space="preserve">Муниципальная программа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области» </t>
  </si>
  <si>
    <t>Подпрограмма «Повышение эффективности реализации молодежной политики» муниципальной программы 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области»</t>
  </si>
  <si>
    <t xml:space="preserve">Подпрограмма «Оздоровление и отдых детей» муниципальной  программы 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области» 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</si>
  <si>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«Развитие образования в Поныровском районе Курской области»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</si>
  <si>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</si>
  <si>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Подпрограмма «Искусство» муниципальной программы Поныровского района Курской области «Развитие культуры в Поныровском районе Курской области»</t>
  </si>
  <si>
    <t>Подпрограмма «Наследие» муниципальной программы Поныровского района Курской области «Развитие культуры в Поныровском районе Курской области»</t>
  </si>
  <si>
    <t>Подпрограмма «Создание благоприятных условий для привлечения инвестиций в экономику Поныровского района Курской области» муниципальной программы Поныровского района Курской области «Развитие экономики Поныровского района Курской области»</t>
  </si>
  <si>
    <t>Подпрограмма «Управление муниципальной программой и обеспечение условий реализации» муниципальной программы  Поныровского района Курской области «Развитие культуры в Поныровском районе Курской области»</t>
  </si>
  <si>
    <t>Подпрограмма «Развитие мер социальной поддержки отдельных категорий граждан» муниципальной программы Поныровского района Курской области «Социальная поддержка граждан в Поныровском районе Курской области»</t>
  </si>
  <si>
    <t xml:space="preserve">Выплата пенсий за выслугу лет и доплат к пенсиям муниципальных служащих </t>
  </si>
  <si>
    <t>Осуществление отдельных государственных полномочий по предоставлению работникам муниципальных учреждений культуры мер социальной поддержки</t>
  </si>
  <si>
    <t>Муниципальная программа Поныровского района Курской области «Развитие образования Поныровского района Курской области»</t>
  </si>
  <si>
    <t xml:space="preserve">Подпрограмма «Развитие дошкольного и общего образования детей» муниципальной программы Поныровского района Курской области «Развитие образования в Поныровском районе Курской области»  </t>
  </si>
  <si>
    <t>Выплата компенсации части родительской платы</t>
  </si>
  <si>
    <t xml:space="preserve">Подпрограмма «Улучшение демографической ситуации, совершенствование социальной поддержки семьи и детей» муниципальной программы Поныровского района Курской области «Социальная поддержка граждан в Поныровском районе Курской области» </t>
  </si>
  <si>
    <t xml:space="preserve">Подпрограмма «Реализация муниципальной политики в сфере физической культуры и спорта» муниципальной программы 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области" </t>
  </si>
  <si>
    <t>Создание условий, обеспечивающих повышение мотивации жителей муниципального образования к регулярным занятиям физической культурой и спортом и ведению здорового образа жизни</t>
  </si>
  <si>
    <t xml:space="preserve">Подпрограмма «Эффективная система межбюджетных отношений» муниципальной программы Поныровского района Курской области «Повышение эффективности управления финансами Поныровского района Курской области» </t>
  </si>
  <si>
    <t>400</t>
  </si>
  <si>
    <t>Муниципальная программа Поныровского района Курской области «Охрана окружающей среды в Поныровском районе Курской области»</t>
  </si>
  <si>
    <t>Подпрограмма «Экология и чистая вода» муниципальной программы Поныровского района Курской области «Охрана окружающей среды в Поныровском районе Курской области»</t>
  </si>
  <si>
    <t>Муниципальная  программа  Поныровского района Курской области «Социальное развитие села в Поныровском районе Курской области»</t>
  </si>
  <si>
    <t>Подпрограмма «Устойчивое развитие сельских территорий Поныровского района Курской области» муниципальной  программы  Поныровского района Курской области «Социальное развитие села в Поныровском районе Курской области»</t>
  </si>
  <si>
    <t>Капитальные вложения в объекты государственной (муниципальной) собственности</t>
  </si>
  <si>
    <t>Подпрограмма «Развитие пассажирских перевозок в Поныровском районе Курской области» муниципальной программы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</si>
  <si>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>Отдельные мероприятия  по другим видам транспорта</t>
  </si>
  <si>
    <t>Прочие межбюджетные трансферты общего характера</t>
  </si>
  <si>
    <t>Непрограммные расходы органов местного самоуправления</t>
  </si>
  <si>
    <t>Непрограммная деятельность органов местного самоуправления</t>
  </si>
  <si>
    <t>Реализация мероприятий по распространению официальной информации</t>
  </si>
  <si>
    <t>Муниципальная программа Поныровского района Курской области «Обеспечение доступным и комфортным жильем и коммунальными услугами граждан в Поныровском районе Курской области»</t>
  </si>
  <si>
    <t>Подпрограмма «Создание условий для обеспечения доступным и комфортным жильем граждан в Поныровском районе Курской области» муниципальной программы  Поныровского района Курской области «Обеспечение доступным и комфортным жильем и коммунальными услугами граждан в Поныровском районе Курской области»</t>
  </si>
  <si>
    <t>02 0</t>
  </si>
  <si>
    <t>71 1</t>
  </si>
  <si>
    <t>02 2</t>
  </si>
  <si>
    <t>09 1</t>
  </si>
  <si>
    <t>10 1</t>
  </si>
  <si>
    <t>12 2</t>
  </si>
  <si>
    <t>17 0</t>
  </si>
  <si>
    <t>17 2</t>
  </si>
  <si>
    <t>73 0</t>
  </si>
  <si>
    <t>73 1</t>
  </si>
  <si>
    <t>78 0</t>
  </si>
  <si>
    <t>78 1</t>
  </si>
  <si>
    <t>04 1</t>
  </si>
  <si>
    <t>76 0</t>
  </si>
  <si>
    <t>76 1</t>
  </si>
  <si>
    <t>77 0</t>
  </si>
  <si>
    <t>77 2</t>
  </si>
  <si>
    <t>79 0</t>
  </si>
  <si>
    <t>79 1</t>
  </si>
  <si>
    <t>13 0</t>
  </si>
  <si>
    <t>13 1</t>
  </si>
  <si>
    <t>13 2</t>
  </si>
  <si>
    <t>11 1</t>
  </si>
  <si>
    <t>05 1</t>
  </si>
  <si>
    <t>15 0</t>
  </si>
  <si>
    <t>15 2</t>
  </si>
  <si>
    <t>06 1</t>
  </si>
  <si>
    <t>16 0</t>
  </si>
  <si>
    <t>16 1</t>
  </si>
  <si>
    <t>07 2</t>
  </si>
  <si>
    <t>11 2</t>
  </si>
  <si>
    <t>14 0</t>
  </si>
  <si>
    <t>14 3</t>
  </si>
  <si>
    <t>02 3</t>
  </si>
  <si>
    <t>02 1</t>
  </si>
  <si>
    <t>14 2</t>
  </si>
  <si>
    <t>74 0</t>
  </si>
  <si>
    <t>74 1</t>
  </si>
  <si>
    <t>75 0</t>
  </si>
  <si>
    <t>75 3</t>
  </si>
  <si>
    <t>03 1</t>
  </si>
  <si>
    <t>03 2</t>
  </si>
  <si>
    <t>03 3</t>
  </si>
  <si>
    <t>12 1</t>
  </si>
  <si>
    <t>08 3</t>
  </si>
  <si>
    <t>03 4</t>
  </si>
  <si>
    <t>01 0</t>
  </si>
  <si>
    <t>01 3</t>
  </si>
  <si>
    <t>08 1</t>
  </si>
  <si>
    <t>01 1</t>
  </si>
  <si>
    <t>01 2</t>
  </si>
  <si>
    <t>15 1</t>
  </si>
  <si>
    <t>01 4</t>
  </si>
  <si>
    <t>08 2</t>
  </si>
  <si>
    <t>Жилищное хозяйство</t>
  </si>
  <si>
    <t>07 1</t>
  </si>
  <si>
    <t>Подпрограмма «Обеспечение качественными услугами ЖКХ населения Поныровского района Курской области» муниципальной  программы  Поныровского района Курской области «Обеспечение доступным и комфортным жильем и коммунальными услугами граждан в Поныровском районе Курской области»</t>
  </si>
  <si>
    <t>2 02 04012 05 0000 151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</si>
  <si>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</si>
  <si>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11 3</t>
  </si>
  <si>
    <t>Обеспечение безопасности дорожного движения на автомобильных дорогах местного значения</t>
  </si>
  <si>
    <t>Подпрограмма «Повышение безопасности дорожного движения в Поныровском районе Курской области» муниципальной программы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</si>
  <si>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>Мероприятия по капитальному ремонту муниципального жилищного фонда</t>
  </si>
  <si>
    <t>Транспорт</t>
  </si>
  <si>
    <t xml:space="preserve">Муниципальная программа Поныровского района Курской области  «Развитие культуры в Поныровском районе Курской области» </t>
  </si>
  <si>
    <t xml:space="preserve">Подпрограмма «Развитие дошкольного и общего образования детей» муниципальной программы Поныровского района Курской области «Развитие образования в Поныровском районе Курской области» </t>
  </si>
  <si>
    <t xml:space="preserve">Подпрограмма «Развитие дополнительного образования и системы воспитания детей» муниципальной программы Поныровского района Курской области «Развитие образования в Поныровском районе Курской области» </t>
  </si>
  <si>
    <t xml:space="preserve">Подпрограмма «Развитие системы оценки качества образования и информационной прозрачности системы образования» муниципальной программы Поныровского района Курской области «Развитие образования в Поныровском районе Курской области» </t>
  </si>
  <si>
    <t>1322</t>
  </si>
  <si>
    <t>Распределение бюджетных ассигнований по целевым статьям (муниципальным программам</t>
  </si>
  <si>
    <t xml:space="preserve">Поныровского района Курской области и непрограммным направлениям деятельности), </t>
  </si>
  <si>
    <t>группам видов расходов классификации расходов бюджета Поныровского района Курской области</t>
  </si>
  <si>
    <t xml:space="preserve">Сумма </t>
  </si>
  <si>
    <t xml:space="preserve">                                                                                                                   к решению Представительного </t>
  </si>
  <si>
    <t xml:space="preserve">                                                                                                                   Собрания Поныровского района</t>
  </si>
  <si>
    <t xml:space="preserve">                                                                                                                   «О бюджете Поныровского района </t>
  </si>
  <si>
    <t xml:space="preserve">Код бюджетной классификации
Российской    Федерации
</t>
  </si>
  <si>
    <t>Наименование доходов</t>
  </si>
  <si>
    <t xml:space="preserve">1 00 00000 00 0000 000   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</si>
  <si>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</si>
  <si>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</si>
  <si>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</si>
  <si>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</si>
  <si>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</si>
  <si>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</si>
  <si>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 xml:space="preserve"> и 228 Налогового кодекса Российской Федерации</t>
    </r>
  </si>
  <si>
    <t>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</si>
  <si>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</si>
  <si>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1 01 02030 01 0000 110</t>
  </si>
  <si>
    <t xml:space="preserve">Налог  на  доходы  физических  лиц  с   доходов, полученных физическими лицами в соответствии  со статьей 228 Налогового кодекса Российской Федерации
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</si>
  <si>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</si>
  <si>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</si>
  <si>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</si>
  <si>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</si>
  <si>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</si>
  <si>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</si>
  <si>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1 05 02000 02 0000 110</t>
  </si>
  <si>
    <t>Единый налог на вмененный доход для отдельных видов деятельности</t>
  </si>
  <si>
    <t>1 05 02010 02 0000 110</t>
  </si>
  <si>
    <t xml:space="preserve">1 05 03000 01 0000 110                             </t>
  </si>
  <si>
    <t>Единый сельскохозяйственный налог</t>
  </si>
  <si>
    <t xml:space="preserve">1 05 03010 01 0000 110                             </t>
  </si>
  <si>
    <t>1 08 00000 00 0000 000</t>
  </si>
  <si>
    <t>ГОСУДАРСТВЕННАЯ ПОШЛИНА</t>
  </si>
  <si>
    <t>1 08 03000 01 0000 110</t>
  </si>
  <si>
    <t>Государственная пошлина по делам, рассматриваемым в судах общей юрисдикции, мировыми судьями</t>
  </si>
  <si>
    <t>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</si>
  <si>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</si>
  <si>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1 11 00000 00 0000 000</t>
  </si>
  <si>
    <t>ДОХОДЫ ОТ ИСПОЛЬЗОВАНИЯ ИМУЩЕСТВА,  НАХОДЯЩЕГОСЯ  В ГОСУДАРСТВЕННОЙ И МУНИЦИПАЛЬНОЙ СОБСТВЕННОСТИ</t>
  </si>
  <si>
    <t>1 11 03000 00 0000 120</t>
  </si>
  <si>
    <t>Проценты, полученные от предоставление бюджетных кредитов внутри страны</t>
  </si>
  <si>
    <t>Проценты, полученные от предоставление бюджетных кредитов внутри страны за счет средств бюджетов муниципальных районов</t>
  </si>
  <si>
    <t>Проценты, полученные от предоставления муниципальным образованиям бюджетных кредитов для частичного покрытия дефицитов бюджетов</t>
  </si>
  <si>
    <t>1 11 03050 05 2604 120</t>
  </si>
  <si>
    <t>Проценты, полученные от предоставления муниципальным образованиям бюджетных кредитов  для покрытия временных кассовых разрывов, возникающих при исполнении бюджетов муниципальных образований и для осуществления мероприятий, связанных с ликвидацией последствий стихийных бедствий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</si>
  <si>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</si>
  <si>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</si>
  <si>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</si>
  <si>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</si>
  <si>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1 12 00000 00 0000 000</t>
  </si>
  <si>
    <t>ПЛАТЕЖИ ПРИ ПОЛЬЗОВАНИИ ПРИРОДНЫМИ РЕСУРСАМИ</t>
  </si>
  <si>
    <t xml:space="preserve">1 12 01000 01 0000 120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</si>
  <si>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Плата за негативное воздействие на окружающую среду                                      </t>
  </si>
  <si>
    <t>1 12 01010 01 0000 120</t>
  </si>
  <si>
    <t>Плата за выбросы загрязняющих веществ в атмосферный воздух стационарными объектами</t>
  </si>
  <si>
    <t>1 12 01020 01 0000 120</t>
  </si>
  <si>
    <t>Плата за выбросы загрязняющих веществ в атмосферный воздух передвижными объектами</t>
  </si>
  <si>
    <t>1 12 01030 01 0000 120</t>
  </si>
  <si>
    <t>Плата за сбросы загрязняющих веществ в водные объекты</t>
  </si>
  <si>
    <t>1 13 00000 00 0000 000</t>
  </si>
  <si>
    <t>1 13 01000 00 0000 130</t>
  </si>
  <si>
    <t>Доходы от оказания платных услуг (работ)</t>
  </si>
  <si>
    <t xml:space="preserve">Прочие доходы от оказания платных услуг (работ) получателями средств бюджетов муниципальных районов </t>
  </si>
  <si>
    <t>1 13 02000 00 0000 130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</si>
  <si>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</si>
  <si>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муниципальных районов</t>
  </si>
  <si>
    <t>1 14 00000 00 0000 000</t>
  </si>
  <si>
    <t>ДОХОДЫ ОТ ПРОДАЖИ МАТЕРИАЛЬНЫХ И НЕМАТЕРИАЛЬНЫХ АКТИВОВ</t>
  </si>
  <si>
    <t>1 14 06000 00 0000 430</t>
  </si>
  <si>
    <t>1 14 06013 13 0000 430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</si>
  <si>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</si>
  <si>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БЕЗВОЗМЕЗДНЫЕ  ПОСТУПЛЕНИЯ</t>
  </si>
  <si>
    <t>2 02 00000 00 0000 000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</si>
  <si>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</si>
  <si>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 xml:space="preserve"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 </t>
  </si>
  <si>
    <t>Иные межбюджетные трансферты</t>
  </si>
  <si>
    <t>2 19 00000 00 0000 000</t>
  </si>
  <si>
    <t>ВСЕГО ДОХОДОВ</t>
  </si>
  <si>
    <t xml:space="preserve">                                                                      Приложение № 1</t>
  </si>
  <si>
    <t xml:space="preserve">                                                                       к решению Представительного </t>
  </si>
  <si>
    <t xml:space="preserve">                                                                      Собрания Поныровского района</t>
  </si>
  <si>
    <t xml:space="preserve">                                                                      «О бюджете Поныровского района </t>
  </si>
  <si>
    <t>Источники  финансирования дефицита</t>
  </si>
  <si>
    <t>Код бюджетной классификации Российской Федерации</t>
  </si>
  <si>
    <t xml:space="preserve">
Наименование источников финансирования дефицита бюджета
</t>
  </si>
  <si>
    <t>01 00 00 00 00 0000 000</t>
  </si>
  <si>
    <t>Источники внутреннего финансирования дефицитов бюджетов</t>
  </si>
  <si>
    <t>01 02 0000 00 0000 000</t>
  </si>
  <si>
    <t>Кредиты кредитных организаций в валюте Российской Федерации</t>
  </si>
  <si>
    <t>01 02 0000 00 0000 700</t>
  </si>
  <si>
    <t>Получение кредитов от кредитных организаций в валюте Российской Федерации</t>
  </si>
  <si>
    <t>01 02 0000 05 0000 710</t>
  </si>
  <si>
    <t>Получение кредитов от кредитных организаций  бюджетами муниципальных районов в валюте Российской Федерации</t>
  </si>
  <si>
    <t>01 03 0000 00 0000 000</t>
  </si>
  <si>
    <t>Бюджетные кредиты от других бюджетов бюджетной системы Российской Федерации</t>
  </si>
  <si>
    <t>01 03 0100 00 0000 000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</si>
  <si>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</si>
  <si>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01 03 0100 00 0000 800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</si>
  <si>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</si>
  <si>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01 03 0100 05 0000 810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</si>
  <si>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</si>
  <si>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01 05 00 00 00 0000 000</t>
  </si>
  <si>
    <t>Изменение остатков средств на счетах по учету средств бюджета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</si>
  <si>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</si>
  <si>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</si>
  <si>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</si>
  <si>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</si>
  <si>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</si>
  <si>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</si>
  <si>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01 05 02 01 05 0000 510</t>
  </si>
  <si>
    <t>Увеличение прочих остатков денежных средств бюджетов муниципальных районов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</si>
  <si>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</si>
  <si>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</si>
  <si>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</si>
  <si>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</si>
  <si>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</si>
  <si>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</si>
  <si>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01 05 02 01 05 0000 610</t>
  </si>
  <si>
    <t>Уменьшение прочих остатков денежных средств бюджетов муниципальных районов</t>
  </si>
  <si>
    <t>01 06 00 00 00 0000 000</t>
  </si>
  <si>
    <t>Иные источники внутреннего финансирования дефицитов бюджетов</t>
  </si>
  <si>
    <t>01 06 0500 00 0000 000</t>
  </si>
  <si>
    <t>Бюджетные кредиты, предоставленные внутри  страны в валюте Российской Федерации</t>
  </si>
  <si>
    <t>01 06 0500 00 0000 600</t>
  </si>
  <si>
    <t>Возврат бюджетных кредитов, предоставленных  внутри страны в валюте Российской Федерации</t>
  </si>
  <si>
    <t>01 06 0502 00 0000 640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</si>
  <si>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</si>
  <si>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01 06 0502 05 0000 640</t>
  </si>
  <si>
    <t>Возврат бюджетных кредитов, предоставленных  другим бюджетам бюджетной системы Российской  Федерации из бюджетов муниципальных районов  в валюте Российской Федерации</t>
  </si>
  <si>
    <t>01 06 0500 00 0000 500</t>
  </si>
  <si>
    <t>Предоставление бюджетных кредитов внутри  страны в валюте Российской Федерации</t>
  </si>
  <si>
    <t>01 06 0502 00 0000 540</t>
  </si>
  <si>
    <t>Предоставление бюджетных кредитов другим бюджетам бюджетной системы Российской Федерации  в валюте Российской Федерации</t>
  </si>
  <si>
    <t>01 06 0502 05 0000 540</t>
  </si>
  <si>
    <t>Предоставление бюджетных кредитов другим  бюджетам бюджетной системы Российской  Федерации из бюджетов муниципальных районов в  валюте Российской Федерации</t>
  </si>
  <si>
    <t>Всего  источников финансирования дефицитов бюджетов</t>
  </si>
  <si>
    <t xml:space="preserve">  ВСЕГО</t>
  </si>
  <si>
    <t xml:space="preserve">Муниципальная программа Поныровского района Курской области «Развитие образования в Поныровском районе Курской области» </t>
  </si>
  <si>
    <t>Субсидии бюджетам бюджетной системы Российской Федерации (межбюджетные субсидии)</t>
  </si>
  <si>
    <t xml:space="preserve">Прочие субсидии бюджетам муниципальных районов </t>
  </si>
  <si>
    <t xml:space="preserve">Содержание ребенка в семье опекуна  и приемной семье, а также вознаграждение, причитающееся приемному родителю
</t>
  </si>
  <si>
    <t xml:space="preserve">                                                                        к решению Представительного </t>
  </si>
  <si>
    <t xml:space="preserve">                                                                        Собрания Поныровского района</t>
  </si>
  <si>
    <t xml:space="preserve">                                                                        «О бюджете Поныровского района </t>
  </si>
  <si>
    <t>№ п/п</t>
  </si>
  <si>
    <t>Наименование муниципального поселения</t>
  </si>
  <si>
    <t>Верхне-Смородинский сельсовет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</si>
  <si>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</si>
  <si>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</si>
  <si>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</si>
  <si>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</si>
  <si>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</si>
  <si>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2-й Поныровский сельсовет</t>
  </si>
  <si>
    <t>ВСЕГО: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</si>
  <si>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</si>
  <si>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</si>
  <si>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1 13 02995 05 0000 130</t>
  </si>
  <si>
    <t>Прочие доходы от компенсации затрат муниципальных районов</t>
  </si>
  <si>
    <t>00</t>
  </si>
  <si>
    <t>00000</t>
  </si>
  <si>
    <t xml:space="preserve">71 0 </t>
  </si>
  <si>
    <t xml:space="preserve">09 0 </t>
  </si>
  <si>
    <t xml:space="preserve">09 1 </t>
  </si>
  <si>
    <t>С1402</t>
  </si>
  <si>
    <t>С1437</t>
  </si>
  <si>
    <t>Основное мероприятие "Создание максимальных условий для прохождения муниципальной службы и укомплектования органов местного самоуправления высокопрофессиональными кадрами"</t>
  </si>
  <si>
    <t>Основное мероприятие "Обеспечение реализации комплекса мер, направленных на улучшение демографической ситуации в Поныровском районе Курской области"</t>
  </si>
  <si>
    <t>13170</t>
  </si>
  <si>
    <t>С1474</t>
  </si>
  <si>
    <t>Основное мероприятие "Обеспечение деятельности и выполнение функций архивного отдела администрации Поныровского района Курской области"</t>
  </si>
  <si>
    <t xml:space="preserve">10 0 </t>
  </si>
  <si>
    <t>13360</t>
  </si>
  <si>
    <t>Основное мероприятие "Обеспечение деятельности и выполнение функций Комиссии по делам несовершеннолетних и Административной комиссии администрации Поныровского района Курской области"</t>
  </si>
  <si>
    <t xml:space="preserve">12 0 </t>
  </si>
  <si>
    <t>13180</t>
  </si>
  <si>
    <t>13480</t>
  </si>
  <si>
    <t>Основное мероприятие "Финансовое обеспечение отдельных полномочий Курской области в сфере трудовых отношений, переданных для осуществления органам местного самоуправления"</t>
  </si>
  <si>
    <t>13310</t>
  </si>
  <si>
    <t>Основное мероприятие "Организация работы по предупреждению и пресечению нарушений требований пожарной безопасности и правил поведения на водных объектах"</t>
  </si>
  <si>
    <t>С1478</t>
  </si>
  <si>
    <t>Основное мероприятие "Обеспечение деятельности и выполнение функций Управления финансов администрации Поныровского района Курской области по осуществлению муниципальной политики в области регулирования бюджетных правоотношений на территории Поныровского района Курской области"</t>
  </si>
  <si>
    <t>С1403</t>
  </si>
  <si>
    <t>Основное мероприятие "Обеспечение деятельности и исполнения функций Отдела социального обеспечения администрации Поныровского района Курской области"</t>
  </si>
  <si>
    <t>13200</t>
  </si>
  <si>
    <t xml:space="preserve">04 0 </t>
  </si>
  <si>
    <t>Основное мероприятие "Проведение государственной (муниципальной) политики в области имущественных и земельных отношений на территории Поныровского района Курской области"</t>
  </si>
  <si>
    <t>С1468</t>
  </si>
  <si>
    <t>Мероприятия в области земельных отношений</t>
  </si>
  <si>
    <t>С1404</t>
  </si>
  <si>
    <t>С1439</t>
  </si>
  <si>
    <t>59300</t>
  </si>
  <si>
    <t>С1401</t>
  </si>
  <si>
    <t>Основное мероприятие "Обеспечение деятельности и организация мероприятий по предупреждению и ликвидации чрезвычайных ситуаций"</t>
  </si>
  <si>
    <t>П1460</t>
  </si>
  <si>
    <t>Иные межбюджетные трансферты на осуществление переданных полномочий  в области гражданской обороны, защиты населения и территорий от чрезвычайных ситуаций, безопасности людей на водных объектах</t>
  </si>
  <si>
    <t xml:space="preserve">11 0 </t>
  </si>
  <si>
    <t>Основное мероприятие "Обеспечение функционирования автотранспортной отрасли в Поныровском районе Курской области"</t>
  </si>
  <si>
    <t>С1426</t>
  </si>
  <si>
    <t>Основное мероприятие "Создание благоприятных условий для развития сети автомобильных дорог общего пользования местного значения Поныровского района Курской области"</t>
  </si>
  <si>
    <t>С1423</t>
  </si>
  <si>
    <t>Иные межбюджетные трансферты на осуществление полномочий по строительству (реконструкции) автомобильных дорог общего пользования местного значения</t>
  </si>
  <si>
    <t>П1423</t>
  </si>
  <si>
    <t>Иные межбюджетные трансферты на осуществление полномочий  по капитальному ремонту, ремонту и содержанию автомобильных дорог общего пользования местного значения</t>
  </si>
  <si>
    <t>П1424</t>
  </si>
  <si>
    <t>Основное мероприятие "Создание условий для улучшения качества и повышения безопасности дорожного движения в Поныровском районе Курской области"</t>
  </si>
  <si>
    <t>С1459</t>
  </si>
  <si>
    <t xml:space="preserve">05 0 </t>
  </si>
  <si>
    <t>Основное мероприятие "Проведение эффективной энергосберегающей политики в Поныровском районе Курской области"</t>
  </si>
  <si>
    <t>С1434</t>
  </si>
  <si>
    <t>Основное мероприятие "Содействие субъектам малого и среднего предпринимательства в привлечении финансовых ресурсов для осуществления предпринимательской деятельности, в разработке и внедрении инноваций, модернизации производства"</t>
  </si>
  <si>
    <t>С1405</t>
  </si>
  <si>
    <t>Обеспечение условий для развития малого и среднего предпринимательства на территории муниципального образования</t>
  </si>
  <si>
    <t xml:space="preserve">07 0 </t>
  </si>
  <si>
    <t xml:space="preserve"> Основное мероприятие "Создание благоприятных условий для обеспечения надежной работы  жилищно-коммунальгого хозяйства в Поныровском районе Курской области"</t>
  </si>
  <si>
    <t>С1430</t>
  </si>
  <si>
    <t>Иные межбюджетные трансферты на осуществление полномочий  по капитальному ремонту муниципального жилищного фонда</t>
  </si>
  <si>
    <t>П1430</t>
  </si>
  <si>
    <t xml:space="preserve">06 0 </t>
  </si>
  <si>
    <t>Основное мероприятие "Создание благоприятной и стабильной экологической обстановки в Поныровском районе Курской области"</t>
  </si>
  <si>
    <t>Основное мероприятие "Комплексное обустройство сельских поселений Поныровского района Курской области объектами социальной и инженерной инфраструктуры"</t>
  </si>
  <si>
    <t>П1490</t>
  </si>
  <si>
    <t>Иные межбюджетные трансферты на содержание работника, осуществляющего выполнение переданных полномочий</t>
  </si>
  <si>
    <t>Основное мероприятие "Создание условий для повышения доступности жилья  для населения Поныровского района Курской области"</t>
  </si>
  <si>
    <t xml:space="preserve">03 0 </t>
  </si>
  <si>
    <t>Основное мероприятие "Развитие дошкольного образования"</t>
  </si>
  <si>
    <t>Реализация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</si>
  <si>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13030</t>
  </si>
  <si>
    <t>13040</t>
  </si>
  <si>
    <t>Обесепечение предоставления мер социальной поддержки работникам муниципальных образовательных организаций</t>
  </si>
  <si>
    <t>S3060</t>
  </si>
  <si>
    <t>S3090</t>
  </si>
  <si>
    <t>Основное мероприятие "Формирование и развитие муниципальной системы оценки качества образования"</t>
  </si>
  <si>
    <t>Мероприятия в области образования</t>
  </si>
  <si>
    <t>С1447</t>
  </si>
  <si>
    <t>Основное мероприятие "Развитие общего образования"</t>
  </si>
  <si>
    <t>Основное мероприятие "Обеспечение общественной  и личной безопасности граждан на территории Поныровского района"</t>
  </si>
  <si>
    <t>С1435</t>
  </si>
  <si>
    <t>Основное мероприятие "Обеспечение сохранения и развития системы дополнительного образования детей в сфере культуры на территории Поныровского района Курской области"</t>
  </si>
  <si>
    <t>Основное мероприятие "Обеспечение сохранения и развития системы дополнительного образования"</t>
  </si>
  <si>
    <t xml:space="preserve">08 0 </t>
  </si>
  <si>
    <t>Основное мероприятие "Формирование условий для вовлечения молодежи в социальную практику"</t>
  </si>
  <si>
    <t>С1414</t>
  </si>
  <si>
    <t>Основное мероприятие "Создание условий для организации оздоровления и отдыха детей Поныровского района Курской области"</t>
  </si>
  <si>
    <t>Мероприятия, связанные с организацией отдыха детей в каникулярное время</t>
  </si>
  <si>
    <t>S3540</t>
  </si>
  <si>
    <t>Основное мероприятие "Обеспечение деятельности и выполнение функций прочих учреждений образования Поныровского района Курской области"</t>
  </si>
  <si>
    <t>13120</t>
  </si>
  <si>
    <t>Основное мероприятие "Организация культурно-досуговой деятельности"</t>
  </si>
  <si>
    <t xml:space="preserve">01 2 </t>
  </si>
  <si>
    <t>Основное мероприятие "Развитие библиотечного дела"</t>
  </si>
  <si>
    <t>Основное мероприятие "Осуществление организационно-хозяйственных расходов, связанных сформированием позитивного инвестиционного имиджа"</t>
  </si>
  <si>
    <t>С1480</t>
  </si>
  <si>
    <t>Создание благоприятных условий для привлечения инвестиций в экономику муниципального образования</t>
  </si>
  <si>
    <t>Основное мероприятие "Обеспечение деятельности и выполнение функций МКУ «Централизованная бухгалтерия учреждений культуры» Поныровского района Курской области"</t>
  </si>
  <si>
    <t xml:space="preserve">02 </t>
  </si>
  <si>
    <t>13340</t>
  </si>
  <si>
    <t>Основное мероприятие "Обеспечение деятельности и выполнение функций Отдела культуры, по делам молодежи, ФК и спорту администрации Поныровского района Курской области по осуществлению государственной политики в сфере культуры на территории Поныровского района Курской области"</t>
  </si>
  <si>
    <t xml:space="preserve">01 </t>
  </si>
  <si>
    <t>Основное мероприятие "Совершенствование организации предоставления социальных выплат  и мер социальной поддержки отдельным категориям граждан"</t>
  </si>
  <si>
    <t>13350</t>
  </si>
  <si>
    <t>13070</t>
  </si>
  <si>
    <t>Осуществление отдельных государственных полномочий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</t>
  </si>
  <si>
    <t>11130</t>
  </si>
  <si>
    <t>11170</t>
  </si>
  <si>
    <t>11180</t>
  </si>
  <si>
    <t>13150</t>
  </si>
  <si>
    <t>13160</t>
  </si>
  <si>
    <t>13190</t>
  </si>
  <si>
    <t>13000</t>
  </si>
  <si>
    <t>13220</t>
  </si>
  <si>
    <t>С1473</t>
  </si>
  <si>
    <t>Осуществление мер по улучшению положения и качества жизни граждан</t>
  </si>
  <si>
    <t>Основное мероприятие "Совершенствование системы физического воспитания для различных групп и категорий населения"</t>
  </si>
  <si>
    <t>С1406</t>
  </si>
  <si>
    <t xml:space="preserve">Основное мероприятие "Выравнивание бюджетной обеспеченности  муниципальных поселений Поныровского района  Курской области"          
</t>
  </si>
  <si>
    <t>13450</t>
  </si>
  <si>
    <t>Осуществление отдельных государственных полномочий по расчету и предоставлению дотаций на выравнивание бюджетной обеспеченности поселений</t>
  </si>
  <si>
    <t>Налог, взимаемый в связи с применением упрощенной системы налогообложения</t>
  </si>
  <si>
    <t>1 05 01000 00 0000 110</t>
  </si>
  <si>
    <t>1 05 01050 01 0000 110</t>
  </si>
  <si>
    <t>Налог, взимаемый с налогоплательщиков, выбравших в качестве объекта налогообложения доходы</t>
  </si>
  <si>
    <t>Минимальный налог, зачисляемый в бюджеты субъектов Российской Федерации</t>
  </si>
  <si>
    <t xml:space="preserve">Ведомственная структура </t>
  </si>
  <si>
    <t xml:space="preserve">04 1 </t>
  </si>
  <si>
    <t>С1488</t>
  </si>
  <si>
    <t>Содержание муниципального имущества</t>
  </si>
  <si>
    <t>Иные межбюджетные трансферты на осуществление полномочий  в области коммунального хозяйства</t>
  </si>
  <si>
    <t>П1431</t>
  </si>
  <si>
    <t>10 2</t>
  </si>
  <si>
    <t>Подпрограмма «Повышение эффективности системы управления архивным делом в Поныровском районе Курской области» муниципальной программы Поныровского района Курской области «Развитие архивного дела в Поныровском районе Курской области»</t>
  </si>
  <si>
    <t>Основное мероприятие "Организация хранения и использования архивных документов Поныровского района Курской области"</t>
  </si>
  <si>
    <t>С1438</t>
  </si>
  <si>
    <t>Реализация мероприятий по формированию и содержанию муниципального архива</t>
  </si>
  <si>
    <t>Создание комплексной системы мер по профилактике потребления наркотиков</t>
  </si>
  <si>
    <t>С1486</t>
  </si>
  <si>
    <t>13 3</t>
  </si>
  <si>
    <t>С1460</t>
  </si>
  <si>
    <t>Основное мероприятие "Создание на территории Поныровского района Курской области комплексной системы обеспечения безопасности жизнедеятельности населения АПК "Безопасный город"</t>
  </si>
  <si>
    <t>Отдельные мероприятия в области гражданской обороны, защиты населения и территорий от чрезвычайных ситуаций, безопасности людей на водных объектах</t>
  </si>
  <si>
    <t>Подпрограмма «Обеспечение выполнения мероприятий по созданию, внедрению и развитию аппаратно-программного комплекса "Безопасный город" на территории Поныровского района Курской области" муниципальной программы Поныровского района Курской области «Защита населения и территорий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</si>
  <si>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рублей</t>
  </si>
  <si>
    <t xml:space="preserve">         Распределение иных межбюджетных трансфертов</t>
  </si>
  <si>
    <t xml:space="preserve">  бюджетам муниципальных поселений Поныровского района Курской области  </t>
  </si>
  <si>
    <t>в том числе</t>
  </si>
  <si>
    <t xml:space="preserve"> на оплату труда с начислениями </t>
  </si>
  <si>
    <t xml:space="preserve"> софинансирование федеральных и областных государственных программ </t>
  </si>
  <si>
    <t>материальные затраты на исполнение полномочий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</si>
  <si>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</si>
  <si>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</si>
  <si>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</si>
  <si>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</si>
  <si>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r>
      <t>БЕЗВОЗМЕЗДНЫЕ ПОСТУПЛЕНИЯ ОТ ДРУГИХ БЮДЖЕТОВ БЮДЖЕТНОЙ СИСТЕМЫ РОССИЙСКОЙ ФЕДЕРАЦИИ</t>
    </r>
    <r>
      <rPr>
        <sz val="12"/>
        <color indexed="8"/>
        <rFont val="Times New Roman"/>
        <family val="1"/>
        <charset val="204"/>
      </rPr>
      <t xml:space="preserve"> </t>
    </r>
  </si>
  <si>
    <t>S1500</t>
  </si>
  <si>
    <t>Мероприятия, направленные на  развитие социальной и инженерной инфраструктуры муниципальных образований Курской области</t>
  </si>
  <si>
    <t>С1457</t>
  </si>
  <si>
    <t>Мероприятия по сбору и транспортированию твердых коммунальных  отходов</t>
  </si>
  <si>
    <t>из них:</t>
  </si>
  <si>
    <t>средства федерального бюджета</t>
  </si>
  <si>
    <t>средства областного бюджета</t>
  </si>
  <si>
    <t>средства местного бюджета</t>
  </si>
  <si>
    <t xml:space="preserve">Основное мероприятие "Обеспечение сбалансированности бюджетов муниципальных образований  Поныровского района Курской области"          
</t>
  </si>
  <si>
    <t>П1499</t>
  </si>
  <si>
    <t>Оказание финансовой поддержки бюджетам поселений на обеспечение мероприятий, связанных с оформлением имущества в муниципальную собственность</t>
  </si>
  <si>
    <t>С1425</t>
  </si>
  <si>
    <t>Межевание автомобильных дорог общего пользования местного значения, проведение кадастровых работ</t>
  </si>
  <si>
    <t>Содержание работника, осуществляющего выполнение переданных полномочий от поселений района</t>
  </si>
  <si>
    <t>П1427</t>
  </si>
  <si>
    <t>Иные межбюджетные трансферты на осуществление полномочий по обеспечению населения экологически чистой питьевой водой</t>
  </si>
  <si>
    <t>С1410</t>
  </si>
  <si>
    <t>Расходы на проведение капитального ремонта муниципальных образовательных организаций</t>
  </si>
  <si>
    <t>S3050</t>
  </si>
  <si>
    <t>Обеспечение проведения капитального ремонта муниципальных образовательных организаций</t>
  </si>
  <si>
    <t>С1411</t>
  </si>
  <si>
    <t>Расходы на приобретение оборудования для школьных столовых</t>
  </si>
  <si>
    <t>Закупка товаров, работ и услуг для обеспечения государственных (муниципальных) нужд</t>
  </si>
  <si>
    <t>С1441</t>
  </si>
  <si>
    <t>Организация и проведение выборов и референдумов</t>
  </si>
  <si>
    <t>Подготовка и проведение выборов</t>
  </si>
  <si>
    <t>77 3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</si>
  <si>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«Развитие архивного дела в Поныровском районе Курской области»</t>
  </si>
  <si>
    <t xml:space="preserve">Проведение Всероссийской сельскохозяйственной переписи в 2016 году
</t>
  </si>
  <si>
    <t>12700</t>
  </si>
  <si>
    <t>12712</t>
  </si>
  <si>
    <t>53910</t>
  </si>
  <si>
    <t>84 0</t>
  </si>
  <si>
    <t>84 1</t>
  </si>
  <si>
    <t>Резервные фонды исполнительных органов государственной власти</t>
  </si>
  <si>
    <t>Резервный фонд Администрации Курской области</t>
  </si>
  <si>
    <t>Основное мероприятие "Создание благоприятных условий для обеспечения надежной работы  жилищно-коммунальгого хозяйства в Поныровском районе Курской области"</t>
  </si>
  <si>
    <t>П1417</t>
  </si>
  <si>
    <t xml:space="preserve">Иные межбюджетные трансферты на осуществление полномочий по созданию условий для развития социальной и инженерной инфраструктуры муниципальных образований </t>
  </si>
  <si>
    <t>Иные межбюджетные трансферты на реализацию мероприятий федеральной целевой программы "Устойчивое развитие сельских территорий на 2014 - 2017 годы и на период до 2020 года"</t>
  </si>
  <si>
    <t>50181</t>
  </si>
  <si>
    <t>13090</t>
  </si>
  <si>
    <t>13060</t>
  </si>
  <si>
    <t xml:space="preserve">Предоставление мер социальной поддержки работникам муниципальных образовательных организаций </t>
  </si>
  <si>
    <t>Дополнительное финансирование мероприятий по организации питания обучающихся из малообеспеченных и многодетных семей, а также обучающихся в специальных (коррекционных) классах  муниципальных  общеобразовательных организаций</t>
  </si>
  <si>
    <t>C1458</t>
  </si>
  <si>
    <t xml:space="preserve">Развитие системы оздоровления и отдыха детей </t>
  </si>
  <si>
    <t>13540</t>
  </si>
  <si>
    <t xml:space="preserve">Организация отдыха детей в каникулярное время </t>
  </si>
  <si>
    <t>С1458</t>
  </si>
  <si>
    <t>13050</t>
  </si>
  <si>
    <t xml:space="preserve">Проведение капитального ремонта муниципальных образовательных организаций </t>
  </si>
  <si>
    <t>S3320</t>
  </si>
  <si>
    <t>Обеспечение проведения капитального ремонта учреждений культуры районов и поселений</t>
  </si>
  <si>
    <t>Ежемесячное пособие на ребенка</t>
  </si>
  <si>
    <t xml:space="preserve">                                                                                                      к решению Представительного </t>
  </si>
  <si>
    <t xml:space="preserve">                                                                                                     Собрания Поныровского района</t>
  </si>
  <si>
    <t xml:space="preserve">                                                                                                     «О бюджете Поныровского района </t>
  </si>
  <si>
    <t xml:space="preserve">Программа муниципальных внутренних заимствований Поныровского района </t>
  </si>
  <si>
    <t>1. Привлечение внутренних заимствований</t>
  </si>
  <si>
    <t>Виды заимствований</t>
  </si>
  <si>
    <t>Муниципальные ценные бумаги</t>
  </si>
  <si>
    <t>-</t>
  </si>
  <si>
    <t>Кредиты кредитных организаций</t>
  </si>
  <si>
    <t>Итого</t>
  </si>
  <si>
    <t>2. Погашение внутренних заимствований</t>
  </si>
  <si>
    <t>L0640</t>
  </si>
  <si>
    <t>Поддержка малого и среднего предпринимательства, включая крестьянские (фермерские) хозяйства</t>
  </si>
  <si>
    <t>Проведение капитального ремонта муниципальных образовательных организаций</t>
  </si>
  <si>
    <t>Развитие социальной и инженерной инфраструктуры муниципальных образований Курской области</t>
  </si>
  <si>
    <t>11500</t>
  </si>
  <si>
    <t>01 03 0100 00 0000 700</t>
  </si>
  <si>
    <t>01 03 0100 05 0000 710</t>
  </si>
  <si>
    <t>Получение бюджетных кредитов от других бюджетов бюджетной системы Российской Федерации в валюте Российской Федерации</t>
  </si>
  <si>
    <t>01 03 0100 05 0001 710</t>
  </si>
  <si>
    <t>01 03 0100 05 0001 810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</si>
  <si>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</si>
  <si>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 xml:space="preserve">Получение кредитов за счет средств федерального бюджета на пополнение остатков средств на счетах местных бюджетов </t>
  </si>
  <si>
    <t xml:space="preserve">Погашение кредитов, предоставленных за счет средств федерального бюджета  на пополнение остатков средств на счетах местных бюджетов </t>
  </si>
  <si>
    <t xml:space="preserve">                                                                                                                                          Приложение № 3</t>
  </si>
  <si>
    <t xml:space="preserve">                                                                                                                                           к решению Представительного </t>
  </si>
  <si>
    <t xml:space="preserve">                                                                                                                                          Собрания Поныровского района</t>
  </si>
  <si>
    <t xml:space="preserve">                                                                                                                                          «О бюджете Поныровского района </t>
  </si>
  <si>
    <t xml:space="preserve">Перечень главных администраторов источников финансирования 
</t>
  </si>
  <si>
    <t>дефицита бюджета Поныровского района Курской области</t>
  </si>
  <si>
    <t>Код главы</t>
  </si>
  <si>
    <t>Код группы, подгруппы, статьи и вида источников</t>
  </si>
  <si>
    <t>бюджета Поныровского района Курской области</t>
  </si>
  <si>
    <t xml:space="preserve">Код главного администратора доходов
</t>
  </si>
  <si>
    <t>Код бюджетной классификации Российской Федерации доходов бюджета  района</t>
  </si>
  <si>
    <t xml:space="preserve">
Наименование главного администратора  доходов бюджета муниципального района
</t>
  </si>
  <si>
    <t>Администрация Поныровского  района Курской области</t>
  </si>
  <si>
    <t>1 08 07150 01 0000 110</t>
  </si>
  <si>
    <t>Государственная пошлина за выдачу разрешения на установку рекламной конструкции</t>
  </si>
  <si>
    <t>1 08 07174 01 0000 110</t>
  </si>
  <si>
    <t>Государственная пошлина за выдачу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муниципальных районов</t>
  </si>
  <si>
    <t>1 11 01050 05 0000 120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</si>
  <si>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</si>
  <si>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1 11 02085 05 0000 120</t>
  </si>
  <si>
    <t>Доходы от размещения сумм, аккумулируемых в ходе проведения аукционов по продаже акций, находящихся в собственности муниципальных районов</t>
  </si>
  <si>
    <t>1 11 05027 05 0000 120</t>
  </si>
  <si>
    <t>Доходы, получаемые в виде арендной платы за земельные  участки, расположенные в полосе отвода автомобильных дорог общего пользования местного значения, находящихся  в  собственности муниципальных районов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</si>
  <si>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</si>
  <si>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</si>
  <si>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1 11 05093 05 0000 120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</si>
  <si>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муниципальных районов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</si>
  <si>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</si>
  <si>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</si>
  <si>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1 11 09035 05 0000 120</t>
  </si>
  <si>
    <t>Доходы от эксплуатации и использования имущества автомобильных дорог, находящихся в собственности муниципальных районов</t>
  </si>
  <si>
    <t>1 11 09045 05 0000 120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</si>
  <si>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</si>
  <si>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1 14 01050 05 0000 410</t>
  </si>
  <si>
    <t>Доходы от продажи квартир, находящихся в собственности муниципальных районов</t>
  </si>
  <si>
    <t>1 14 02052 05 0000 410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</si>
  <si>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</si>
  <si>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1 14 02052 05 0000 440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</si>
  <si>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</si>
  <si>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</si>
  <si>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</si>
  <si>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1 14 02053 05 0000 440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</si>
  <si>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</si>
  <si>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1 14 03050 05 0000 410</t>
  </si>
  <si>
    <t>1 14 03050 05 0000 440</t>
  </si>
  <si>
    <t>1 14 04050 05 0000 420</t>
  </si>
  <si>
    <t>Доходы от продажи нематериальных активов, находящихся в собственности муниципальных районов</t>
  </si>
  <si>
    <t>1 14 06025 05 0000 430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</si>
  <si>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</si>
  <si>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Проценты, полученные от предоставления бюджетных кредитов внутри страны за счет средств бюджетов муниципальных районов</t>
  </si>
  <si>
    <t>Дотации бюджетам муниципальных районов на поддержку мер по обеспечению сбалансированности бюджетов</t>
  </si>
  <si>
    <t>000</t>
  </si>
  <si>
    <t>Иные доходы бюджета Поныровского района, администрирование которых может осуществляться главными администраторами доходов бюджета муниципального района в пределах их компетенции</t>
  </si>
  <si>
    <t>1 11 08050 05 0000 120</t>
  </si>
  <si>
    <t>Средства, получаемые от передачи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</si>
  <si>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1 11 09015 05 0000 120</t>
  </si>
  <si>
    <t>Доходы от распоряжения правами на результаты интеллектуальной деятельности военного, специального и двойного назначения, находящимися в собственности муниципальных районов</t>
  </si>
  <si>
    <t>1 11 09025 05 0000 120</t>
  </si>
  <si>
    <t>Доходы от распоряжения правами на результаты научно-технической деятельности, находящимися в собственности муниципальных районов</t>
  </si>
  <si>
    <r>
      <t>1 13 01540 05 0000 130</t>
    </r>
    <r>
      <rPr>
        <sz val="12"/>
        <color indexed="10"/>
        <rFont val="Times New Roman"/>
        <family val="1"/>
        <charset val="204"/>
      </rPr>
      <t xml:space="preserve"> </t>
    </r>
  </si>
  <si>
    <t>Плата за  оказание услуг по присоединению объектов дорожного сервиса к автомобильным дорогам общего пользования местного значения, зачисляемая в бюджеты муниципальных районов</t>
  </si>
  <si>
    <t>Прочие доходы от оказания платных услуг ( работ) получателями средств бюджетов муниципальных районов</t>
  </si>
  <si>
    <t>Доходы, поступающие в порядке возмещения расходов, понесенных в связи с эксплуатацией  имущества муниципальных районов</t>
  </si>
  <si>
    <t>Прочие доходы от компенсации затрат бюджетов муниципальных районов</t>
  </si>
  <si>
    <t>1 15 02050 05 0000 140</t>
  </si>
  <si>
    <t>Платежи, взимаемые органами местного самоуправления (организациями) муниципальных районов за выполнение определенных функций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</si>
  <si>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</si>
  <si>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</si>
  <si>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</si>
  <si>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</si>
  <si>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Сумма         </t>
  </si>
  <si>
    <t>Перечень главных администраторов доходов</t>
  </si>
  <si>
    <t xml:space="preserve">                                                                      Приложение № 2</t>
  </si>
  <si>
    <t xml:space="preserve">                                                                                                                                          Приложение № 4</t>
  </si>
  <si>
    <t xml:space="preserve">                                                                                                                          Приложение № 5</t>
  </si>
  <si>
    <t xml:space="preserve">                                                                                                                          Приложение № 6</t>
  </si>
  <si>
    <t xml:space="preserve"> Приложение № 7</t>
  </si>
  <si>
    <t xml:space="preserve"> Приложение № 8</t>
  </si>
  <si>
    <t xml:space="preserve"> Приложение № 9</t>
  </si>
  <si>
    <t xml:space="preserve"> Приложение № 10</t>
  </si>
  <si>
    <t>Приложение № 11</t>
  </si>
  <si>
    <t xml:space="preserve">                                                                                                     Приложение № 13</t>
  </si>
  <si>
    <t>Приложение № 15</t>
  </si>
  <si>
    <t xml:space="preserve">Программа муниципальных гарантий </t>
  </si>
  <si>
    <t>Наименование принципала</t>
  </si>
  <si>
    <t>Наименование кредитора</t>
  </si>
  <si>
    <t xml:space="preserve">1.2. Общий объем бюджетных ассигнований, предусмотренных на исполнение муниципальных гарантий </t>
  </si>
  <si>
    <t xml:space="preserve"> </t>
  </si>
  <si>
    <t>За счет источников финансирования дефицита бюджета</t>
  </si>
  <si>
    <t>Приложение № 16</t>
  </si>
  <si>
    <t xml:space="preserve">                                                                        Приложение № 17</t>
  </si>
  <si>
    <t xml:space="preserve">         Распределение дотаций на выравнивание бюджетной</t>
  </si>
  <si>
    <t xml:space="preserve">  обеспеченности муниципальных поселений Поныровского района Курской области  </t>
  </si>
  <si>
    <t>поселок Поныри</t>
  </si>
  <si>
    <t xml:space="preserve">                                                                        Приложение № 18</t>
  </si>
  <si>
    <t>Нераспределенный резерв</t>
  </si>
  <si>
    <t xml:space="preserve">                                                                        Приложение № 19</t>
  </si>
  <si>
    <t>Таблица № 2</t>
  </si>
  <si>
    <t>Таблица № 3</t>
  </si>
  <si>
    <t>Распределение иных межбюджетных трансфертов на исполнение переданных полномочий муниципального района "Поныровский район" Курской области по сохранению, использованию и популяризации объектов культурного наследия (памятников истории и культуры), охране объектов культурного наследия (памятников истории и культуры) местного (муниципального) значения</t>
  </si>
  <si>
    <t>Таблица № 4</t>
  </si>
  <si>
    <t>Таблица № 5</t>
  </si>
  <si>
    <t>07 0</t>
  </si>
  <si>
    <t>П1416</t>
  </si>
  <si>
    <t>Иные межбюджетные трансферты на осуществление мероприятий  по  разработке документов территориального планирования и градостроительного зонирования</t>
  </si>
  <si>
    <t>П1463</t>
  </si>
  <si>
    <t>Иные  межбюджетные трансферты на осуществление переданных полномочий  по проведению мероприятий в области культуры</t>
  </si>
  <si>
    <t>Основное мероприятие "Сохранение объектов культурного наследия"</t>
  </si>
  <si>
    <t>Приложение № 12</t>
  </si>
  <si>
    <t>Дополнительное образование детей</t>
  </si>
  <si>
    <t>ЗДРАВООХРАНЕНИЕ</t>
  </si>
  <si>
    <t>Санитарно-эпидемиологическое благополучие</t>
  </si>
  <si>
    <t>2 02 45160 05 0000 151</t>
  </si>
  <si>
    <t>Доходы от сдачи в аренду имущества, составляющего казну муниципальных районов (за исключением земельных участков)</t>
  </si>
  <si>
    <t>Cтроительство (реконструкцию), капитальный ремонт, ремонт и содержание автомобильных дорог общего пользования местного значения</t>
  </si>
  <si>
    <t>Реализация проекта "Народный бюджет"</t>
  </si>
  <si>
    <t>S3604</t>
  </si>
  <si>
    <t>Реализация мероприятий, направленных на устойчивое развитие сельских территорий</t>
  </si>
  <si>
    <t>L0180</t>
  </si>
  <si>
    <t>Устойчивое развитие сельских территорий</t>
  </si>
  <si>
    <t>R0180</t>
  </si>
  <si>
    <t>S3600</t>
  </si>
  <si>
    <t>Мероприятия по созданию  объектов водоснабжения муниципальной собственности, не относящихся к объектам капитального строительства</t>
  </si>
  <si>
    <t>S3420</t>
  </si>
  <si>
    <t>Проведение текущего ремонта объектов водоснабжения муниципальной собственности</t>
  </si>
  <si>
    <t>S3430</t>
  </si>
  <si>
    <t>Благоустройство</t>
  </si>
  <si>
    <t>11 0</t>
  </si>
  <si>
    <t xml:space="preserve">Выполнение мероприятий, направленных на создание в общеобразовательных организациях, расположенных в сельской местности, условий для занятий физической культурой и спортом </t>
  </si>
  <si>
    <t>L0970</t>
  </si>
  <si>
    <t xml:space="preserve">Обеспечение создания в общеобразовательных организациях, расположенных в сельской местности, условий для занятий физической культурой и спортом </t>
  </si>
  <si>
    <t>R0970</t>
  </si>
  <si>
    <t xml:space="preserve">Молодежная политика </t>
  </si>
  <si>
    <t xml:space="preserve">Государственная поддержка молодых семей в улучшении жилищных условий </t>
  </si>
  <si>
    <t>R0200</t>
  </si>
  <si>
    <t>13600</t>
  </si>
  <si>
    <t>13390</t>
  </si>
  <si>
    <t xml:space="preserve">Распределение иных межбюджетных трансфертов на исполнение переданных полномочий муниципального района "Поныровский район" Курской области по обеспечению проживающих в поселении и нуждающихся в жилых помещениях малоимущих граждан жилыми помещениями, организации строительства и содержанию муниципального жилищного фонда, созданию условий для жилищного строительства </t>
  </si>
  <si>
    <t>из них</t>
  </si>
  <si>
    <t>Распределение иных межбюджетных трансфертов на исполнение переданных полномочий муниципального района "Поныровский район" Курской области по  организации выполнения работ по координатному описанию границ населенных пунктов и подготовке карт (планов)</t>
  </si>
  <si>
    <t>Распределение иных межбюджетных трансфертов на исполнение переданных полномочий муниципального района "Поныровский район" Курской области по организация ремонтно-строительных работ в отношении автомобильных дорог местного значения в границах населенных пунктов поселения в отношении автомобильных дорог с щебеночным покрытием, организации ремонта и содержания автомобильных дорог местного значения в границах населенных пунктов поселения, организации и выполнению инженерно-геодезических, инженерно-геологических, проектно-сметных работ, а также работ по планировке и межеванию земель в связи со строительством автомобильных дорог местного значения в границах населенных пунктов поселения</t>
  </si>
  <si>
    <t>1 05 01011 01 0000 110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</si>
  <si>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</si>
  <si>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</si>
  <si>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Доходы от продажи земельных участков, находящихся в государственной и муниципальной собственности</t>
  </si>
  <si>
    <t>Дотации  на поддержку мер по обеспечению сбалансированности бюджетов</t>
  </si>
  <si>
    <t>Мероприятия в области имущественных отношений</t>
  </si>
  <si>
    <t>С1467</t>
  </si>
  <si>
    <t>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</si>
  <si>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Создание  объектов водоснабжения муниципальной собственности, не относящихся к объектам капитального строительства</t>
  </si>
  <si>
    <t>Мероприятия, связанные с проведением текущего ремонта объектов водоснабжения муниципальной собственности</t>
  </si>
  <si>
    <t>13420</t>
  </si>
  <si>
    <t>13430</t>
  </si>
  <si>
    <t xml:space="preserve">бюджета Поныровского района Курской области </t>
  </si>
  <si>
    <t xml:space="preserve">Доходы от продажи земельных участков, находящихся в государственной и муниципальной собственности 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</si>
  <si>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</si>
  <si>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</si>
  <si>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</si>
  <si>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1 14 06013 05 0000 430</t>
  </si>
  <si>
    <t>Условно утвержденные расходы</t>
  </si>
  <si>
    <t>L4970</t>
  </si>
  <si>
    <t>Реализация мероприятий по обеспечению жильем молодых семей</t>
  </si>
  <si>
    <t>С1445</t>
  </si>
  <si>
    <t>L5670</t>
  </si>
  <si>
    <t xml:space="preserve">Мероприятия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</t>
  </si>
  <si>
    <t xml:space="preserve">Единая субвенция бюджетам муниципальных районов </t>
  </si>
  <si>
    <t xml:space="preserve">Распределение иных межбюджетных трансфертов на исполнение переданных полномочий муниципального района "Поныровский район" Курской области по организации выполнения в границах поселений ремонтно-строительных работ систем водоснабжения населения, водоотведения, а также приобретение в собственность систем водоснабжения 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</si>
  <si>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</si>
  <si>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Субсидии бюджетам муниципальных районов на реализацию мероприятий по обеспечению жильем молодых семей
</t>
  </si>
  <si>
    <t>R5670</t>
  </si>
  <si>
    <t>Мероприятия, направленные на устойчивое развитие сельских территорий</t>
  </si>
  <si>
    <t>С1409</t>
  </si>
  <si>
    <t>Расходы на предоставление мер социальной поддержки работникам муниципальных образовательных организаций</t>
  </si>
  <si>
    <t>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</si>
  <si>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</si>
  <si>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1 12 01041 01 0000 120</t>
  </si>
  <si>
    <t>1 12 01042 01 0000 120</t>
  </si>
  <si>
    <t>Плата за размещение отходов производства</t>
  </si>
  <si>
    <t>Плата за размещение твердых коммунальных отходов</t>
  </si>
  <si>
    <t xml:space="preserve">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</t>
  </si>
  <si>
    <t>Создание дополнительных мест для детей в возрасте от 2-х месяцев до 3-х лет в муниципальных образовательных организациях, реализующих программу дошкольного образования</t>
  </si>
  <si>
    <t>L1590</t>
  </si>
  <si>
    <t>Дотации бюджетам бюджетной системы Российской Федерации</t>
  </si>
  <si>
    <t>1 14 06313 05 0000 430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</si>
  <si>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</si>
  <si>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 xml:space="preserve">Погашение бюджетами муниципальных районов кредитов от других бюджетов бюджетной системы Российской Федерации в валюте Российской Федерации
</t>
  </si>
  <si>
    <t xml:space="preserve">Обеспечение проведения выборов и референдумов
</t>
  </si>
  <si>
    <t>С1463</t>
  </si>
  <si>
    <t>Проведение мероприятий в области культуры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</si>
  <si>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</si>
  <si>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</si>
  <si>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</si>
  <si>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51200</t>
  </si>
  <si>
    <t>R5671</t>
  </si>
  <si>
    <t>S5671</t>
  </si>
  <si>
    <t>Сумма на 2021 год</t>
  </si>
  <si>
    <t>2 02 10000 00 0000 150</t>
  </si>
  <si>
    <t>2 02 15001 05 0000 150</t>
  </si>
  <si>
    <t>2 02 15002 00 0000 150</t>
  </si>
  <si>
    <t>2 02 15002 05 0000 150</t>
  </si>
  <si>
    <t>2 02 25467 05 0000 150</t>
  </si>
  <si>
    <t>2 02 25497 05 0000 150</t>
  </si>
  <si>
    <t>2 02 29999 05 0000 150</t>
  </si>
  <si>
    <t>2 02 30000 00 0000 150</t>
  </si>
  <si>
    <t>2 02 30013 05 0000 150</t>
  </si>
  <si>
    <t xml:space="preserve">2 02 30027 05 0000 150 </t>
  </si>
  <si>
    <t>2 02 35120 05 0000 150</t>
  </si>
  <si>
    <t>2 02 39998 05 0000 150</t>
  </si>
  <si>
    <t>2 02 39999 05 0000 150</t>
  </si>
  <si>
    <t>2 02 40000 00 0000 150</t>
  </si>
  <si>
    <t>2 07 00000 00 0000 150</t>
  </si>
  <si>
    <t>2 02 40014 05 0000 150</t>
  </si>
  <si>
    <t>Сумма          на 2021 год</t>
  </si>
  <si>
    <t>Объем бюджетных ассигнований на исполнение гарантий по возможным гарантийным случаям в 2021 году, рублей</t>
  </si>
  <si>
    <t>ИТОГО  РАСХОДОВ  ПО  МУНИЦИПАЛЬНЫМ  ПРОГРАММАМ</t>
  </si>
  <si>
    <t>ИТОГО  ПО  НЕПРОГРАММНЫМ  РАСХОДАМ</t>
  </si>
  <si>
    <t>13604</t>
  </si>
  <si>
    <t>С1412</t>
  </si>
  <si>
    <t>Расходы на мероприятия по организации питания обучающихся муниципальных образовательных организаций</t>
  </si>
  <si>
    <t>Таблица № 1</t>
  </si>
  <si>
    <t xml:space="preserve">Осуществление переданных полномочий Российской Федерации на государственную регистрацию актов гражданского состояния </t>
  </si>
  <si>
    <t>С1601</t>
  </si>
  <si>
    <t xml:space="preserve">Разработка комплексных  схем организации дорожного движения        </t>
  </si>
  <si>
    <t>ВСЕГО</t>
  </si>
  <si>
    <t>Основное мероприятие "Обеспечение деятельности и выполнение функций Отдела образования администрации Поныровского района Курской области по осуществлению государственной политики в сфере образования на территории Поныровского района Курской области"</t>
  </si>
  <si>
    <t>13080</t>
  </si>
  <si>
    <t>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</si>
  <si>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S3080</t>
  </si>
  <si>
    <t>Мероприятия по приобретению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</si>
  <si>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Р2</t>
  </si>
  <si>
    <t>Региональный проект "Содействие занятости женщин - создание условий дошкольного образования для детей в возрасте до трех лет"</t>
  </si>
  <si>
    <t>51590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</si>
  <si>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</si>
  <si>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Организация мероприятий при осуществлении деятельности по обращению с животными без владельцев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</si>
  <si>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</si>
  <si>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</si>
  <si>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1 14 02000 00 0000 000</t>
  </si>
  <si>
    <t>1 14 02050 05 0000 000</t>
  </si>
  <si>
    <t>S3390</t>
  </si>
  <si>
    <t>С1442</t>
  </si>
  <si>
    <t>Организация  библиотечного обслуживания населения, комплектование и обеспечение сохранности библиотечных фондов библиотек, развитие библиотечного дела</t>
  </si>
  <si>
    <t>1 03 02231 01 0000 110</t>
  </si>
  <si>
    <t>1 03 02241 01 0000 110</t>
  </si>
  <si>
    <t>1 03 02251 01 0000 110</t>
  </si>
  <si>
    <t>1 03 02261 01 0000 110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</si>
  <si>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</si>
  <si>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</si>
  <si>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</si>
  <si>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</si>
  <si>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ОКАЗАНИЯ ПЛАТНЫХ УСЛУГ И КОМПЕНСАЦИИ ЗАТРАТ ГОСУДАРСТВА</t>
  </si>
  <si>
    <t>Мероприятия по реализации проекта "Народный бюджет"</t>
  </si>
  <si>
    <t>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</si>
  <si>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 xml:space="preserve">                                                                                                                   Курской области на 2020 год и на </t>
  </si>
  <si>
    <t xml:space="preserve">                                                                                                                   плановый период 2021 и 2022 годов" </t>
  </si>
  <si>
    <t xml:space="preserve"> в 2020 году</t>
  </si>
  <si>
    <t>Налог, взимаемый в связи с применением патентной системы налогообложения</t>
  </si>
  <si>
    <t xml:space="preserve">1 05 04000 02 0000 110                             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</si>
  <si>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</si>
  <si>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1 05 04020 02 0000 110                             </t>
  </si>
  <si>
    <t xml:space="preserve">                                                                                                                   Курской области на 2020 год и на  </t>
  </si>
  <si>
    <t xml:space="preserve">                                                                                                                   плановый период 2021 и 2022 годов"  </t>
  </si>
  <si>
    <t>в плановом периоде 2021 и 2022 годов</t>
  </si>
  <si>
    <t>Сумма          на 2022 год</t>
  </si>
  <si>
    <t xml:space="preserve">                                                                                                                                          Курской области на 2020 год и на  </t>
  </si>
  <si>
    <t xml:space="preserve">                                                                                                                                           плановый период 2021 и 2022 годов" </t>
  </si>
  <si>
    <t xml:space="preserve">                                                                                                                                          плановый период 2021 и 2022 годов" </t>
  </si>
  <si>
    <t xml:space="preserve">                                                                      Курской области на 2020 год и на  </t>
  </si>
  <si>
    <t xml:space="preserve">                                                                      плановый период 2021 и 2022 годов"   </t>
  </si>
  <si>
    <t xml:space="preserve"> на плановый период 2021 и 2022 годов</t>
  </si>
  <si>
    <t>бюджета Поныровского района Курской области на 2020 год</t>
  </si>
  <si>
    <t xml:space="preserve">                                                                      плановый период 2021 и 2022 годов"  </t>
  </si>
  <si>
    <t xml:space="preserve"> Курской области на 2020 год и на </t>
  </si>
  <si>
    <t xml:space="preserve">плановый период 2021 и 2022 годов" </t>
  </si>
  <si>
    <t>Распределение бюджетных ассигнований по разделам, подразделам, целевым статьям (муниципальным программам Поныровского района Курской области и непрограммным направлениям деятельности), группам видов расходов классификации расходов  бюджета Поныровского района Курской области на 2020 год</t>
  </si>
  <si>
    <t>Распределение бюджетных ассигнований по разделам, подразделам, целевым статьям (муниципальным программам Поныровского района Курской области и непрограммным направлениям деятельности), группам видов расходов классификации расходов  бюджета Поныровского района Курской области на плановый период 2021 и 2022  годов</t>
  </si>
  <si>
    <t>на 2020 год</t>
  </si>
  <si>
    <t>на плановый период 2021 и 2022  годов</t>
  </si>
  <si>
    <t>Курской области на 2020 год</t>
  </si>
  <si>
    <t xml:space="preserve">                                                                                                     Курской области на 2020 год и на </t>
  </si>
  <si>
    <t xml:space="preserve">                                                                                                     плановый период 2021 и 2022 годов" </t>
  </si>
  <si>
    <t>Курской области на плановый период 2021 и 2022 годов</t>
  </si>
  <si>
    <t xml:space="preserve">Курской области на 2020 год и на плановый </t>
  </si>
  <si>
    <t xml:space="preserve">период 2021 и 2022 годов» </t>
  </si>
  <si>
    <t>Поныровского района Курской области на 2020 год</t>
  </si>
  <si>
    <t>1.1. Перечень подлежащих предоставлению муниципальных гарантий Поныровского района в 2020 году</t>
  </si>
  <si>
    <t>Поныровского района по возможным гарантийным случаям, в 2020 году</t>
  </si>
  <si>
    <t>Объем бюджетных ассигнований на исполнение гарантий по возможным гарантийным случаям в 2022 году, рублей</t>
  </si>
  <si>
    <t xml:space="preserve">                                                в 2020 году</t>
  </si>
  <si>
    <t xml:space="preserve">                                                                        Курской области на 2020 год и на плановый </t>
  </si>
  <si>
    <t xml:space="preserve">                                                                        период 2021 и 2022 годов» </t>
  </si>
  <si>
    <t>Сумма на 2022 год</t>
  </si>
  <si>
    <t xml:space="preserve"> в плановом периоде 2021 и 2022  годов</t>
  </si>
  <si>
    <t xml:space="preserve">                                         на 2020 год</t>
  </si>
  <si>
    <t xml:space="preserve">                                                                        Курской области на 2020 год и на  </t>
  </si>
  <si>
    <t xml:space="preserve">                                                                        плановый период 2021 и 2022 годов" </t>
  </si>
  <si>
    <t>1 11 05325 05 0000 120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</si>
  <si>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муниципальных районов</t>
  </si>
  <si>
    <t>1 12 04051 05 0000 120</t>
  </si>
  <si>
    <t>Плата за использование лесов, расположенных на землях иных категорий, находящихся в собственности муниципальных районов, в части платы по договору купли-продажи лесных насаждений</t>
  </si>
  <si>
    <t>1 12 04052 05 0000 120</t>
  </si>
  <si>
    <t>Плата за использование лесов, расположенных на землях иных категорий, находящихся в собственности муниципальных районов, в части арендной платы</t>
  </si>
  <si>
    <t>1 12 05050 05 0000 120</t>
  </si>
  <si>
    <t>Плата за пользование водными объектами, находящимися в собственности муниципальных районов</t>
  </si>
  <si>
    <t>1 14 02058 05 0000 410</t>
  </si>
  <si>
    <t>Доходы от реализации недвижимого имущества бюджетных, автономных учреждений, находящегося в собственности муниципальных районов, в части реализации основных средств</t>
  </si>
  <si>
    <t>1 14 06045 05 0000 430</t>
  </si>
  <si>
    <t>Доходы от продажи земельных участков, находящихся в собственности муниципальных районов, находящихся в пользовании бюджетных и автономных учреждений</t>
  </si>
  <si>
    <t>1 14 06325 05 0000 430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</si>
  <si>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муниципальных районов</t>
  </si>
  <si>
    <t>1 14 13050 05 0000 410</t>
  </si>
  <si>
    <t>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</si>
  <si>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>1 14 14040 05 0000 410</t>
  </si>
  <si>
    <t>Денежные средства, полученные от реализации принудительно изъятого имущества, подлежащие зачислению в бюджет муниципального района (в части реализации основных средств по указанному имуществу)</t>
  </si>
  <si>
    <t>1 14 14030 05 0000 440</t>
  </si>
  <si>
    <t>Денежные средства, полученные от реализации конфискованных в установленном порядке орудий охоты, рыболовства, заготовки древесины (за исключением орудий, изъятых в территориальном море, на континентальном шельфе и в исключительной экономической зоне Российской Федерации) и продукции незаконного природопользования, подлежащие зачислению в бюджет муниципального района</t>
  </si>
  <si>
    <t>1 14 14040 05 0000 440</t>
  </si>
  <si>
    <t>Денежные средства, полученные от реализации принудительно изъятого имущества, подлежащие зачислению в бюджет муниципального района (в части реализации материальных запасов по указанному имуществу)</t>
  </si>
  <si>
    <t>1 15 03050 05 0000 140</t>
  </si>
  <si>
    <t>Сборы за выдачу лицензий органами местного самоуправления муниципальных районов</t>
  </si>
  <si>
    <t>1 16 07090 05 0000 140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</si>
  <si>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</si>
  <si>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1 16 10032 05 0000 140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</si>
  <si>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</si>
  <si>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1 17 14030 05 0000 150</t>
  </si>
  <si>
    <t>Средства самообложения граждан, зачисляемые в бюджеты муниципальных районов</t>
  </si>
  <si>
    <t>2 00 00000 00 0000 000*</t>
  </si>
  <si>
    <t>Безвозмездные поступления*</t>
  </si>
  <si>
    <t>1 13 01075 05 0000 130</t>
  </si>
  <si>
    <t>Доходы от оказания информационных услуг органами местного самоуправления муниципальных районов, казенными учреждениями муниципальных районов</t>
  </si>
  <si>
    <t>1 18 01510 05 0000 150</t>
  </si>
  <si>
    <t>Поступления в бюджеты муниципальных районов по решениям о взыскании средств из иных бюджетов бюджетной системы Российской Федерации</t>
  </si>
  <si>
    <t>1 18 01520 05 0000 150</t>
  </si>
  <si>
    <t>Перечисления из бюджетов муниципальных районов по решениям о взыскании средств, предоставленных из иных бюджетов бюджетной системы Российской Федерации</t>
  </si>
  <si>
    <t>1 18 02500 05 0000 150</t>
  </si>
  <si>
    <t>Поступления в бюджеты муниципальных районов (перечисления из бюджетов муниципальных районов) по урегулированию расчетов между бюджетами бюджетной системы Российской Федерации по распределенным доходам</t>
  </si>
  <si>
    <t xml:space="preserve">* Главными администраторами доходов, администраторами доходов по  группе доходов «2 00 00000 00 – Безвозмездные поступления» (в части доходов, зачисляемых в  бюджет муниципального района) являются уполномоченные органы местного самоуправления, а также созданные ими казенные учреждения. </t>
  </si>
  <si>
    <t>Безвозмездные поступления *</t>
  </si>
  <si>
    <t>01 02 0000 00 0000 800</t>
  </si>
  <si>
    <t>01 02 0000 05 0000 810</t>
  </si>
  <si>
    <t>Погашение кредитов, предоставленных кредитными организациями в валюте Российской Федерации</t>
  </si>
  <si>
    <t>Погашение бюджетами муниципальных районов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</si>
  <si>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 всего, в том числе:</t>
  </si>
  <si>
    <t>Виды долговых обязательств</t>
  </si>
  <si>
    <t>Объем привлечения средств в 2020 году (рублей)</t>
  </si>
  <si>
    <t xml:space="preserve">Предельный срок погашения  долговых обязательств                </t>
  </si>
  <si>
    <t>Объем погашения средств             в 2020 году (рублей)</t>
  </si>
  <si>
    <t>Объем привлечения средств в 2021 году (рублей)</t>
  </si>
  <si>
    <t>Объем привлечения средств в 2022 году (рублей)</t>
  </si>
  <si>
    <t>Объем погашения средств в 2021 году (рублей)</t>
  </si>
  <si>
    <t>Объем погашения средств в 2022 году (рублей)</t>
  </si>
  <si>
    <t xml:space="preserve">бюджетные кредиты на частичное покрытие дефицита  местных бюджетов  </t>
  </si>
  <si>
    <t>Приложение № 14</t>
  </si>
  <si>
    <t xml:space="preserve"> к решению Представительного </t>
  </si>
  <si>
    <t>«О бюджете Поныровского района</t>
  </si>
  <si>
    <t xml:space="preserve">плановый период 2021 и 2022 годов» </t>
  </si>
  <si>
    <t xml:space="preserve">Курской области на 2020 год и на </t>
  </si>
  <si>
    <t>Объем гарантий , рублей</t>
  </si>
  <si>
    <t>Наличие (отсутствие) права регрессного требования</t>
  </si>
  <si>
    <t>Срок действия гарантии</t>
  </si>
  <si>
    <t>Направление (цель) гарантирования</t>
  </si>
  <si>
    <t xml:space="preserve">Исполнение муниципальных гарантий </t>
  </si>
  <si>
    <t>Объем бюджетных ассигнований на исполнение гарантий по возможным гарантийным случаям, рублей</t>
  </si>
  <si>
    <t>За счет расходов бюджета</t>
  </si>
  <si>
    <t>Всего</t>
  </si>
  <si>
    <t>Поныровского района Курской области на 2021 - 2022 годы</t>
  </si>
  <si>
    <t>За расходов бюджета</t>
  </si>
  <si>
    <t>2 02 20000 00 0000 150</t>
  </si>
  <si>
    <r>
      <t>Субвенции бюджетам субъектов Российской Федерации</t>
    </r>
    <r>
      <rPr>
        <sz val="12"/>
        <color indexed="8"/>
        <rFont val="Times New Roman"/>
        <family val="1"/>
        <charset val="204"/>
      </rPr>
      <t xml:space="preserve"> </t>
    </r>
  </si>
  <si>
    <r>
      <t>Субвенции бюджетам субъектов Российской Федерации</t>
    </r>
    <r>
      <rPr>
        <sz val="12"/>
        <color indexed="8"/>
        <rFont val="Times New Roman"/>
        <family val="1"/>
        <charset val="204"/>
      </rPr>
      <t xml:space="preserve">  </t>
    </r>
  </si>
  <si>
    <t>Е1</t>
  </si>
  <si>
    <t>51690</t>
  </si>
  <si>
    <t>Е2</t>
  </si>
  <si>
    <t>Е4</t>
  </si>
  <si>
    <t>52100</t>
  </si>
  <si>
    <t>Региональный проект "Современная школа"</t>
  </si>
  <si>
    <t>Региональный проект "Цифровая образовательная среда"</t>
  </si>
  <si>
    <t>Создание (обновление) материально-технической базы для реализации основных и дополнительных  общеобразовательных программ цифрового  и гуманитарного профилей в общеобразовательных организациях, расположенных в сельской местности и малых городах</t>
  </si>
  <si>
    <t>54910</t>
  </si>
  <si>
    <t>Региональный проект "Успех каждого ребенка"</t>
  </si>
  <si>
    <t>Создание новых мест в образовательных организациях различных типов для реализации дополнительных общеразвивающих  программ  всех направленностей</t>
  </si>
  <si>
    <t xml:space="preserve">от 13 декабря 2019 года № 74  </t>
  </si>
  <si>
    <t xml:space="preserve">от 13 декабря 2019 года № 74   </t>
  </si>
  <si>
    <t xml:space="preserve">                                                                       от 13 декабря 2019 года № 74  </t>
  </si>
  <si>
    <t xml:space="preserve">                                                                        от 13 декабря 2019 года № 74 </t>
  </si>
  <si>
    <t xml:space="preserve">                                                                        от 13 декабря 2019 года № 74  </t>
  </si>
  <si>
    <t xml:space="preserve">                                                                       от 13 декабря 2019 года № 74 </t>
  </si>
  <si>
    <t>Прогнозируемое поступление доходов в бюджет Поныровского района Курской области</t>
  </si>
  <si>
    <t xml:space="preserve">Прогнозируемое поступление доходов в бюджет Поныровского района Курской области </t>
  </si>
  <si>
    <t>1.1. Перечень подлежащих предоставлению муниципальных гарантий Поныровского района Курской области в 2021 и 2022 годах</t>
  </si>
  <si>
    <t>Поныровского района Курской области по возможным гарантийным случаям, в 2021 и 2022 годах</t>
  </si>
  <si>
    <t xml:space="preserve">                                                                      от 13 декабря 2019 года № 74 (в редакции</t>
  </si>
  <si>
    <t xml:space="preserve">                                                                                                                                         от 13 декабря 2019 года № 74(в редакции  </t>
  </si>
  <si>
    <t xml:space="preserve">                                                                                                                   от 13 декабря 2019 года № 74 (в редакции</t>
  </si>
  <si>
    <t>от 13 декабря 2019 года № 74 (в редакции</t>
  </si>
  <si>
    <t xml:space="preserve">от 13 декабря 2019 года № 74 (в редакции </t>
  </si>
  <si>
    <t xml:space="preserve">                                                                                                     от 13 декабря 2019 года № 74 (в редакции</t>
  </si>
  <si>
    <t xml:space="preserve">                                                                        от 13 декабря 2019 года № 74 (в редакции</t>
  </si>
  <si>
    <t>1 16 01074 01 0000 140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</si>
  <si>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</si>
  <si>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</si>
  <si>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</si>
  <si>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1 16 10129 01 0000 140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</si>
  <si>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</si>
  <si>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2 02 25169 05 0000 150</t>
  </si>
  <si>
    <t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</si>
  <si>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</si>
  <si>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2 02 25210 05 0000 150</t>
  </si>
  <si>
    <t>2 02 25491 05 0000 150</t>
  </si>
  <si>
    <t>Субсидии бюджетам муниципальных районов на создание новых мест в образовательных организациях различных типов для реализации дополнительных общеразвивающих  программ  всех направленностей</t>
  </si>
  <si>
    <t>74 3</t>
  </si>
  <si>
    <t>П1484</t>
  </si>
  <si>
    <t>Аппарат контрольно-счетного органа муниципального образования</t>
  </si>
  <si>
    <t>Осуществление переданных полномочий  в сфере внешнего муниципального финансового контроля</t>
  </si>
  <si>
    <t xml:space="preserve">Мероприятия по внесению в Единый государственный реестр недвижимости сведений о границах муниципальных образований и границах населенных пунктов
</t>
  </si>
  <si>
    <t>Внесение в Единыйгосударственный реестр недвижимости сведений о границах муниципальных образований и границах населенных пунктов</t>
  </si>
  <si>
    <t>Внесение в Единый государственный реестр недвижимости сведений о границах муниципальных образований и границах населенных пунктов</t>
  </si>
  <si>
    <t xml:space="preserve">
2 02 25097 05 0000 150
</t>
  </si>
  <si>
    <t>50970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</si>
  <si>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</si>
  <si>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1 11 05026 05 0000 120</t>
  </si>
  <si>
    <t>Доходы, получаемые в виде арендной платы за земельные участки, которые расположены в границах межселенных территорий муниципальных районов,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</si>
  <si>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решения от 27 марта 2020 года № 87)</t>
  </si>
  <si>
    <t xml:space="preserve">                                                                                                                                          от 13 декабря 2019 года № 74 (в редакции  </t>
  </si>
  <si>
    <t xml:space="preserve">                                                                                         решения от 27 марта 2020 года № 87)</t>
  </si>
  <si>
    <t xml:space="preserve">                                                                                                     решения от 27 марта 2020 года № 87)</t>
  </si>
  <si>
    <t>Средства от распоряжения и реализации выморочного имущества, обращенного в собственность муниципальных районов (в части реализации основных средств по указанному имуществу)</t>
  </si>
  <si>
    <t>Средства от распоряжения и реализации выморочного имущества, обращенного в собственность муниципальных районов (в части реализации материальных запасов по указанному имуществу)</t>
  </si>
  <si>
    <t>1 16 10061 05 0000 140</t>
  </si>
  <si>
    <t>1 16 10062 05 0000 140</t>
  </si>
  <si>
    <t xml:space="preserve"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
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</si>
  <si>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</si>
  <si>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Внедрение целевой модели цифровой образовательной среды в общеобразовательных организациях 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</si>
  <si>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</si>
  <si>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</si>
  <si>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С2002</t>
  </si>
  <si>
    <t>Обеспечение мероприятий, связанных, с профилактикой и устранением последствий распространения коронавирусной инфекции</t>
  </si>
  <si>
    <t>5930F</t>
  </si>
  <si>
    <t>Осуществление переданных полномочий РФ по государственной  регистрации актов гражданского состояния за счет средств резервного фонда Правительства РФ</t>
  </si>
  <si>
    <t>С1416</t>
  </si>
  <si>
    <t>Мероприятия по  разработке документов территориального планирования и градостроительного зонирования</t>
  </si>
  <si>
    <t>R3021</t>
  </si>
  <si>
    <t>R3020</t>
  </si>
  <si>
    <t>Ежемесячная выплата на детей в возрасте от трех до семи лет включительно</t>
  </si>
  <si>
    <t>Ежемесячная выплата на детей в возрасте от трех до семи лет включительно, за счет средств областного бюджета</t>
  </si>
  <si>
    <t>13221</t>
  </si>
  <si>
    <t>Содержание работников, осуществляющих отдельные государственные полномочия по назначению и выплате ежемесячной выплаты на детей в возрасте от трех до семи лет включительно</t>
  </si>
  <si>
    <t>L3040</t>
  </si>
  <si>
    <t>Организация бесплатного горячего питания обучающихся, получающих начальное общее образование  в государственных и муниципальных образовательных организациях</t>
  </si>
  <si>
    <t>Подпрограмма «Содействие временной занятости отдельных категорий граждан» муниципальной программы Поныровского района Курской области «Содействие занятости населения в Поныровском районе Курской области»</t>
  </si>
  <si>
    <t>Основное мероприятие "Реализация мероприятий активной политики занятости населения"</t>
  </si>
  <si>
    <t>Развитие рынка труда, повышение эффективности занятости населения</t>
  </si>
  <si>
    <t>17 1</t>
  </si>
  <si>
    <t>С1436</t>
  </si>
  <si>
    <t>C1409</t>
  </si>
  <si>
    <t>Резервный фонд местной администрации</t>
  </si>
  <si>
    <t xml:space="preserve">                                                                        от 13 декабря 2019 года № 74 (в редакции </t>
  </si>
  <si>
    <t xml:space="preserve">                                                                        от 13 декабря 2019 года № 74 (в редакции  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</si>
  <si>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</si>
  <si>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2 02 35302 05 0000 150</t>
  </si>
  <si>
    <t>2 02 35303 05 0000 150</t>
  </si>
  <si>
    <t xml:space="preserve"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</si>
  <si>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>53030</t>
  </si>
  <si>
    <t>Ежемесячноеденежное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</si>
  <si>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Ежемесячная выплата на детей в возрасте от трех до семи лет включительно за счет средств резервного фонда Правительства РФ</t>
  </si>
  <si>
    <t>S3370</t>
  </si>
  <si>
    <t>Проектирование, строительство, реконструкция, 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</si>
  <si>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13370</t>
  </si>
  <si>
    <t>Реализация мероприятий, направленных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</si>
  <si>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R302F</t>
  </si>
  <si>
    <t>2 02 27372 05 0000 150</t>
  </si>
  <si>
    <t xml:space="preserve">Субсидии бюджетам муниципальных районов на софинансирование капитальных вложений в объекты государственной (муниципальной) собственности в рамках развития транспортной инфраструктуры
</t>
  </si>
  <si>
    <t>L3720</t>
  </si>
  <si>
    <t>Мероприятия по развитию транспортной инфраструктуры на сельских территориях</t>
  </si>
  <si>
    <t xml:space="preserve">                                                                      решения от 29 октября 2020 года № 110)</t>
  </si>
  <si>
    <t xml:space="preserve">                                                                    решения от 29 октября 2020 года № 110)</t>
  </si>
  <si>
    <t xml:space="preserve">                                                                                       решения от 29 октября 2020 года № 110)</t>
  </si>
  <si>
    <t xml:space="preserve">                                                                                                                 решения от 29 октября 2020 года № 110)</t>
  </si>
  <si>
    <t xml:space="preserve">                                                                                                                  решения от 29 октября 2020 года № 110)</t>
  </si>
  <si>
    <t>решения от 29 октября 2020 года № 110)</t>
  </si>
  <si>
    <t xml:space="preserve">                                                                       решения от 29 октября 2020 года № 110)</t>
  </si>
  <si>
    <t xml:space="preserve">                                                                        решения от 29 октября 2020 года № 110)</t>
  </si>
  <si>
    <t>Муниципальная  программа  Поныровского района Курской области «Комплексное развитие сельских территорий Поныровского района Курской области»</t>
  </si>
  <si>
    <t>Подпрограмма «Создание и развитие инфраструктуры на сельских территориях» муниципальной  программы  Поныровского района Курской области «Комплексное развитие сельских территорий Поныровского района Курской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</si>
</sst>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&quot;р.&quot;_-;\-* #,##0.00&quot;р.&quot;_-;_-* &quot;-&quot;??&quot;р.&quot;_-;_-@_-"/>
  </numFmts>
  <fonts count="3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Helv"/>
    </font>
    <font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2"/>
      <color indexed="10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BE37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2" fillId="0" borderId="0"/>
    <xf numFmtId="0" fontId="17" fillId="0" borderId="0">
      <alignment vertical="top" wrapText="1"/>
    </xf>
    <xf numFmtId="0" fontId="20" fillId="0" borderId="0"/>
    <xf numFmtId="0" fontId="21" fillId="0" borderId="0"/>
    <xf numFmtId="0" fontId="25" fillId="0" borderId="0"/>
    <xf numFmtId="0" fontId="27" fillId="0" borderId="0"/>
    <xf numFmtId="0" fontId="28" fillId="0" borderId="0"/>
    <xf numFmtId="44" fontId="30" fillId="0" borderId="0">
      <alignment vertical="top" wrapText="1"/>
    </xf>
    <xf numFmtId="0" fontId="31" fillId="0" borderId="0"/>
    <xf numFmtId="0" fontId="27" fillId="0" borderId="0"/>
  </cellStyleXfs>
  <cellXfs count="730">
    <xf numFmtId="0" fontId="0" fillId="0" borderId="0" xfId="0"/>
    <xf numFmtId="0" fontId="8" fillId="0" borderId="0" xfId="0" applyFont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0" xfId="0" applyFont="1"/>
    <xf numFmtId="49" fontId="9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top" wrapText="1"/>
    </xf>
    <xf numFmtId="49" fontId="9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49" fontId="9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49" fontId="9" fillId="6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left" vertical="top" wrapText="1"/>
    </xf>
    <xf numFmtId="49" fontId="9" fillId="6" borderId="3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vertical="center"/>
    </xf>
    <xf numFmtId="0" fontId="6" fillId="0" borderId="0" xfId="0" applyFont="1"/>
    <xf numFmtId="0" fontId="9" fillId="4" borderId="2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justify" vertical="top" wrapText="1"/>
    </xf>
    <xf numFmtId="0" fontId="1" fillId="4" borderId="2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49" fontId="1" fillId="6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0" fillId="0" borderId="1" xfId="0" applyBorder="1"/>
    <xf numFmtId="0" fontId="9" fillId="4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9" fillId="6" borderId="0" xfId="0" applyFont="1" applyFill="1" applyAlignment="1">
      <alignment vertical="top" wrapText="1"/>
    </xf>
    <xf numFmtId="0" fontId="9" fillId="6" borderId="1" xfId="0" applyFont="1" applyFill="1" applyBorder="1" applyAlignment="1">
      <alignment horizontal="justify" vertical="top" wrapText="1"/>
    </xf>
    <xf numFmtId="0" fontId="7" fillId="5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1" fillId="0" borderId="15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9" fillId="6" borderId="1" xfId="0" applyFont="1" applyFill="1" applyBorder="1" applyAlignment="1">
      <alignment vertical="top"/>
    </xf>
    <xf numFmtId="0" fontId="11" fillId="0" borderId="1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top" wrapText="1"/>
    </xf>
    <xf numFmtId="0" fontId="9" fillId="3" borderId="6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0" fontId="9" fillId="0" borderId="6" xfId="0" applyFont="1" applyBorder="1" applyAlignment="1">
      <alignment vertical="top" wrapText="1"/>
    </xf>
    <xf numFmtId="0" fontId="9" fillId="4" borderId="6" xfId="0" applyFont="1" applyFill="1" applyBorder="1" applyAlignment="1">
      <alignment vertical="top" wrapText="1"/>
    </xf>
    <xf numFmtId="0" fontId="9" fillId="6" borderId="6" xfId="0" applyFont="1" applyFill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9" fillId="6" borderId="6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vertical="top" wrapText="1"/>
    </xf>
    <xf numFmtId="0" fontId="9" fillId="4" borderId="6" xfId="0" applyFont="1" applyFill="1" applyBorder="1" applyAlignment="1">
      <alignment horizontal="justify" vertical="top" wrapText="1"/>
    </xf>
    <xf numFmtId="0" fontId="9" fillId="6" borderId="6" xfId="0" applyFont="1" applyFill="1" applyBorder="1" applyAlignment="1">
      <alignment horizontal="justify" vertical="top" wrapText="1"/>
    </xf>
    <xf numFmtId="0" fontId="9" fillId="3" borderId="6" xfId="0" applyFont="1" applyFill="1" applyBorder="1" applyAlignment="1">
      <alignment vertical="top" wrapText="1"/>
    </xf>
    <xf numFmtId="0" fontId="11" fillId="0" borderId="16" xfId="0" applyFont="1" applyBorder="1" applyAlignment="1">
      <alignment horizontal="left" vertical="top" wrapText="1"/>
    </xf>
    <xf numFmtId="0" fontId="9" fillId="0" borderId="6" xfId="0" applyFont="1" applyBorder="1" applyAlignment="1">
      <alignment vertical="top"/>
    </xf>
    <xf numFmtId="0" fontId="11" fillId="0" borderId="6" xfId="0" applyFont="1" applyBorder="1" applyAlignment="1">
      <alignment horizontal="left" vertical="top" wrapText="1"/>
    </xf>
    <xf numFmtId="0" fontId="9" fillId="2" borderId="6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top" wrapText="1"/>
    </xf>
    <xf numFmtId="49" fontId="9" fillId="4" borderId="3" xfId="0" applyNumberFormat="1" applyFont="1" applyFill="1" applyBorder="1" applyAlignment="1">
      <alignment horizontal="left" vertical="center"/>
    </xf>
    <xf numFmtId="49" fontId="9" fillId="0" borderId="6" xfId="0" applyNumberFormat="1" applyFont="1" applyBorder="1" applyAlignment="1">
      <alignment horizontal="center" vertical="center"/>
    </xf>
    <xf numFmtId="49" fontId="9" fillId="4" borderId="6" xfId="0" applyNumberFormat="1" applyFont="1" applyFill="1" applyBorder="1" applyAlignment="1">
      <alignment horizontal="right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9" fillId="6" borderId="3" xfId="0" applyNumberFormat="1" applyFont="1" applyFill="1" applyBorder="1" applyAlignment="1">
      <alignment horizontal="left" vertical="center"/>
    </xf>
    <xf numFmtId="49" fontId="9" fillId="4" borderId="6" xfId="0" applyNumberFormat="1" applyFont="1" applyFill="1" applyBorder="1" applyAlignment="1">
      <alignment horizontal="right" vertical="center" wrapText="1"/>
    </xf>
    <xf numFmtId="49" fontId="9" fillId="6" borderId="6" xfId="0" applyNumberFormat="1" applyFont="1" applyFill="1" applyBorder="1" applyAlignment="1">
      <alignment horizontal="right" vertical="center" wrapText="1"/>
    </xf>
    <xf numFmtId="49" fontId="9" fillId="6" borderId="6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7" fillId="2" borderId="4" xfId="0" applyNumberFormat="1" applyFont="1" applyFill="1" applyBorder="1" applyAlignment="1">
      <alignment horizontal="center" vertical="center"/>
    </xf>
    <xf numFmtId="49" fontId="9" fillId="6" borderId="4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9" fillId="6" borderId="4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right" vertical="center"/>
    </xf>
    <xf numFmtId="49" fontId="7" fillId="2" borderId="3" xfId="0" applyNumberFormat="1" applyFont="1" applyFill="1" applyBorder="1" applyAlignment="1">
      <alignment horizontal="left" vertical="center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6" xfId="0" applyNumberFormat="1" applyFont="1" applyFill="1" applyBorder="1" applyAlignment="1">
      <alignment horizontal="right" vertical="center"/>
    </xf>
    <xf numFmtId="49" fontId="1" fillId="7" borderId="3" xfId="0" applyNumberFormat="1" applyFont="1" applyFill="1" applyBorder="1" applyAlignment="1">
      <alignment horizontal="left" vertical="center"/>
    </xf>
    <xf numFmtId="49" fontId="9" fillId="4" borderId="4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top" wrapText="1"/>
    </xf>
    <xf numFmtId="49" fontId="9" fillId="7" borderId="6" xfId="0" applyNumberFormat="1" applyFont="1" applyFill="1" applyBorder="1" applyAlignment="1">
      <alignment horizontal="right" vertical="center"/>
    </xf>
    <xf numFmtId="49" fontId="9" fillId="7" borderId="3" xfId="0" applyNumberFormat="1" applyFont="1" applyFill="1" applyBorder="1" applyAlignment="1">
      <alignment horizontal="left" vertical="center"/>
    </xf>
    <xf numFmtId="49" fontId="9" fillId="7" borderId="4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49" fontId="9" fillId="6" borderId="11" xfId="0" applyNumberFormat="1" applyFont="1" applyFill="1" applyBorder="1" applyAlignment="1">
      <alignment horizontal="left" vertical="center" wrapText="1"/>
    </xf>
    <xf numFmtId="49" fontId="9" fillId="6" borderId="3" xfId="0" applyNumberFormat="1" applyFont="1" applyFill="1" applyBorder="1" applyAlignment="1">
      <alignment horizontal="left" vertical="center" wrapText="1"/>
    </xf>
    <xf numFmtId="49" fontId="9" fillId="7" borderId="3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49" fontId="9" fillId="4" borderId="3" xfId="0" applyNumberFormat="1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vertical="top" wrapText="1"/>
    </xf>
    <xf numFmtId="49" fontId="9" fillId="7" borderId="6" xfId="0" applyNumberFormat="1" applyFont="1" applyFill="1" applyBorder="1" applyAlignment="1">
      <alignment horizontal="right" vertical="center" wrapText="1"/>
    </xf>
    <xf numFmtId="49" fontId="7" fillId="2" borderId="6" xfId="0" applyNumberFormat="1" applyFont="1" applyFill="1" applyBorder="1" applyAlignment="1">
      <alignment horizontal="righ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top" wrapText="1"/>
    </xf>
    <xf numFmtId="49" fontId="9" fillId="6" borderId="9" xfId="0" applyNumberFormat="1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wrapText="1"/>
    </xf>
    <xf numFmtId="49" fontId="9" fillId="7" borderId="1" xfId="0" applyNumberFormat="1" applyFont="1" applyFill="1" applyBorder="1" applyAlignment="1">
      <alignment horizontal="center" vertical="center" wrapText="1"/>
    </xf>
    <xf numFmtId="49" fontId="9" fillId="4" borderId="9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left" wrapText="1"/>
    </xf>
    <xf numFmtId="49" fontId="9" fillId="7" borderId="9" xfId="0" applyNumberFormat="1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49" fontId="9" fillId="4" borderId="4" xfId="0" applyNumberFormat="1" applyFont="1" applyFill="1" applyBorder="1" applyAlignment="1">
      <alignment horizontal="center" vertical="center" wrapText="1"/>
    </xf>
    <xf numFmtId="49" fontId="9" fillId="7" borderId="4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justify" vertical="top" wrapText="1"/>
    </xf>
    <xf numFmtId="49" fontId="9" fillId="7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2" xfId="0" applyFont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left" vertical="distributed" wrapText="1"/>
    </xf>
    <xf numFmtId="0" fontId="7" fillId="3" borderId="1" xfId="0" applyFont="1" applyFill="1" applyBorder="1" applyAlignment="1">
      <alignment horizontal="justify" vertical="center" wrapText="1"/>
    </xf>
    <xf numFmtId="0" fontId="9" fillId="0" borderId="8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top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7" fillId="3" borderId="1" xfId="0" applyFont="1" applyFill="1" applyBorder="1"/>
    <xf numFmtId="0" fontId="7" fillId="4" borderId="6" xfId="0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3" borderId="6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justify" vertical="top" wrapText="1"/>
    </xf>
    <xf numFmtId="0" fontId="9" fillId="0" borderId="3" xfId="0" applyFont="1" applyBorder="1" applyAlignment="1">
      <alignment wrapText="1"/>
    </xf>
    <xf numFmtId="0" fontId="9" fillId="0" borderId="1" xfId="0" applyFont="1" applyBorder="1"/>
    <xf numFmtId="0" fontId="12" fillId="3" borderId="1" xfId="0" applyFont="1" applyFill="1" applyBorder="1"/>
    <xf numFmtId="0" fontId="7" fillId="8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justify" vertical="top" wrapText="1"/>
    </xf>
    <xf numFmtId="0" fontId="7" fillId="3" borderId="8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2" borderId="10" xfId="0" applyFont="1" applyFill="1" applyBorder="1" applyAlignment="1">
      <alignment horizontal="justify" vertical="center" wrapText="1"/>
    </xf>
    <xf numFmtId="0" fontId="15" fillId="5" borderId="10" xfId="0" applyFont="1" applyFill="1" applyBorder="1" applyAlignment="1">
      <alignment horizontal="center"/>
    </xf>
    <xf numFmtId="0" fontId="11" fillId="0" borderId="1" xfId="0" applyFont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/>
    </xf>
    <xf numFmtId="0" fontId="10" fillId="3" borderId="6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9" fillId="0" borderId="1" xfId="0" applyFont="1" applyBorder="1" applyAlignment="1">
      <alignment vertical="center" wrapText="1"/>
    </xf>
    <xf numFmtId="0" fontId="10" fillId="4" borderId="6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vertical="center" wrapText="1"/>
    </xf>
    <xf numFmtId="0" fontId="16" fillId="3" borderId="6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center" wrapText="1"/>
    </xf>
    <xf numFmtId="0" fontId="0" fillId="5" borderId="6" xfId="0" applyFill="1" applyBorder="1"/>
    <xf numFmtId="0" fontId="7" fillId="5" borderId="1" xfId="0" applyFont="1" applyFill="1" applyBorder="1" applyAlignment="1">
      <alignment vertical="center" wrapText="1"/>
    </xf>
    <xf numFmtId="0" fontId="10" fillId="0" borderId="0" xfId="0" applyFont="1" applyAlignment="1">
      <alignment horizontal="right"/>
    </xf>
    <xf numFmtId="0" fontId="7" fillId="5" borderId="1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top" wrapText="1"/>
    </xf>
    <xf numFmtId="49" fontId="9" fillId="4" borderId="9" xfId="0" applyNumberFormat="1" applyFont="1" applyFill="1" applyBorder="1" applyAlignment="1">
      <alignment horizontal="right" vertical="center"/>
    </xf>
    <xf numFmtId="49" fontId="9" fillId="6" borderId="9" xfId="0" applyNumberFormat="1" applyFont="1" applyFill="1" applyBorder="1" applyAlignment="1">
      <alignment horizontal="right" vertical="center"/>
    </xf>
    <xf numFmtId="49" fontId="9" fillId="5" borderId="6" xfId="0" applyNumberFormat="1" applyFont="1" applyFill="1" applyBorder="1" applyAlignment="1">
      <alignment vertical="center"/>
    </xf>
    <xf numFmtId="49" fontId="9" fillId="5" borderId="9" xfId="0" applyNumberFormat="1" applyFont="1" applyFill="1" applyBorder="1" applyAlignment="1">
      <alignment vertical="center"/>
    </xf>
    <xf numFmtId="49" fontId="9" fillId="5" borderId="3" xfId="0" applyNumberFormat="1" applyFont="1" applyFill="1" applyBorder="1" applyAlignment="1">
      <alignment vertical="center"/>
    </xf>
    <xf numFmtId="49" fontId="7" fillId="2" borderId="6" xfId="0" applyNumberFormat="1" applyFont="1" applyFill="1" applyBorder="1" applyAlignment="1">
      <alignment vertical="center"/>
    </xf>
    <xf numFmtId="49" fontId="7" fillId="2" borderId="9" xfId="0" applyNumberFormat="1" applyFont="1" applyFill="1" applyBorder="1" applyAlignment="1">
      <alignment vertical="center"/>
    </xf>
    <xf numFmtId="49" fontId="7" fillId="2" borderId="3" xfId="0" applyNumberFormat="1" applyFont="1" applyFill="1" applyBorder="1" applyAlignment="1">
      <alignment vertical="center"/>
    </xf>
    <xf numFmtId="49" fontId="7" fillId="3" borderId="6" xfId="0" applyNumberFormat="1" applyFont="1" applyFill="1" applyBorder="1" applyAlignment="1">
      <alignment vertical="center"/>
    </xf>
    <xf numFmtId="49" fontId="7" fillId="3" borderId="9" xfId="0" applyNumberFormat="1" applyFont="1" applyFill="1" applyBorder="1" applyAlignment="1">
      <alignment vertical="center"/>
    </xf>
    <xf numFmtId="49" fontId="7" fillId="3" borderId="3" xfId="0" applyNumberFormat="1" applyFont="1" applyFill="1" applyBorder="1" applyAlignment="1">
      <alignment vertical="center"/>
    </xf>
    <xf numFmtId="49" fontId="9" fillId="4" borderId="6" xfId="0" applyNumberFormat="1" applyFont="1" applyFill="1" applyBorder="1" applyAlignment="1">
      <alignment vertical="center"/>
    </xf>
    <xf numFmtId="49" fontId="9" fillId="4" borderId="9" xfId="0" applyNumberFormat="1" applyFont="1" applyFill="1" applyBorder="1" applyAlignment="1">
      <alignment vertical="center"/>
    </xf>
    <xf numFmtId="49" fontId="9" fillId="4" borderId="3" xfId="0" applyNumberFormat="1" applyFont="1" applyFill="1" applyBorder="1" applyAlignment="1">
      <alignment vertical="center"/>
    </xf>
    <xf numFmtId="49" fontId="9" fillId="0" borderId="6" xfId="0" applyNumberFormat="1" applyFont="1" applyBorder="1" applyAlignment="1">
      <alignment vertical="center"/>
    </xf>
    <xf numFmtId="49" fontId="9" fillId="0" borderId="9" xfId="0" applyNumberFormat="1" applyFont="1" applyBorder="1" applyAlignment="1">
      <alignment vertical="center"/>
    </xf>
    <xf numFmtId="49" fontId="9" fillId="0" borderId="3" xfId="0" applyNumberFormat="1" applyFont="1" applyBorder="1" applyAlignment="1">
      <alignment vertical="center"/>
    </xf>
    <xf numFmtId="0" fontId="9" fillId="4" borderId="6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0" fontId="9" fillId="6" borderId="9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49" fontId="9" fillId="4" borderId="6" xfId="0" applyNumberFormat="1" applyFont="1" applyFill="1" applyBorder="1" applyAlignment="1">
      <alignment vertical="center" wrapText="1"/>
    </xf>
    <xf numFmtId="49" fontId="9" fillId="4" borderId="9" xfId="0" applyNumberFormat="1" applyFont="1" applyFill="1" applyBorder="1" applyAlignment="1">
      <alignment vertical="center" wrapText="1"/>
    </xf>
    <xf numFmtId="49" fontId="9" fillId="4" borderId="3" xfId="0" applyNumberFormat="1" applyFont="1" applyFill="1" applyBorder="1" applyAlignment="1">
      <alignment vertical="center" wrapText="1"/>
    </xf>
    <xf numFmtId="49" fontId="9" fillId="6" borderId="6" xfId="0" applyNumberFormat="1" applyFont="1" applyFill="1" applyBorder="1" applyAlignment="1">
      <alignment vertical="center" wrapText="1"/>
    </xf>
    <xf numFmtId="49" fontId="9" fillId="6" borderId="9" xfId="0" applyNumberFormat="1" applyFont="1" applyFill="1" applyBorder="1" applyAlignment="1">
      <alignment vertical="center" wrapText="1"/>
    </xf>
    <xf numFmtId="49" fontId="9" fillId="6" borderId="3" xfId="0" applyNumberFormat="1" applyFont="1" applyFill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49" fontId="7" fillId="2" borderId="9" xfId="0" applyNumberFormat="1" applyFont="1" applyFill="1" applyBorder="1" applyAlignment="1">
      <alignment horizontal="right" vertical="center"/>
    </xf>
    <xf numFmtId="49" fontId="9" fillId="7" borderId="9" xfId="0" applyNumberFormat="1" applyFont="1" applyFill="1" applyBorder="1" applyAlignment="1">
      <alignment horizontal="right" vertical="center"/>
    </xf>
    <xf numFmtId="49" fontId="7" fillId="2" borderId="9" xfId="0" applyNumberFormat="1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49" fontId="7" fillId="3" borderId="6" xfId="0" applyNumberFormat="1" applyFont="1" applyFill="1" applyBorder="1" applyAlignment="1">
      <alignment vertical="center" wrapText="1"/>
    </xf>
    <xf numFmtId="49" fontId="7" fillId="3" borderId="9" xfId="0" applyNumberFormat="1" applyFont="1" applyFill="1" applyBorder="1" applyAlignment="1">
      <alignment vertical="center" wrapText="1"/>
    </xf>
    <xf numFmtId="49" fontId="7" fillId="3" borderId="3" xfId="0" applyNumberFormat="1" applyFont="1" applyFill="1" applyBorder="1" applyAlignment="1">
      <alignment vertical="center" wrapText="1"/>
    </xf>
    <xf numFmtId="49" fontId="9" fillId="0" borderId="6" xfId="0" applyNumberFormat="1" applyFont="1" applyBorder="1" applyAlignment="1">
      <alignment vertical="center" wrapText="1"/>
    </xf>
    <xf numFmtId="49" fontId="9" fillId="0" borderId="9" xfId="0" applyNumberFormat="1" applyFont="1" applyBorder="1" applyAlignment="1">
      <alignment vertical="center" wrapText="1"/>
    </xf>
    <xf numFmtId="49" fontId="9" fillId="0" borderId="3" xfId="0" applyNumberFormat="1" applyFont="1" applyBorder="1" applyAlignment="1">
      <alignment vertical="center" wrapText="1"/>
    </xf>
    <xf numFmtId="49" fontId="9" fillId="6" borderId="6" xfId="0" applyNumberFormat="1" applyFont="1" applyFill="1" applyBorder="1" applyAlignment="1">
      <alignment vertical="center"/>
    </xf>
    <xf numFmtId="49" fontId="9" fillId="6" borderId="9" xfId="0" applyNumberFormat="1" applyFont="1" applyFill="1" applyBorder="1" applyAlignment="1">
      <alignment vertical="center"/>
    </xf>
    <xf numFmtId="49" fontId="9" fillId="6" borderId="3" xfId="0" applyNumberFormat="1" applyFont="1" applyFill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9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4" borderId="6" xfId="0" applyNumberFormat="1" applyFont="1" applyFill="1" applyBorder="1" applyAlignment="1">
      <alignment vertical="center"/>
    </xf>
    <xf numFmtId="49" fontId="1" fillId="4" borderId="9" xfId="0" applyNumberFormat="1" applyFont="1" applyFill="1" applyBorder="1" applyAlignment="1">
      <alignment vertical="center"/>
    </xf>
    <xf numFmtId="49" fontId="1" fillId="4" borderId="3" xfId="0" applyNumberFormat="1" applyFont="1" applyFill="1" applyBorder="1" applyAlignment="1">
      <alignment vertical="center"/>
    </xf>
    <xf numFmtId="49" fontId="9" fillId="3" borderId="6" xfId="0" applyNumberFormat="1" applyFont="1" applyFill="1" applyBorder="1" applyAlignment="1">
      <alignment vertical="center"/>
    </xf>
    <xf numFmtId="49" fontId="9" fillId="3" borderId="9" xfId="0" applyNumberFormat="1" applyFont="1" applyFill="1" applyBorder="1" applyAlignment="1">
      <alignment vertical="center"/>
    </xf>
    <xf numFmtId="49" fontId="9" fillId="3" borderId="3" xfId="0" applyNumberFormat="1" applyFont="1" applyFill="1" applyBorder="1" applyAlignment="1">
      <alignment vertical="center"/>
    </xf>
    <xf numFmtId="49" fontId="9" fillId="0" borderId="3" xfId="0" applyNumberFormat="1" applyFont="1" applyBorder="1" applyAlignment="1">
      <alignment horizontal="center" vertical="center"/>
    </xf>
    <xf numFmtId="0" fontId="9" fillId="6" borderId="9" xfId="0" applyFont="1" applyFill="1" applyBorder="1" applyAlignment="1">
      <alignment vertical="top" wrapText="1"/>
    </xf>
    <xf numFmtId="0" fontId="9" fillId="6" borderId="3" xfId="0" applyFont="1" applyFill="1" applyBorder="1" applyAlignment="1">
      <alignment vertical="top" wrapText="1"/>
    </xf>
    <xf numFmtId="0" fontId="11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49" fontId="9" fillId="0" borderId="0" xfId="0" applyNumberFormat="1" applyFont="1" applyAlignment="1">
      <alignment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justify" vertical="center" wrapText="1"/>
    </xf>
    <xf numFmtId="1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/>
    </xf>
    <xf numFmtId="0" fontId="9" fillId="0" borderId="9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vertical="center"/>
    </xf>
    <xf numFmtId="49" fontId="9" fillId="2" borderId="9" xfId="0" applyNumberFormat="1" applyFont="1" applyFill="1" applyBorder="1" applyAlignment="1">
      <alignment vertical="center"/>
    </xf>
    <xf numFmtId="49" fontId="9" fillId="2" borderId="3" xfId="0" applyNumberFormat="1" applyFont="1" applyFill="1" applyBorder="1" applyAlignment="1">
      <alignment vertical="center"/>
    </xf>
    <xf numFmtId="49" fontId="9" fillId="3" borderId="6" xfId="0" applyNumberFormat="1" applyFont="1" applyFill="1" applyBorder="1" applyAlignment="1">
      <alignment vertical="center" wrapText="1"/>
    </xf>
    <xf numFmtId="49" fontId="9" fillId="3" borderId="9" xfId="0" applyNumberFormat="1" applyFont="1" applyFill="1" applyBorder="1" applyAlignment="1">
      <alignment vertical="center" wrapText="1"/>
    </xf>
    <xf numFmtId="49" fontId="9" fillId="3" borderId="3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vertical="center"/>
    </xf>
    <xf numFmtId="49" fontId="9" fillId="0" borderId="18" xfId="0" applyNumberFormat="1" applyFont="1" applyBorder="1" applyAlignment="1">
      <alignment vertical="center"/>
    </xf>
    <xf numFmtId="49" fontId="9" fillId="0" borderId="9" xfId="0" applyNumberFormat="1" applyFont="1" applyBorder="1" applyAlignment="1">
      <alignment horizontal="left" vertical="center"/>
    </xf>
    <xf numFmtId="49" fontId="9" fillId="0" borderId="9" xfId="0" applyNumberFormat="1" applyFont="1" applyBorder="1" applyAlignment="1">
      <alignment horizontal="center" vertical="center"/>
    </xf>
    <xf numFmtId="0" fontId="1" fillId="9" borderId="1" xfId="0" applyFont="1" applyFill="1" applyBorder="1" applyAlignment="1">
      <alignment horizontal="left" vertical="top" wrapText="1"/>
    </xf>
    <xf numFmtId="49" fontId="1" fillId="9" borderId="6" xfId="0" applyNumberFormat="1" applyFont="1" applyFill="1" applyBorder="1" applyAlignment="1">
      <alignment horizontal="right" vertical="center"/>
    </xf>
    <xf numFmtId="49" fontId="1" fillId="9" borderId="9" xfId="0" applyNumberFormat="1" applyFont="1" applyFill="1" applyBorder="1" applyAlignment="1">
      <alignment horizontal="right" vertical="center"/>
    </xf>
    <xf numFmtId="49" fontId="1" fillId="9" borderId="3" xfId="0" applyNumberFormat="1" applyFont="1" applyFill="1" applyBorder="1" applyAlignment="1">
      <alignment horizontal="left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left" vertical="top" wrapText="1"/>
    </xf>
    <xf numFmtId="49" fontId="9" fillId="9" borderId="6" xfId="0" applyNumberFormat="1" applyFont="1" applyFill="1" applyBorder="1" applyAlignment="1">
      <alignment horizontal="right" vertical="center"/>
    </xf>
    <xf numFmtId="49" fontId="9" fillId="9" borderId="9" xfId="0" applyNumberFormat="1" applyFont="1" applyFill="1" applyBorder="1" applyAlignment="1">
      <alignment horizontal="right" vertical="center"/>
    </xf>
    <xf numFmtId="49" fontId="9" fillId="9" borderId="3" xfId="0" applyNumberFormat="1" applyFont="1" applyFill="1" applyBorder="1" applyAlignment="1">
      <alignment horizontal="left" vertical="center"/>
    </xf>
    <xf numFmtId="49" fontId="9" fillId="9" borderId="4" xfId="0" applyNumberFormat="1" applyFont="1" applyFill="1" applyBorder="1" applyAlignment="1">
      <alignment horizontal="center" vertical="center"/>
    </xf>
    <xf numFmtId="49" fontId="1" fillId="7" borderId="9" xfId="0" applyNumberFormat="1" applyFont="1" applyFill="1" applyBorder="1" applyAlignment="1">
      <alignment horizontal="left" vertical="center"/>
    </xf>
    <xf numFmtId="0" fontId="9" fillId="9" borderId="1" xfId="0" applyFont="1" applyFill="1" applyBorder="1" applyAlignment="1">
      <alignment vertical="center" wrapText="1"/>
    </xf>
    <xf numFmtId="0" fontId="9" fillId="9" borderId="10" xfId="0" applyFont="1" applyFill="1" applyBorder="1" applyAlignment="1">
      <alignment horizontal="right" vertical="center" wrapText="1"/>
    </xf>
    <xf numFmtId="0" fontId="9" fillId="9" borderId="18" xfId="0" applyFont="1" applyFill="1" applyBorder="1" applyAlignment="1">
      <alignment horizontal="right" vertical="center" wrapText="1"/>
    </xf>
    <xf numFmtId="0" fontId="9" fillId="9" borderId="1" xfId="0" applyFont="1" applyFill="1" applyBorder="1" applyAlignment="1">
      <alignment horizontal="center" vertical="center" wrapText="1"/>
    </xf>
    <xf numFmtId="49" fontId="9" fillId="7" borderId="6" xfId="0" applyNumberFormat="1" applyFont="1" applyFill="1" applyBorder="1" applyAlignment="1">
      <alignment horizontal="left" vertical="center"/>
    </xf>
    <xf numFmtId="0" fontId="9" fillId="7" borderId="9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49" fontId="9" fillId="9" borderId="11" xfId="0" applyNumberFormat="1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right" vertical="center"/>
    </xf>
    <xf numFmtId="0" fontId="9" fillId="4" borderId="18" xfId="0" applyFont="1" applyFill="1" applyBorder="1" applyAlignment="1">
      <alignment horizontal="right" vertical="center"/>
    </xf>
    <xf numFmtId="49" fontId="9" fillId="4" borderId="11" xfId="0" applyNumberFormat="1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right" vertical="center"/>
    </xf>
    <xf numFmtId="0" fontId="9" fillId="6" borderId="18" xfId="0" applyFont="1" applyFill="1" applyBorder="1" applyAlignment="1">
      <alignment horizontal="right" vertical="center"/>
    </xf>
    <xf numFmtId="49" fontId="9" fillId="4" borderId="6" xfId="0" applyNumberFormat="1" applyFont="1" applyFill="1" applyBorder="1" applyAlignment="1">
      <alignment horizontal="left" vertical="center"/>
    </xf>
    <xf numFmtId="49" fontId="9" fillId="4" borderId="9" xfId="0" applyNumberFormat="1" applyFont="1" applyFill="1" applyBorder="1" applyAlignment="1">
      <alignment horizontal="left" vertical="center"/>
    </xf>
    <xf numFmtId="49" fontId="9" fillId="6" borderId="6" xfId="0" applyNumberFormat="1" applyFont="1" applyFill="1" applyBorder="1" applyAlignment="1">
      <alignment horizontal="left" vertical="center"/>
    </xf>
    <xf numFmtId="49" fontId="9" fillId="6" borderId="9" xfId="0" applyNumberFormat="1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top" wrapText="1"/>
    </xf>
    <xf numFmtId="49" fontId="9" fillId="9" borderId="6" xfId="0" applyNumberFormat="1" applyFont="1" applyFill="1" applyBorder="1" applyAlignment="1">
      <alignment horizontal="right" vertical="center" wrapText="1"/>
    </xf>
    <xf numFmtId="49" fontId="9" fillId="9" borderId="9" xfId="0" applyNumberFormat="1" applyFont="1" applyFill="1" applyBorder="1" applyAlignment="1">
      <alignment horizontal="right" vertical="center" wrapText="1"/>
    </xf>
    <xf numFmtId="49" fontId="9" fillId="9" borderId="3" xfId="0" applyNumberFormat="1" applyFont="1" applyFill="1" applyBorder="1" applyAlignment="1">
      <alignment horizontal="left" vertical="center" wrapText="1"/>
    </xf>
    <xf numFmtId="49" fontId="9" fillId="9" borderId="6" xfId="0" applyNumberFormat="1" applyFont="1" applyFill="1" applyBorder="1" applyAlignment="1">
      <alignment horizontal="left" vertical="center" wrapText="1"/>
    </xf>
    <xf numFmtId="49" fontId="9" fillId="9" borderId="9" xfId="0" applyNumberFormat="1" applyFont="1" applyFill="1" applyBorder="1" applyAlignment="1">
      <alignment horizontal="left" vertical="center" wrapText="1"/>
    </xf>
    <xf numFmtId="49" fontId="9" fillId="4" borderId="6" xfId="0" applyNumberFormat="1" applyFont="1" applyFill="1" applyBorder="1" applyAlignment="1">
      <alignment horizontal="left" vertical="center" wrapText="1"/>
    </xf>
    <xf numFmtId="49" fontId="9" fillId="4" borderId="9" xfId="0" applyNumberFormat="1" applyFont="1" applyFill="1" applyBorder="1" applyAlignment="1">
      <alignment horizontal="left" vertical="center" wrapText="1"/>
    </xf>
    <xf numFmtId="49" fontId="9" fillId="6" borderId="6" xfId="0" applyNumberFormat="1" applyFont="1" applyFill="1" applyBorder="1" applyAlignment="1">
      <alignment horizontal="left" vertical="center" wrapText="1"/>
    </xf>
    <xf numFmtId="49" fontId="9" fillId="6" borderId="9" xfId="0" applyNumberFormat="1" applyFont="1" applyFill="1" applyBorder="1" applyAlignment="1">
      <alignment horizontal="left"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left" wrapText="1"/>
    </xf>
    <xf numFmtId="0" fontId="11" fillId="9" borderId="1" xfId="0" applyFont="1" applyFill="1" applyBorder="1" applyAlignment="1">
      <alignment horizontal="left" wrapText="1"/>
    </xf>
    <xf numFmtId="49" fontId="9" fillId="9" borderId="4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justify" vertical="top" wrapText="1"/>
    </xf>
    <xf numFmtId="49" fontId="9" fillId="9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1" fillId="6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justify" vertical="top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3" fillId="0" borderId="1" xfId="0" applyFont="1" applyBorder="1"/>
    <xf numFmtId="0" fontId="11" fillId="0" borderId="2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11" fillId="0" borderId="1" xfId="0" applyFont="1" applyBorder="1" applyAlignment="1">
      <alignment vertical="center"/>
    </xf>
    <xf numFmtId="49" fontId="7" fillId="5" borderId="6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justify" vertical="center" wrapText="1"/>
    </xf>
    <xf numFmtId="0" fontId="11" fillId="0" borderId="1" xfId="0" applyFont="1" applyBorder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top"/>
    </xf>
    <xf numFmtId="3" fontId="1" fillId="0" borderId="4" xfId="5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/>
    <xf numFmtId="1" fontId="9" fillId="0" borderId="6" xfId="0" applyNumberFormat="1" applyFont="1" applyBorder="1" applyAlignment="1">
      <alignment horizontal="center"/>
    </xf>
    <xf numFmtId="1" fontId="7" fillId="5" borderId="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" fontId="9" fillId="0" borderId="0" xfId="0" applyNumberFormat="1" applyFont="1" applyAlignment="1">
      <alignment horizontal="center"/>
    </xf>
    <xf numFmtId="1" fontId="7" fillId="6" borderId="0" xfId="0" applyNumberFormat="1" applyFont="1" applyFill="1" applyAlignment="1">
      <alignment horizontal="center" vertical="center" wrapText="1"/>
    </xf>
    <xf numFmtId="49" fontId="9" fillId="9" borderId="6" xfId="0" applyNumberFormat="1" applyFont="1" applyFill="1" applyBorder="1" applyAlignment="1">
      <alignment horizontal="left" vertical="center"/>
    </xf>
    <xf numFmtId="49" fontId="9" fillId="9" borderId="9" xfId="0" applyNumberFormat="1" applyFont="1" applyFill="1" applyBorder="1" applyAlignment="1">
      <alignment horizontal="left" vertical="center"/>
    </xf>
    <xf numFmtId="0" fontId="7" fillId="3" borderId="6" xfId="0" applyFont="1" applyFill="1" applyBorder="1" applyAlignment="1">
      <alignment vertical="top" wrapText="1"/>
    </xf>
    <xf numFmtId="49" fontId="26" fillId="3" borderId="2" xfId="0" applyNumberFormat="1" applyFont="1" applyFill="1" applyBorder="1" applyAlignment="1">
      <alignment horizontal="center" vertical="center"/>
    </xf>
    <xf numFmtId="49" fontId="26" fillId="3" borderId="6" xfId="0" applyNumberFormat="1" applyFont="1" applyFill="1" applyBorder="1" applyAlignment="1">
      <alignment vertical="center"/>
    </xf>
    <xf numFmtId="49" fontId="26" fillId="3" borderId="9" xfId="0" applyNumberFormat="1" applyFont="1" applyFill="1" applyBorder="1" applyAlignment="1">
      <alignment vertical="center"/>
    </xf>
    <xf numFmtId="49" fontId="26" fillId="3" borderId="3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0" fontId="7" fillId="3" borderId="8" xfId="0" applyFont="1" applyFill="1" applyBorder="1" applyAlignment="1">
      <alignment horizontal="justify" vertical="top" wrapText="1"/>
    </xf>
    <xf numFmtId="0" fontId="7" fillId="0" borderId="0" xfId="0" applyFont="1" applyAlignment="1">
      <alignment horizontal="center" vertical="top" wrapText="1"/>
    </xf>
    <xf numFmtId="0" fontId="9" fillId="6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justify" vertical="top" wrapText="1"/>
    </xf>
    <xf numFmtId="0" fontId="9" fillId="6" borderId="0" xfId="0" applyFont="1" applyFill="1" applyAlignment="1">
      <alignment vertical="center" wrapText="1"/>
    </xf>
    <xf numFmtId="49" fontId="1" fillId="0" borderId="8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0" fontId="11" fillId="0" borderId="25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vertical="center"/>
    </xf>
    <xf numFmtId="49" fontId="9" fillId="0" borderId="5" xfId="0" applyNumberFormat="1" applyFont="1" applyBorder="1" applyAlignment="1">
      <alignment vertical="center"/>
    </xf>
    <xf numFmtId="49" fontId="9" fillId="6" borderId="8" xfId="0" applyNumberFormat="1" applyFont="1" applyFill="1" applyBorder="1" applyAlignment="1">
      <alignment horizontal="right" vertical="center" wrapText="1"/>
    </xf>
    <xf numFmtId="49" fontId="9" fillId="6" borderId="13" xfId="0" applyNumberFormat="1" applyFont="1" applyFill="1" applyBorder="1" applyAlignment="1">
      <alignment horizontal="right" vertical="center" wrapText="1"/>
    </xf>
    <xf numFmtId="49" fontId="9" fillId="6" borderId="5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3" xfId="0" applyFill="1" applyBorder="1"/>
    <xf numFmtId="0" fontId="0" fillId="2" borderId="1" xfId="0" applyFill="1" applyBorder="1"/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9" fillId="3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3" fontId="1" fillId="0" borderId="1" xfId="5" applyNumberFormat="1" applyFont="1" applyBorder="1" applyAlignment="1">
      <alignment horizontal="right"/>
    </xf>
    <xf numFmtId="3" fontId="1" fillId="0" borderId="1" xfId="5" applyNumberFormat="1" applyFont="1" applyBorder="1" applyAlignment="1">
      <alignment horizontal="center" vertical="center"/>
    </xf>
    <xf numFmtId="3" fontId="1" fillId="6" borderId="1" xfId="5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/>
    </xf>
    <xf numFmtId="3" fontId="7" fillId="5" borderId="3" xfId="0" applyNumberFormat="1" applyFont="1" applyFill="1" applyBorder="1" applyAlignment="1">
      <alignment vertical="top" wrapText="1"/>
    </xf>
    <xf numFmtId="3" fontId="7" fillId="2" borderId="3" xfId="0" applyNumberFormat="1" applyFont="1" applyFill="1" applyBorder="1"/>
    <xf numFmtId="3" fontId="7" fillId="3" borderId="3" xfId="0" applyNumberFormat="1" applyFont="1" applyFill="1" applyBorder="1"/>
    <xf numFmtId="3" fontId="9" fillId="0" borderId="3" xfId="0" applyNumberFormat="1" applyFont="1" applyBorder="1"/>
    <xf numFmtId="3" fontId="9" fillId="3" borderId="3" xfId="0" applyNumberFormat="1" applyFont="1" applyFill="1" applyBorder="1"/>
    <xf numFmtId="3" fontId="9" fillId="6" borderId="3" xfId="0" applyNumberFormat="1" applyFont="1" applyFill="1" applyBorder="1"/>
    <xf numFmtId="3" fontId="7" fillId="4" borderId="3" xfId="0" applyNumberFormat="1" applyFont="1" applyFill="1" applyBorder="1"/>
    <xf numFmtId="3" fontId="9" fillId="6" borderId="2" xfId="0" applyNumberFormat="1" applyFont="1" applyFill="1" applyBorder="1"/>
    <xf numFmtId="3" fontId="9" fillId="6" borderId="1" xfId="0" applyNumberFormat="1" applyFont="1" applyFill="1" applyBorder="1"/>
    <xf numFmtId="3" fontId="9" fillId="8" borderId="3" xfId="0" applyNumberFormat="1" applyFont="1" applyFill="1" applyBorder="1"/>
    <xf numFmtId="3" fontId="7" fillId="5" borderId="3" xfId="0" applyNumberFormat="1" applyFont="1" applyFill="1" applyBorder="1"/>
    <xf numFmtId="3" fontId="7" fillId="2" borderId="3" xfId="0" applyNumberFormat="1" applyFont="1" applyFill="1" applyBorder="1" applyAlignment="1">
      <alignment vertical="center"/>
    </xf>
    <xf numFmtId="3" fontId="7" fillId="5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3" fontId="9" fillId="9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/>
    </xf>
    <xf numFmtId="3" fontId="1" fillId="9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top"/>
    </xf>
    <xf numFmtId="3" fontId="7" fillId="3" borderId="1" xfId="0" applyNumberFormat="1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left" vertical="top" wrapText="1"/>
    </xf>
    <xf numFmtId="49" fontId="7" fillId="10" borderId="1" xfId="0" applyNumberFormat="1" applyFont="1" applyFill="1" applyBorder="1" applyAlignment="1">
      <alignment horizontal="center" vertical="center" wrapText="1"/>
    </xf>
    <xf numFmtId="49" fontId="9" fillId="10" borderId="2" xfId="0" applyNumberFormat="1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vertical="center" wrapText="1"/>
    </xf>
    <xf numFmtId="0" fontId="9" fillId="10" borderId="9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49" fontId="9" fillId="10" borderId="3" xfId="0" applyNumberFormat="1" applyFont="1" applyFill="1" applyBorder="1" applyAlignment="1">
      <alignment horizontal="center" vertical="center"/>
    </xf>
    <xf numFmtId="3" fontId="7" fillId="10" borderId="1" xfId="0" applyNumberFormat="1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vertical="center" wrapText="1"/>
    </xf>
    <xf numFmtId="49" fontId="7" fillId="10" borderId="1" xfId="0" applyNumberFormat="1" applyFont="1" applyFill="1" applyBorder="1" applyAlignment="1">
      <alignment horizontal="center" vertical="center"/>
    </xf>
    <xf numFmtId="49" fontId="7" fillId="10" borderId="6" xfId="0" applyNumberFormat="1" applyFont="1" applyFill="1" applyBorder="1" applyAlignment="1">
      <alignment vertical="center"/>
    </xf>
    <xf numFmtId="49" fontId="7" fillId="10" borderId="9" xfId="0" applyNumberFormat="1" applyFont="1" applyFill="1" applyBorder="1" applyAlignment="1">
      <alignment vertical="center"/>
    </xf>
    <xf numFmtId="49" fontId="7" fillId="10" borderId="3" xfId="0" applyNumberFormat="1" applyFont="1" applyFill="1" applyBorder="1" applyAlignment="1">
      <alignment vertical="center"/>
    </xf>
    <xf numFmtId="0" fontId="12" fillId="10" borderId="1" xfId="0" applyFont="1" applyFill="1" applyBorder="1" applyAlignment="1">
      <alignment horizontal="left" vertical="top" wrapText="1"/>
    </xf>
    <xf numFmtId="49" fontId="12" fillId="10" borderId="2" xfId="0" applyNumberFormat="1" applyFont="1" applyFill="1" applyBorder="1" applyAlignment="1">
      <alignment horizontal="center" vertical="center" wrapText="1"/>
    </xf>
    <xf numFmtId="49" fontId="7" fillId="10" borderId="2" xfId="0" applyNumberFormat="1" applyFont="1" applyFill="1" applyBorder="1" applyAlignment="1">
      <alignment horizontal="center" vertical="center"/>
    </xf>
    <xf numFmtId="49" fontId="7" fillId="10" borderId="8" xfId="0" applyNumberFormat="1" applyFont="1" applyFill="1" applyBorder="1" applyAlignment="1">
      <alignment horizontal="center" vertical="center"/>
    </xf>
    <xf numFmtId="49" fontId="7" fillId="10" borderId="6" xfId="0" applyNumberFormat="1" applyFont="1" applyFill="1" applyBorder="1" applyAlignment="1">
      <alignment horizontal="right" vertical="center"/>
    </xf>
    <xf numFmtId="49" fontId="7" fillId="10" borderId="9" xfId="0" applyNumberFormat="1" applyFont="1" applyFill="1" applyBorder="1" applyAlignment="1">
      <alignment horizontal="right" vertical="center"/>
    </xf>
    <xf numFmtId="0" fontId="7" fillId="10" borderId="3" xfId="0" applyFont="1" applyFill="1" applyBorder="1" applyAlignment="1">
      <alignment horizontal="left" vertical="center" wrapText="1"/>
    </xf>
    <xf numFmtId="49" fontId="7" fillId="10" borderId="3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left" vertical="top" wrapText="1"/>
    </xf>
    <xf numFmtId="49" fontId="7" fillId="10" borderId="2" xfId="0" applyNumberFormat="1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right" vertical="center" wrapText="1"/>
    </xf>
    <xf numFmtId="0" fontId="7" fillId="10" borderId="9" xfId="0" applyFont="1" applyFill="1" applyBorder="1" applyAlignment="1">
      <alignment horizontal="right" vertical="center" wrapText="1"/>
    </xf>
    <xf numFmtId="0" fontId="7" fillId="10" borderId="1" xfId="0" applyFont="1" applyFill="1" applyBorder="1"/>
    <xf numFmtId="0" fontId="0" fillId="10" borderId="1" xfId="0" applyFill="1" applyBorder="1"/>
    <xf numFmtId="0" fontId="0" fillId="10" borderId="6" xfId="0" applyFill="1" applyBorder="1"/>
    <xf numFmtId="0" fontId="0" fillId="10" borderId="9" xfId="0" applyFill="1" applyBorder="1"/>
    <xf numFmtId="0" fontId="0" fillId="10" borderId="3" xfId="0" applyFill="1" applyBorder="1"/>
    <xf numFmtId="0" fontId="7" fillId="10" borderId="6" xfId="0" applyFont="1" applyFill="1" applyBorder="1"/>
    <xf numFmtId="49" fontId="7" fillId="10" borderId="13" xfId="0" applyNumberFormat="1" applyFont="1" applyFill="1" applyBorder="1" applyAlignment="1">
      <alignment horizontal="center" vertical="center"/>
    </xf>
    <xf numFmtId="49" fontId="7" fillId="10" borderId="5" xfId="0" applyNumberFormat="1" applyFont="1" applyFill="1" applyBorder="1" applyAlignment="1">
      <alignment horizontal="center" vertical="center"/>
    </xf>
    <xf numFmtId="49" fontId="7" fillId="11" borderId="8" xfId="0" applyNumberFormat="1" applyFont="1" applyFill="1" applyBorder="1" applyAlignment="1">
      <alignment horizontal="center" vertical="center"/>
    </xf>
    <xf numFmtId="49" fontId="7" fillId="11" borderId="13" xfId="0" applyNumberFormat="1" applyFont="1" applyFill="1" applyBorder="1" applyAlignment="1">
      <alignment horizontal="center" vertical="center"/>
    </xf>
    <xf numFmtId="49" fontId="7" fillId="11" borderId="5" xfId="0" applyNumberFormat="1" applyFont="1" applyFill="1" applyBorder="1" applyAlignment="1">
      <alignment horizontal="center" vertical="center"/>
    </xf>
    <xf numFmtId="49" fontId="7" fillId="11" borderId="11" xfId="0" applyNumberFormat="1" applyFont="1" applyFill="1" applyBorder="1" applyAlignment="1">
      <alignment horizontal="center" vertical="center"/>
    </xf>
    <xf numFmtId="49" fontId="9" fillId="11" borderId="6" xfId="0" applyNumberFormat="1" applyFont="1" applyFill="1" applyBorder="1" applyAlignment="1">
      <alignment horizontal="right" vertical="center"/>
    </xf>
    <xf numFmtId="49" fontId="9" fillId="11" borderId="9" xfId="0" applyNumberFormat="1" applyFont="1" applyFill="1" applyBorder="1" applyAlignment="1">
      <alignment horizontal="right" vertical="center"/>
    </xf>
    <xf numFmtId="49" fontId="9" fillId="11" borderId="3" xfId="0" applyNumberFormat="1" applyFont="1" applyFill="1" applyBorder="1" applyAlignment="1">
      <alignment horizontal="left" vertical="center"/>
    </xf>
    <xf numFmtId="49" fontId="9" fillId="11" borderId="1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left" vertical="center" wrapText="1"/>
    </xf>
    <xf numFmtId="0" fontId="7" fillId="11" borderId="6" xfId="0" applyFont="1" applyFill="1" applyBorder="1" applyAlignment="1">
      <alignment vertical="center"/>
    </xf>
    <xf numFmtId="3" fontId="0" fillId="0" borderId="0" xfId="0" applyNumberFormat="1"/>
    <xf numFmtId="3" fontId="7" fillId="2" borderId="1" xfId="0" applyNumberFormat="1" applyFont="1" applyFill="1" applyBorder="1" applyAlignment="1">
      <alignment horizontal="center" vertical="center"/>
    </xf>
    <xf numFmtId="3" fontId="9" fillId="6" borderId="0" xfId="0" applyNumberFormat="1" applyFont="1" applyFill="1" applyAlignment="1">
      <alignment horizontal="center" vertical="center"/>
    </xf>
    <xf numFmtId="3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vertical="center"/>
    </xf>
    <xf numFmtId="3" fontId="10" fillId="0" borderId="0" xfId="0" applyNumberFormat="1" applyFont="1"/>
    <xf numFmtId="3" fontId="7" fillId="11" borderId="1" xfId="0" applyNumberFormat="1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center" vertical="center"/>
    </xf>
    <xf numFmtId="3" fontId="9" fillId="7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3" fontId="7" fillId="10" borderId="1" xfId="0" applyNumberFormat="1" applyFont="1" applyFill="1" applyBorder="1" applyAlignment="1">
      <alignment horizontal="center"/>
    </xf>
    <xf numFmtId="3" fontId="7" fillId="10" borderId="1" xfId="0" applyNumberFormat="1" applyFont="1" applyFill="1" applyBorder="1"/>
    <xf numFmtId="0" fontId="1" fillId="6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9" fillId="6" borderId="3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/>
    </xf>
    <xf numFmtId="0" fontId="9" fillId="6" borderId="19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1" fontId="9" fillId="9" borderId="1" xfId="0" applyNumberFormat="1" applyFont="1" applyFill="1" applyBorder="1" applyAlignment="1">
      <alignment horizontal="center" vertical="center"/>
    </xf>
    <xf numFmtId="1" fontId="9" fillId="6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0" borderId="0" xfId="0"/>
    <xf numFmtId="3" fontId="29" fillId="0" borderId="1" xfId="0" applyNumberFormat="1" applyFont="1" applyBorder="1" applyAlignment="1">
      <alignment horizontal="center" wrapText="1"/>
    </xf>
    <xf numFmtId="0" fontId="0" fillId="0" borderId="0" xfId="0"/>
    <xf numFmtId="0" fontId="0" fillId="0" borderId="0" xfId="0"/>
    <xf numFmtId="3" fontId="0" fillId="6" borderId="0" xfId="0" applyNumberFormat="1" applyFill="1"/>
    <xf numFmtId="3" fontId="13" fillId="0" borderId="0" xfId="0" applyNumberFormat="1" applyFont="1"/>
    <xf numFmtId="3" fontId="1" fillId="0" borderId="1" xfId="0" applyNumberFormat="1" applyFont="1" applyBorder="1" applyAlignment="1">
      <alignment horizontal="center" wrapText="1"/>
    </xf>
    <xf numFmtId="3" fontId="1" fillId="6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0" fontId="9" fillId="0" borderId="5" xfId="0" applyFont="1" applyBorder="1"/>
    <xf numFmtId="0" fontId="10" fillId="0" borderId="0" xfId="0" applyFont="1"/>
    <xf numFmtId="0" fontId="0" fillId="0" borderId="0" xfId="0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/>
    <xf numFmtId="0" fontId="0" fillId="0" borderId="0" xfId="0" applyAlignment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4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9" fillId="9" borderId="3" xfId="0" applyNumberFormat="1" applyFont="1" applyFill="1" applyBorder="1" applyAlignment="1">
      <alignment horizontal="center" vertical="center"/>
    </xf>
    <xf numFmtId="3" fontId="9" fillId="9" borderId="3" xfId="0" applyNumberFormat="1" applyFont="1" applyFill="1" applyBorder="1" applyAlignment="1">
      <alignment horizontal="center"/>
    </xf>
    <xf numFmtId="3" fontId="7" fillId="5" borderId="3" xfId="0" applyNumberFormat="1" applyFont="1" applyFill="1" applyBorder="1" applyAlignment="1">
      <alignment horizontal="center"/>
    </xf>
    <xf numFmtId="0" fontId="9" fillId="4" borderId="9" xfId="0" applyFont="1" applyFill="1" applyBorder="1" applyAlignment="1">
      <alignment horizontal="left" vertical="top" wrapText="1"/>
    </xf>
    <xf numFmtId="0" fontId="9" fillId="9" borderId="9" xfId="0" applyFont="1" applyFill="1" applyBorder="1" applyAlignment="1">
      <alignment horizontal="left" vertical="top" wrapText="1"/>
    </xf>
    <xf numFmtId="49" fontId="9" fillId="9" borderId="6" xfId="0" applyNumberFormat="1" applyFont="1" applyFill="1" applyBorder="1" applyAlignment="1">
      <alignment vertical="center"/>
    </xf>
    <xf numFmtId="49" fontId="9" fillId="9" borderId="9" xfId="0" applyNumberFormat="1" applyFont="1" applyFill="1" applyBorder="1" applyAlignment="1">
      <alignment vertical="center"/>
    </xf>
    <xf numFmtId="49" fontId="9" fillId="9" borderId="3" xfId="0" applyNumberFormat="1" applyFont="1" applyFill="1" applyBorder="1" applyAlignment="1">
      <alignment vertical="center"/>
    </xf>
    <xf numFmtId="0" fontId="9" fillId="9" borderId="6" xfId="0" applyFont="1" applyFill="1" applyBorder="1" applyAlignment="1">
      <alignment horizontal="left" vertical="top" wrapText="1"/>
    </xf>
    <xf numFmtId="0" fontId="16" fillId="12" borderId="6" xfId="0" applyFont="1" applyFill="1" applyBorder="1" applyAlignment="1">
      <alignment horizontal="left" vertical="center" wrapText="1"/>
    </xf>
    <xf numFmtId="0" fontId="7" fillId="12" borderId="1" xfId="0" applyFont="1" applyFill="1" applyBorder="1" applyAlignment="1">
      <alignment vertical="center" wrapText="1"/>
    </xf>
    <xf numFmtId="3" fontId="7" fillId="12" borderId="3" xfId="0" applyNumberFormat="1" applyFont="1" applyFill="1" applyBorder="1" applyAlignment="1">
      <alignment horizontal="center" vertical="center"/>
    </xf>
    <xf numFmtId="0" fontId="16" fillId="12" borderId="6" xfId="0" applyFont="1" applyFill="1" applyBorder="1" applyAlignment="1">
      <alignment horizontal="left" vertical="top" wrapText="1"/>
    </xf>
    <xf numFmtId="0" fontId="10" fillId="0" borderId="0" xfId="0" applyFont="1"/>
    <xf numFmtId="0" fontId="0" fillId="0" borderId="0" xfId="0"/>
    <xf numFmtId="0" fontId="10" fillId="0" borderId="0" xfId="0" applyFont="1" applyAlignment="1">
      <alignment vertical="center"/>
    </xf>
    <xf numFmtId="0" fontId="0" fillId="0" borderId="0" xfId="0" applyAlignment="1">
      <alignment horizontal="left"/>
    </xf>
    <xf numFmtId="0" fontId="27" fillId="0" borderId="0" xfId="6" applyNumberFormat="1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9" fontId="3" fillId="0" borderId="1" xfId="9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9" fillId="0" borderId="10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top" wrapText="1"/>
    </xf>
    <xf numFmtId="0" fontId="11" fillId="4" borderId="13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27" fillId="0" borderId="0" xfId="6" applyNumberFormat="1" applyFont="1" applyBorder="1" applyAlignment="1">
      <alignment wrapText="1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27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32" fillId="0" borderId="0" xfId="10" applyNumberFormat="1" applyFont="1" applyBorder="1" applyAlignment="1">
      <alignment horizontal="left" wrapText="1"/>
    </xf>
    <xf numFmtId="0" fontId="0" fillId="0" borderId="0" xfId="0"/>
    <xf numFmtId="0" fontId="10" fillId="0" borderId="0" xfId="0" applyFont="1"/>
    <xf numFmtId="0" fontId="0" fillId="0" borderId="0" xfId="0"/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27" fillId="0" borderId="0" xfId="6" applyNumberFormat="1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32" fillId="0" borderId="28" xfId="10" applyNumberFormat="1" applyFont="1" applyBorder="1" applyAlignment="1">
      <alignment horizontal="left" wrapText="1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 vertical="top" wrapText="1"/>
    </xf>
    <xf numFmtId="0" fontId="10" fillId="0" borderId="6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</cellXfs>
  <cellStyles count="11">
    <cellStyle name="Normal" xfId="7" xr:uid="{00000000-0005-0000-0000-000000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3" xfId="4" xr:uid="{00000000-0005-0000-0000-000004000000}"/>
    <cellStyle name="Обычный 4" xfId="8" xr:uid="{00000000-0005-0000-0000-000005000000}"/>
    <cellStyle name="Обычный_Бюджет2014_Рыльск(уточнение 8) 2" xfId="9" xr:uid="{00000000-0005-0000-0000-000006000000}"/>
    <cellStyle name="Обычный_Лист1" xfId="5" xr:uid="{00000000-0005-0000-0000-000007000000}"/>
    <cellStyle name="Обычный_прил5" xfId="6" xr:uid="{00000000-0005-0000-0000-000008000000}"/>
    <cellStyle name="Обычный_прил9" xfId="10" xr:uid="{00000000-0005-0000-0000-000009000000}"/>
    <cellStyle name="Стиль 1" xfId="1" xr:uid="{00000000-0005-0000-0000-00000A000000}"/>
  </cellStyles>
  <dxfs count="0"/>
  <tableStyles count="0" defaultTableStyle="TableStyleMedium2" defaultPivotStyle="PivotStyleLight16"/>
  <colors>
    <mruColors>
      <color rgb="FF66FFFF"/>
      <color rgb="FFCC99FF"/>
      <color rgb="FF6BE37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54;&#1048;%20&#1044;&#1054;&#1050;&#1059;&#1052;&#1045;&#1053;&#1058;&#1067;/&#1044;&#1086;&#1082;&#1091;&#1084;&#1077;&#1085;&#1090;&#1099;/&#1073;&#1102;&#1076;&#1078;&#1077;&#1090;%202017-2019/&#1073;&#1102;&#1076;&#1078;&#1077;&#1090;%202017-19&#1080;&#1079;&#1084;&#1077;&#1085;&#1087;&#1088;&#1086;&#1077;&#1082;&#1090;&#1082;&#10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1"/>
      <sheetName val="прил5"/>
      <sheetName val="прил7"/>
      <sheetName val="прил9"/>
      <sheetName val="прил11"/>
      <sheetName val="прил8"/>
    </sheetNames>
    <sheetDataSet>
      <sheetData sheetId="0"/>
      <sheetData sheetId="1"/>
      <sheetData sheetId="2">
        <row r="21">
          <cell r="H21">
            <v>1214200</v>
          </cell>
        </row>
        <row r="36">
          <cell r="H36">
            <v>0</v>
          </cell>
        </row>
        <row r="252">
          <cell r="H252">
            <v>0</v>
          </cell>
        </row>
        <row r="359">
          <cell r="H359">
            <v>0</v>
          </cell>
        </row>
        <row r="361">
          <cell r="H361">
            <v>0</v>
          </cell>
        </row>
        <row r="484">
          <cell r="H484">
            <v>0</v>
          </cell>
        </row>
        <row r="585">
          <cell r="H585">
            <v>0</v>
          </cell>
        </row>
        <row r="591">
          <cell r="H591">
            <v>0</v>
          </cell>
        </row>
        <row r="600">
          <cell r="H600">
            <v>0</v>
          </cell>
        </row>
      </sheetData>
      <sheetData sheetId="3">
        <row r="21">
          <cell r="I21">
            <v>1214200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44"/>
  <sheetViews>
    <sheetView topLeftCell="B1" zoomScaleNormal="100" workbookViewId="0">
      <selection activeCell="C8" sqref="C8:D8"/>
    </sheetView>
  </sheetViews>
  <sheetFormatPr defaultRowHeight="15" x14ac:dyDescent="0.25"/>
  <cols>
    <col min="1" max="1" width="7.7109375" customWidth="1"/>
    <col min="2" max="2" width="28" customWidth="1"/>
    <col min="3" max="3" width="64.42578125" customWidth="1"/>
    <col min="4" max="4" width="14.85546875" customWidth="1"/>
  </cols>
  <sheetData>
    <row r="1" spans="2:4" x14ac:dyDescent="0.25">
      <c r="C1" s="663" t="s">
        <v>342</v>
      </c>
      <c r="D1" s="664"/>
    </row>
    <row r="2" spans="2:4" x14ac:dyDescent="0.25">
      <c r="C2" s="663" t="s">
        <v>343</v>
      </c>
      <c r="D2" s="664"/>
    </row>
    <row r="3" spans="2:4" x14ac:dyDescent="0.25">
      <c r="C3" s="663" t="s">
        <v>344</v>
      </c>
      <c r="D3" s="664"/>
    </row>
    <row r="4" spans="2:4" x14ac:dyDescent="0.25">
      <c r="C4" s="663" t="s">
        <v>345</v>
      </c>
      <c r="D4" s="664"/>
    </row>
    <row r="5" spans="2:4" x14ac:dyDescent="0.25">
      <c r="C5" s="663" t="s">
        <v>921</v>
      </c>
      <c r="D5" s="664"/>
    </row>
    <row r="6" spans="2:4" x14ac:dyDescent="0.25">
      <c r="C6" s="660" t="s">
        <v>925</v>
      </c>
      <c r="D6" s="661"/>
    </row>
    <row r="7" spans="2:4" x14ac:dyDescent="0.25">
      <c r="C7" s="660" t="s">
        <v>1045</v>
      </c>
      <c r="D7" s="661"/>
    </row>
    <row r="8" spans="2:4" x14ac:dyDescent="0.25">
      <c r="C8" s="662" t="s">
        <v>1128</v>
      </c>
      <c r="D8" s="662"/>
    </row>
    <row r="9" spans="2:4" x14ac:dyDescent="0.25">
      <c r="C9" s="393"/>
      <c r="D9" s="393"/>
    </row>
    <row r="10" spans="2:4" ht="18.75" x14ac:dyDescent="0.25">
      <c r="C10" s="401" t="s">
        <v>346</v>
      </c>
    </row>
    <row r="11" spans="2:4" ht="18.75" x14ac:dyDescent="0.25">
      <c r="C11" s="401" t="s">
        <v>924</v>
      </c>
    </row>
    <row r="12" spans="2:4" ht="18.75" x14ac:dyDescent="0.25">
      <c r="C12" s="401"/>
    </row>
    <row r="13" spans="2:4" x14ac:dyDescent="0.25">
      <c r="D13" s="4" t="s">
        <v>564</v>
      </c>
    </row>
    <row r="14" spans="2:4" ht="53.25" customHeight="1" x14ac:dyDescent="0.25">
      <c r="B14" s="402" t="s">
        <v>347</v>
      </c>
      <c r="C14" s="12" t="s">
        <v>348</v>
      </c>
      <c r="D14" s="50" t="s">
        <v>5</v>
      </c>
    </row>
    <row r="15" spans="2:4" ht="31.5" x14ac:dyDescent="0.25">
      <c r="B15" s="623" t="s">
        <v>349</v>
      </c>
      <c r="C15" s="621" t="s">
        <v>350</v>
      </c>
      <c r="D15" s="622">
        <f>SUM(D16,D19,D27,D36)</f>
        <v>6984190</v>
      </c>
    </row>
    <row r="16" spans="2:4" ht="31.5" hidden="1" x14ac:dyDescent="0.25">
      <c r="B16" s="206" t="s">
        <v>351</v>
      </c>
      <c r="C16" s="136" t="s">
        <v>352</v>
      </c>
      <c r="D16" s="605">
        <f>SUM(D17)</f>
        <v>0</v>
      </c>
    </row>
    <row r="17" spans="2:4" ht="31.5" hidden="1" x14ac:dyDescent="0.25">
      <c r="B17" s="207" t="s">
        <v>353</v>
      </c>
      <c r="C17" s="45" t="s">
        <v>354</v>
      </c>
      <c r="D17" s="606">
        <f>SUM(D18)</f>
        <v>0</v>
      </c>
    </row>
    <row r="18" spans="2:4" ht="31.5" hidden="1" x14ac:dyDescent="0.25">
      <c r="B18" s="208" t="s">
        <v>355</v>
      </c>
      <c r="C18" s="209" t="s">
        <v>356</v>
      </c>
      <c r="D18" s="607"/>
    </row>
    <row r="19" spans="2:4" ht="31.5" hidden="1" x14ac:dyDescent="0.25">
      <c r="B19" s="206" t="s">
        <v>357</v>
      </c>
      <c r="C19" s="136" t="s">
        <v>358</v>
      </c>
      <c r="D19" s="605">
        <f>SUM(D20)</f>
        <v>0</v>
      </c>
    </row>
    <row r="20" spans="2:4" ht="31.5" hidden="1" x14ac:dyDescent="0.25">
      <c r="B20" s="207" t="s">
        <v>359</v>
      </c>
      <c r="C20" s="45" t="s">
        <v>360</v>
      </c>
      <c r="D20" s="606">
        <f>SUM(D21,D24)</f>
        <v>0</v>
      </c>
    </row>
    <row r="21" spans="2:4" ht="47.25" hidden="1" x14ac:dyDescent="0.25">
      <c r="B21" s="210" t="s">
        <v>647</v>
      </c>
      <c r="C21" s="157" t="s">
        <v>649</v>
      </c>
      <c r="D21" s="608">
        <f>SUM(D22)</f>
        <v>0</v>
      </c>
    </row>
    <row r="22" spans="2:4" ht="47.25" hidden="1" x14ac:dyDescent="0.25">
      <c r="B22" s="208" t="s">
        <v>648</v>
      </c>
      <c r="C22" s="209" t="s">
        <v>652</v>
      </c>
      <c r="D22" s="607"/>
    </row>
    <row r="23" spans="2:4" ht="31.5" hidden="1" x14ac:dyDescent="0.25">
      <c r="B23" s="208" t="s">
        <v>650</v>
      </c>
      <c r="C23" s="209" t="s">
        <v>653</v>
      </c>
      <c r="D23" s="607"/>
    </row>
    <row r="24" spans="2:4" ht="47.25" hidden="1" x14ac:dyDescent="0.25">
      <c r="B24" s="210" t="s">
        <v>361</v>
      </c>
      <c r="C24" s="157" t="s">
        <v>362</v>
      </c>
      <c r="D24" s="608">
        <f>SUM(D25)</f>
        <v>0</v>
      </c>
    </row>
    <row r="25" spans="2:4" ht="47.25" hidden="1" x14ac:dyDescent="0.25">
      <c r="B25" s="208" t="s">
        <v>363</v>
      </c>
      <c r="C25" s="209" t="s">
        <v>364</v>
      </c>
      <c r="D25" s="609"/>
    </row>
    <row r="26" spans="2:4" ht="47.25" hidden="1" x14ac:dyDescent="0.25">
      <c r="B26" s="208" t="s">
        <v>651</v>
      </c>
      <c r="C26" s="209" t="s">
        <v>654</v>
      </c>
      <c r="D26" s="607"/>
    </row>
    <row r="27" spans="2:4" ht="31.5" x14ac:dyDescent="0.25">
      <c r="B27" s="206" t="s">
        <v>365</v>
      </c>
      <c r="C27" s="136" t="s">
        <v>366</v>
      </c>
      <c r="D27" s="605">
        <f>SUM(D28,D32)</f>
        <v>6984190</v>
      </c>
    </row>
    <row r="28" spans="2:4" ht="15.75" x14ac:dyDescent="0.25">
      <c r="B28" s="207" t="s">
        <v>367</v>
      </c>
      <c r="C28" s="45" t="s">
        <v>368</v>
      </c>
      <c r="D28" s="610">
        <f>SUM(D29)</f>
        <v>-492607131</v>
      </c>
    </row>
    <row r="29" spans="2:4" ht="15.75" x14ac:dyDescent="0.25">
      <c r="B29" s="208" t="s">
        <v>369</v>
      </c>
      <c r="C29" s="209" t="s">
        <v>370</v>
      </c>
      <c r="D29" s="611">
        <f>SUM(D30)</f>
        <v>-492607131</v>
      </c>
    </row>
    <row r="30" spans="2:4" ht="15.75" x14ac:dyDescent="0.25">
      <c r="B30" s="208" t="s">
        <v>371</v>
      </c>
      <c r="C30" s="209" t="s">
        <v>372</v>
      </c>
      <c r="D30" s="611">
        <f>SUM(D31)</f>
        <v>-492607131</v>
      </c>
    </row>
    <row r="31" spans="2:4" ht="31.5" x14ac:dyDescent="0.25">
      <c r="B31" s="208" t="s">
        <v>373</v>
      </c>
      <c r="C31" s="209" t="s">
        <v>374</v>
      </c>
      <c r="D31" s="607">
        <v>-492607131</v>
      </c>
    </row>
    <row r="32" spans="2:4" ht="15.75" x14ac:dyDescent="0.25">
      <c r="B32" s="207" t="s">
        <v>375</v>
      </c>
      <c r="C32" s="45" t="s">
        <v>376</v>
      </c>
      <c r="D32" s="610">
        <f>SUM(D33)</f>
        <v>499591321</v>
      </c>
    </row>
    <row r="33" spans="2:4" ht="15.75" x14ac:dyDescent="0.25">
      <c r="B33" s="208" t="s">
        <v>377</v>
      </c>
      <c r="C33" s="209" t="s">
        <v>378</v>
      </c>
      <c r="D33" s="612">
        <f>SUM(D34)</f>
        <v>499591321</v>
      </c>
    </row>
    <row r="34" spans="2:4" ht="15.75" x14ac:dyDescent="0.25">
      <c r="B34" s="208" t="s">
        <v>379</v>
      </c>
      <c r="C34" s="209" t="s">
        <v>380</v>
      </c>
      <c r="D34" s="612">
        <f>SUM(D35)</f>
        <v>499591321</v>
      </c>
    </row>
    <row r="35" spans="2:4" ht="31.5" x14ac:dyDescent="0.25">
      <c r="B35" s="208" t="s">
        <v>381</v>
      </c>
      <c r="C35" s="211" t="s">
        <v>382</v>
      </c>
      <c r="D35" s="607">
        <v>499591321</v>
      </c>
    </row>
    <row r="36" spans="2:4" ht="31.5" x14ac:dyDescent="0.25">
      <c r="B36" s="206" t="s">
        <v>383</v>
      </c>
      <c r="C36" s="136" t="s">
        <v>384</v>
      </c>
      <c r="D36" s="605">
        <f>SUM(D37)</f>
        <v>0</v>
      </c>
    </row>
    <row r="37" spans="2:4" ht="31.5" x14ac:dyDescent="0.25">
      <c r="B37" s="212" t="s">
        <v>385</v>
      </c>
      <c r="C37" s="213" t="s">
        <v>386</v>
      </c>
      <c r="D37" s="606">
        <f>SUM(D38,D41)</f>
        <v>0</v>
      </c>
    </row>
    <row r="38" spans="2:4" ht="31.5" x14ac:dyDescent="0.25">
      <c r="B38" s="210" t="s">
        <v>387</v>
      </c>
      <c r="C38" s="157" t="s">
        <v>388</v>
      </c>
      <c r="D38" s="608">
        <f>SUM(D39)</f>
        <v>500000</v>
      </c>
    </row>
    <row r="39" spans="2:4" ht="45.75" customHeight="1" x14ac:dyDescent="0.25">
      <c r="B39" s="208" t="s">
        <v>389</v>
      </c>
      <c r="C39" s="209" t="s">
        <v>390</v>
      </c>
      <c r="D39" s="611">
        <f>SUM(D40)</f>
        <v>500000</v>
      </c>
    </row>
    <row r="40" spans="2:4" ht="63" x14ac:dyDescent="0.25">
      <c r="B40" s="208" t="s">
        <v>391</v>
      </c>
      <c r="C40" s="209" t="s">
        <v>392</v>
      </c>
      <c r="D40" s="609">
        <v>500000</v>
      </c>
    </row>
    <row r="41" spans="2:4" ht="31.5" x14ac:dyDescent="0.25">
      <c r="B41" s="210" t="s">
        <v>393</v>
      </c>
      <c r="C41" s="157" t="s">
        <v>394</v>
      </c>
      <c r="D41" s="608">
        <f>SUM(D42)</f>
        <v>-500000</v>
      </c>
    </row>
    <row r="42" spans="2:4" ht="47.25" x14ac:dyDescent="0.25">
      <c r="B42" s="208" t="s">
        <v>395</v>
      </c>
      <c r="C42" s="209" t="s">
        <v>396</v>
      </c>
      <c r="D42" s="611">
        <f>SUM(D43)</f>
        <v>-500000</v>
      </c>
    </row>
    <row r="43" spans="2:4" ht="47.25" x14ac:dyDescent="0.25">
      <c r="B43" s="208" t="s">
        <v>397</v>
      </c>
      <c r="C43" s="209" t="s">
        <v>398</v>
      </c>
      <c r="D43" s="609">
        <v>-500000</v>
      </c>
    </row>
    <row r="44" spans="2:4" ht="15.75" x14ac:dyDescent="0.25">
      <c r="B44" s="214"/>
      <c r="C44" s="215" t="s">
        <v>399</v>
      </c>
      <c r="D44" s="613">
        <f>SUM(D15)</f>
        <v>6984190</v>
      </c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0866141732283472" right="0.70866141732283472" top="0.74803149606299213" bottom="0.74803149606299213" header="0.31496062992125984" footer="0.31496062992125984"/>
  <pageSetup paperSize="9" scale="75" orientation="portrait" blackAndWhite="1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681"/>
  <sheetViews>
    <sheetView zoomScaleNormal="100" workbookViewId="0">
      <selection activeCell="D9" sqref="D9"/>
    </sheetView>
  </sheetViews>
  <sheetFormatPr defaultRowHeight="15" x14ac:dyDescent="0.25"/>
  <cols>
    <col min="1" max="1" width="72.5703125" customWidth="1"/>
    <col min="2" max="2" width="6.5703125" customWidth="1"/>
    <col min="3" max="4" width="4.85546875" customWidth="1"/>
    <col min="5" max="5" width="4.7109375" customWidth="1"/>
    <col min="6" max="6" width="3.5703125" customWidth="1"/>
    <col min="7" max="7" width="7.140625" customWidth="1"/>
    <col min="8" max="8" width="5.85546875" customWidth="1"/>
    <col min="9" max="9" width="13.42578125" style="543" customWidth="1"/>
    <col min="10" max="10" width="13.85546875" style="543" customWidth="1"/>
    <col min="11" max="11" width="14.85546875" customWidth="1"/>
    <col min="12" max="12" width="13" customWidth="1"/>
    <col min="13" max="13" width="15.28515625" customWidth="1"/>
  </cols>
  <sheetData>
    <row r="1" spans="1:13" x14ac:dyDescent="0.25">
      <c r="D1" s="414" t="s">
        <v>734</v>
      </c>
      <c r="E1" s="414"/>
      <c r="F1" s="414"/>
      <c r="G1" s="1"/>
    </row>
    <row r="2" spans="1:13" x14ac:dyDescent="0.25">
      <c r="D2" s="414" t="s">
        <v>7</v>
      </c>
      <c r="E2" s="414"/>
      <c r="F2" s="414"/>
    </row>
    <row r="3" spans="1:13" x14ac:dyDescent="0.25">
      <c r="D3" s="414" t="s">
        <v>6</v>
      </c>
      <c r="E3" s="414"/>
      <c r="F3" s="414"/>
    </row>
    <row r="4" spans="1:13" x14ac:dyDescent="0.25">
      <c r="D4" s="414" t="s">
        <v>98</v>
      </c>
      <c r="E4" s="414"/>
      <c r="F4" s="414"/>
    </row>
    <row r="5" spans="1:13" x14ac:dyDescent="0.25">
      <c r="D5" s="414" t="s">
        <v>926</v>
      </c>
      <c r="E5" s="414"/>
      <c r="F5" s="414"/>
    </row>
    <row r="6" spans="1:13" x14ac:dyDescent="0.25">
      <c r="D6" s="414" t="s">
        <v>927</v>
      </c>
      <c r="E6" s="414"/>
      <c r="F6" s="414"/>
    </row>
    <row r="7" spans="1:13" x14ac:dyDescent="0.25">
      <c r="D7" s="4" t="s">
        <v>1048</v>
      </c>
      <c r="E7" s="4"/>
      <c r="F7" s="4"/>
    </row>
    <row r="8" spans="1:13" x14ac:dyDescent="0.25">
      <c r="D8" s="414" t="s">
        <v>1133</v>
      </c>
      <c r="E8" s="414"/>
      <c r="F8" s="414"/>
    </row>
    <row r="9" spans="1:13" s="625" customFormat="1" x14ac:dyDescent="0.25">
      <c r="D9" s="626"/>
      <c r="E9" s="626"/>
      <c r="F9" s="626"/>
      <c r="I9" s="543"/>
      <c r="J9" s="543"/>
    </row>
    <row r="10" spans="1:13" ht="18.75" x14ac:dyDescent="0.25">
      <c r="A10" s="676" t="s">
        <v>546</v>
      </c>
      <c r="B10" s="676"/>
      <c r="C10" s="676"/>
      <c r="D10" s="676"/>
      <c r="E10" s="676"/>
      <c r="F10" s="676"/>
      <c r="G10" s="676"/>
      <c r="H10" s="676"/>
      <c r="I10" s="676"/>
    </row>
    <row r="11" spans="1:13" ht="18.75" x14ac:dyDescent="0.25">
      <c r="A11" s="676" t="s">
        <v>69</v>
      </c>
      <c r="B11" s="676"/>
      <c r="C11" s="676"/>
      <c r="D11" s="676"/>
      <c r="E11" s="676"/>
      <c r="F11" s="676"/>
      <c r="G11" s="676"/>
      <c r="H11" s="676"/>
      <c r="I11" s="676"/>
    </row>
    <row r="12" spans="1:13" ht="18.75" x14ac:dyDescent="0.25">
      <c r="A12" s="676" t="s">
        <v>931</v>
      </c>
      <c r="B12" s="676"/>
      <c r="C12" s="676"/>
      <c r="D12" s="676"/>
      <c r="E12" s="676"/>
      <c r="F12" s="676"/>
      <c r="G12" s="676"/>
      <c r="H12" s="676"/>
      <c r="I12" s="676"/>
    </row>
    <row r="13" spans="1:13" ht="15.75" x14ac:dyDescent="0.25">
      <c r="C13" s="395"/>
      <c r="I13" s="543" t="s">
        <v>564</v>
      </c>
      <c r="J13" s="543" t="s">
        <v>564</v>
      </c>
    </row>
    <row r="14" spans="1:13" ht="21" customHeight="1" x14ac:dyDescent="0.25">
      <c r="A14" s="50" t="s">
        <v>0</v>
      </c>
      <c r="B14" s="50" t="s">
        <v>48</v>
      </c>
      <c r="C14" s="50" t="s">
        <v>1</v>
      </c>
      <c r="D14" s="50" t="s">
        <v>2</v>
      </c>
      <c r="E14" s="677" t="s">
        <v>3</v>
      </c>
      <c r="F14" s="678"/>
      <c r="G14" s="679"/>
      <c r="H14" s="50" t="s">
        <v>4</v>
      </c>
      <c r="I14" s="492" t="s">
        <v>5</v>
      </c>
      <c r="J14" s="492" t="s">
        <v>5</v>
      </c>
    </row>
    <row r="15" spans="1:13" ht="15.75" x14ac:dyDescent="0.25">
      <c r="A15" s="83" t="s">
        <v>8</v>
      </c>
      <c r="B15" s="83"/>
      <c r="C15" s="38"/>
      <c r="D15" s="38"/>
      <c r="E15" s="221"/>
      <c r="F15" s="222"/>
      <c r="G15" s="223"/>
      <c r="H15" s="38"/>
      <c r="I15" s="487">
        <f>SUM(I16+I267+I361+I559+I378+I681)</f>
        <v>346869838</v>
      </c>
      <c r="J15" s="487">
        <f>SUM(J16+J267+J361+J559+J378+J681)</f>
        <v>344900234</v>
      </c>
    </row>
    <row r="16" spans="1:13" ht="15.75" x14ac:dyDescent="0.25">
      <c r="A16" s="507" t="s">
        <v>49</v>
      </c>
      <c r="B16" s="499" t="s">
        <v>50</v>
      </c>
      <c r="C16" s="508"/>
      <c r="D16" s="508"/>
      <c r="E16" s="509"/>
      <c r="F16" s="510"/>
      <c r="G16" s="511"/>
      <c r="H16" s="508"/>
      <c r="I16" s="506">
        <f>SUM(I17+I125+I138+I203+I254+I65+I248)</f>
        <v>39989971</v>
      </c>
      <c r="J16" s="506">
        <f>SUM(J17+J125+J138+J203+J254+J65+J248)</f>
        <v>39547303</v>
      </c>
      <c r="K16" s="543"/>
      <c r="L16" s="543"/>
      <c r="M16" s="543"/>
    </row>
    <row r="17" spans="1:11" ht="15.75" x14ac:dyDescent="0.25">
      <c r="A17" s="299" t="s">
        <v>9</v>
      </c>
      <c r="B17" s="319" t="s">
        <v>50</v>
      </c>
      <c r="C17" s="15" t="s">
        <v>10</v>
      </c>
      <c r="D17" s="15"/>
      <c r="E17" s="313"/>
      <c r="F17" s="314"/>
      <c r="G17" s="315"/>
      <c r="H17" s="15"/>
      <c r="I17" s="488">
        <f>SUM(I18+I23+I69)</f>
        <v>24547819</v>
      </c>
      <c r="J17" s="488">
        <f>SUM(J18+J23+J69)</f>
        <v>24575319</v>
      </c>
      <c r="K17" s="543"/>
    </row>
    <row r="18" spans="1:11" ht="31.5" x14ac:dyDescent="0.25">
      <c r="A18" s="21" t="s">
        <v>11</v>
      </c>
      <c r="B18" s="26" t="s">
        <v>50</v>
      </c>
      <c r="C18" s="22" t="s">
        <v>10</v>
      </c>
      <c r="D18" s="22" t="s">
        <v>12</v>
      </c>
      <c r="E18" s="281"/>
      <c r="F18" s="282"/>
      <c r="G18" s="283"/>
      <c r="H18" s="22"/>
      <c r="I18" s="489">
        <f t="shared" ref="I18:J21" si="0">SUM(I19)</f>
        <v>1439361</v>
      </c>
      <c r="J18" s="489">
        <f t="shared" si="0"/>
        <v>1439361</v>
      </c>
    </row>
    <row r="19" spans="1:11" ht="15.75" x14ac:dyDescent="0.25">
      <c r="A19" s="27" t="s">
        <v>109</v>
      </c>
      <c r="B19" s="30" t="s">
        <v>50</v>
      </c>
      <c r="C19" s="28" t="s">
        <v>10</v>
      </c>
      <c r="D19" s="28" t="s">
        <v>12</v>
      </c>
      <c r="E19" s="230" t="s">
        <v>424</v>
      </c>
      <c r="F19" s="231" t="s">
        <v>422</v>
      </c>
      <c r="G19" s="232" t="s">
        <v>423</v>
      </c>
      <c r="H19" s="28"/>
      <c r="I19" s="490">
        <f t="shared" si="0"/>
        <v>1439361</v>
      </c>
      <c r="J19" s="490">
        <f t="shared" si="0"/>
        <v>1439361</v>
      </c>
    </row>
    <row r="20" spans="1:11" ht="15.75" x14ac:dyDescent="0.25">
      <c r="A20" s="85" t="s">
        <v>110</v>
      </c>
      <c r="B20" s="50" t="s">
        <v>50</v>
      </c>
      <c r="C20" s="2" t="s">
        <v>10</v>
      </c>
      <c r="D20" s="2" t="s">
        <v>12</v>
      </c>
      <c r="E20" s="233" t="s">
        <v>194</v>
      </c>
      <c r="F20" s="234" t="s">
        <v>422</v>
      </c>
      <c r="G20" s="235" t="s">
        <v>423</v>
      </c>
      <c r="H20" s="2"/>
      <c r="I20" s="491">
        <f t="shared" si="0"/>
        <v>1439361</v>
      </c>
      <c r="J20" s="491">
        <f t="shared" si="0"/>
        <v>1439361</v>
      </c>
    </row>
    <row r="21" spans="1:11" ht="31.5" x14ac:dyDescent="0.25">
      <c r="A21" s="3" t="s">
        <v>79</v>
      </c>
      <c r="B21" s="381" t="s">
        <v>50</v>
      </c>
      <c r="C21" s="2" t="s">
        <v>10</v>
      </c>
      <c r="D21" s="2" t="s">
        <v>12</v>
      </c>
      <c r="E21" s="233" t="s">
        <v>194</v>
      </c>
      <c r="F21" s="234" t="s">
        <v>422</v>
      </c>
      <c r="G21" s="235" t="s">
        <v>427</v>
      </c>
      <c r="H21" s="2"/>
      <c r="I21" s="491">
        <f t="shared" si="0"/>
        <v>1439361</v>
      </c>
      <c r="J21" s="491">
        <f t="shared" si="0"/>
        <v>1439361</v>
      </c>
    </row>
    <row r="22" spans="1:11" ht="63" x14ac:dyDescent="0.25">
      <c r="A22" s="86" t="s">
        <v>80</v>
      </c>
      <c r="B22" s="381" t="s">
        <v>50</v>
      </c>
      <c r="C22" s="2" t="s">
        <v>10</v>
      </c>
      <c r="D22" s="2" t="s">
        <v>12</v>
      </c>
      <c r="E22" s="233" t="s">
        <v>194</v>
      </c>
      <c r="F22" s="234" t="s">
        <v>422</v>
      </c>
      <c r="G22" s="235" t="s">
        <v>427</v>
      </c>
      <c r="H22" s="2" t="s">
        <v>13</v>
      </c>
      <c r="I22" s="492">
        <v>1439361</v>
      </c>
      <c r="J22" s="492">
        <v>1439361</v>
      </c>
    </row>
    <row r="23" spans="1:11" ht="47.25" x14ac:dyDescent="0.25">
      <c r="A23" s="100" t="s">
        <v>19</v>
      </c>
      <c r="B23" s="26" t="s">
        <v>50</v>
      </c>
      <c r="C23" s="22" t="s">
        <v>10</v>
      </c>
      <c r="D23" s="22" t="s">
        <v>20</v>
      </c>
      <c r="E23" s="281"/>
      <c r="F23" s="282"/>
      <c r="G23" s="283"/>
      <c r="H23" s="22"/>
      <c r="I23" s="489">
        <f>SUM(I24+I38+I43+I48+I55+I60+I31)</f>
        <v>15484701</v>
      </c>
      <c r="J23" s="489">
        <f>SUM(J24+J38+J43+J48+J55+J60+J31)</f>
        <v>15484701</v>
      </c>
    </row>
    <row r="24" spans="1:11" ht="47.25" x14ac:dyDescent="0.25">
      <c r="A24" s="76" t="s">
        <v>118</v>
      </c>
      <c r="B24" s="30" t="s">
        <v>50</v>
      </c>
      <c r="C24" s="28" t="s">
        <v>10</v>
      </c>
      <c r="D24" s="28" t="s">
        <v>20</v>
      </c>
      <c r="E24" s="236" t="s">
        <v>193</v>
      </c>
      <c r="F24" s="237" t="s">
        <v>422</v>
      </c>
      <c r="G24" s="238" t="s">
        <v>423</v>
      </c>
      <c r="H24" s="28"/>
      <c r="I24" s="490">
        <f>SUM(I25)</f>
        <v>925400</v>
      </c>
      <c r="J24" s="490">
        <f>SUM(J25)</f>
        <v>925400</v>
      </c>
    </row>
    <row r="25" spans="1:11" ht="80.25" customHeight="1" x14ac:dyDescent="0.25">
      <c r="A25" s="77" t="s">
        <v>119</v>
      </c>
      <c r="B25" s="54" t="s">
        <v>50</v>
      </c>
      <c r="C25" s="2" t="s">
        <v>10</v>
      </c>
      <c r="D25" s="2" t="s">
        <v>20</v>
      </c>
      <c r="E25" s="248" t="s">
        <v>226</v>
      </c>
      <c r="F25" s="249" t="s">
        <v>422</v>
      </c>
      <c r="G25" s="250" t="s">
        <v>423</v>
      </c>
      <c r="H25" s="2"/>
      <c r="I25" s="491">
        <f>SUM(I26)</f>
        <v>925400</v>
      </c>
      <c r="J25" s="491">
        <f>SUM(J26)</f>
        <v>925400</v>
      </c>
    </row>
    <row r="26" spans="1:11" ht="47.25" x14ac:dyDescent="0.25">
      <c r="A26" s="77" t="s">
        <v>430</v>
      </c>
      <c r="B26" s="54" t="s">
        <v>50</v>
      </c>
      <c r="C26" s="2" t="s">
        <v>10</v>
      </c>
      <c r="D26" s="2" t="s">
        <v>20</v>
      </c>
      <c r="E26" s="248" t="s">
        <v>226</v>
      </c>
      <c r="F26" s="249" t="s">
        <v>10</v>
      </c>
      <c r="G26" s="250" t="s">
        <v>423</v>
      </c>
      <c r="H26" s="2"/>
      <c r="I26" s="491">
        <f>SUM(I27+I29)</f>
        <v>925400</v>
      </c>
      <c r="J26" s="491">
        <f>SUM(J27+J29)</f>
        <v>925400</v>
      </c>
    </row>
    <row r="27" spans="1:11" ht="47.25" x14ac:dyDescent="0.25">
      <c r="A27" s="86" t="s">
        <v>81</v>
      </c>
      <c r="B27" s="381" t="s">
        <v>50</v>
      </c>
      <c r="C27" s="2" t="s">
        <v>10</v>
      </c>
      <c r="D27" s="2" t="s">
        <v>20</v>
      </c>
      <c r="E27" s="251" t="s">
        <v>226</v>
      </c>
      <c r="F27" s="252" t="s">
        <v>10</v>
      </c>
      <c r="G27" s="253" t="s">
        <v>431</v>
      </c>
      <c r="H27" s="2"/>
      <c r="I27" s="491">
        <f>SUM(I28)</f>
        <v>917400</v>
      </c>
      <c r="J27" s="491">
        <f>SUM(J28)</f>
        <v>917400</v>
      </c>
    </row>
    <row r="28" spans="1:11" ht="63" x14ac:dyDescent="0.25">
      <c r="A28" s="86" t="s">
        <v>80</v>
      </c>
      <c r="B28" s="381" t="s">
        <v>50</v>
      </c>
      <c r="C28" s="2" t="s">
        <v>10</v>
      </c>
      <c r="D28" s="2" t="s">
        <v>20</v>
      </c>
      <c r="E28" s="251" t="s">
        <v>226</v>
      </c>
      <c r="F28" s="252" t="s">
        <v>10</v>
      </c>
      <c r="G28" s="253" t="s">
        <v>431</v>
      </c>
      <c r="H28" s="2" t="s">
        <v>13</v>
      </c>
      <c r="I28" s="492">
        <v>917400</v>
      </c>
      <c r="J28" s="492">
        <v>917400</v>
      </c>
    </row>
    <row r="29" spans="1:11" ht="31.5" x14ac:dyDescent="0.25">
      <c r="A29" s="81" t="s">
        <v>108</v>
      </c>
      <c r="B29" s="320" t="s">
        <v>50</v>
      </c>
      <c r="C29" s="2" t="s">
        <v>10</v>
      </c>
      <c r="D29" s="2" t="s">
        <v>20</v>
      </c>
      <c r="E29" s="248" t="s">
        <v>226</v>
      </c>
      <c r="F29" s="249" t="s">
        <v>10</v>
      </c>
      <c r="G29" s="250" t="s">
        <v>432</v>
      </c>
      <c r="H29" s="2"/>
      <c r="I29" s="491">
        <f>SUM(I30)</f>
        <v>8000</v>
      </c>
      <c r="J29" s="491">
        <f>SUM(J30)</f>
        <v>8000</v>
      </c>
    </row>
    <row r="30" spans="1:11" ht="32.25" customHeight="1" x14ac:dyDescent="0.25">
      <c r="A30" s="114" t="s">
        <v>598</v>
      </c>
      <c r="B30" s="6" t="s">
        <v>50</v>
      </c>
      <c r="C30" s="2" t="s">
        <v>10</v>
      </c>
      <c r="D30" s="2" t="s">
        <v>20</v>
      </c>
      <c r="E30" s="248" t="s">
        <v>226</v>
      </c>
      <c r="F30" s="249" t="s">
        <v>10</v>
      </c>
      <c r="G30" s="250" t="s">
        <v>432</v>
      </c>
      <c r="H30" s="2" t="s">
        <v>16</v>
      </c>
      <c r="I30" s="492">
        <v>8000</v>
      </c>
      <c r="J30" s="492">
        <v>8000</v>
      </c>
    </row>
    <row r="31" spans="1:11" ht="49.5" customHeight="1" x14ac:dyDescent="0.25">
      <c r="A31" s="27" t="s">
        <v>132</v>
      </c>
      <c r="B31" s="30" t="s">
        <v>50</v>
      </c>
      <c r="C31" s="28" t="s">
        <v>10</v>
      </c>
      <c r="D31" s="28" t="s">
        <v>20</v>
      </c>
      <c r="E31" s="242" t="s">
        <v>448</v>
      </c>
      <c r="F31" s="243" t="s">
        <v>422</v>
      </c>
      <c r="G31" s="244" t="s">
        <v>423</v>
      </c>
      <c r="H31" s="28"/>
      <c r="I31" s="490">
        <f>SUM(I32)</f>
        <v>212250</v>
      </c>
      <c r="J31" s="490">
        <f>SUM(J32)</f>
        <v>212250</v>
      </c>
    </row>
    <row r="32" spans="1:11" ht="82.5" customHeight="1" x14ac:dyDescent="0.25">
      <c r="A32" s="55" t="s">
        <v>133</v>
      </c>
      <c r="B32" s="54" t="s">
        <v>50</v>
      </c>
      <c r="C32" s="2" t="s">
        <v>10</v>
      </c>
      <c r="D32" s="2" t="s">
        <v>20</v>
      </c>
      <c r="E32" s="245" t="s">
        <v>547</v>
      </c>
      <c r="F32" s="246" t="s">
        <v>422</v>
      </c>
      <c r="G32" s="247" t="s">
        <v>423</v>
      </c>
      <c r="H32" s="44"/>
      <c r="I32" s="491">
        <f>SUM(I33)</f>
        <v>212250</v>
      </c>
      <c r="J32" s="491">
        <f>SUM(J33)</f>
        <v>212250</v>
      </c>
    </row>
    <row r="33" spans="1:10" ht="48" customHeight="1" x14ac:dyDescent="0.25">
      <c r="A33" s="77" t="s">
        <v>449</v>
      </c>
      <c r="B33" s="54" t="s">
        <v>50</v>
      </c>
      <c r="C33" s="2" t="s">
        <v>10</v>
      </c>
      <c r="D33" s="2" t="s">
        <v>20</v>
      </c>
      <c r="E33" s="245" t="s">
        <v>547</v>
      </c>
      <c r="F33" s="246" t="s">
        <v>10</v>
      </c>
      <c r="G33" s="247" t="s">
        <v>423</v>
      </c>
      <c r="H33" s="44"/>
      <c r="I33" s="491">
        <f>SUM(I34+I36)</f>
        <v>212250</v>
      </c>
      <c r="J33" s="491">
        <f>SUM(J34+J36)</f>
        <v>212250</v>
      </c>
    </row>
    <row r="34" spans="1:10" ht="18.75" hidden="1" customHeight="1" x14ac:dyDescent="0.25">
      <c r="A34" s="77" t="s">
        <v>801</v>
      </c>
      <c r="B34" s="54" t="s">
        <v>50</v>
      </c>
      <c r="C34" s="2" t="s">
        <v>10</v>
      </c>
      <c r="D34" s="2" t="s">
        <v>20</v>
      </c>
      <c r="E34" s="245" t="s">
        <v>205</v>
      </c>
      <c r="F34" s="246" t="s">
        <v>10</v>
      </c>
      <c r="G34" s="247" t="s">
        <v>802</v>
      </c>
      <c r="H34" s="44"/>
      <c r="I34" s="491">
        <f>SUM(I35)</f>
        <v>0</v>
      </c>
      <c r="J34" s="491">
        <f>SUM(J35)</f>
        <v>0</v>
      </c>
    </row>
    <row r="35" spans="1:10" ht="34.5" hidden="1" customHeight="1" x14ac:dyDescent="0.25">
      <c r="A35" s="87" t="s">
        <v>598</v>
      </c>
      <c r="B35" s="54" t="s">
        <v>50</v>
      </c>
      <c r="C35" s="2" t="s">
        <v>10</v>
      </c>
      <c r="D35" s="2" t="s">
        <v>20</v>
      </c>
      <c r="E35" s="245" t="s">
        <v>205</v>
      </c>
      <c r="F35" s="246" t="s">
        <v>10</v>
      </c>
      <c r="G35" s="247" t="s">
        <v>802</v>
      </c>
      <c r="H35" s="44" t="s">
        <v>16</v>
      </c>
      <c r="I35" s="493"/>
      <c r="J35" s="493"/>
    </row>
    <row r="36" spans="1:10" ht="16.5" customHeight="1" x14ac:dyDescent="0.25">
      <c r="A36" s="77" t="s">
        <v>549</v>
      </c>
      <c r="B36" s="54" t="s">
        <v>50</v>
      </c>
      <c r="C36" s="2" t="s">
        <v>10</v>
      </c>
      <c r="D36" s="2" t="s">
        <v>20</v>
      </c>
      <c r="E36" s="245" t="s">
        <v>205</v>
      </c>
      <c r="F36" s="246" t="s">
        <v>10</v>
      </c>
      <c r="G36" s="247" t="s">
        <v>548</v>
      </c>
      <c r="H36" s="44"/>
      <c r="I36" s="491">
        <f>SUM(I37)</f>
        <v>212250</v>
      </c>
      <c r="J36" s="491">
        <f>SUM(J37)</f>
        <v>212250</v>
      </c>
    </row>
    <row r="37" spans="1:10" ht="32.25" customHeight="1" x14ac:dyDescent="0.25">
      <c r="A37" s="87" t="s">
        <v>598</v>
      </c>
      <c r="B37" s="54" t="s">
        <v>50</v>
      </c>
      <c r="C37" s="2" t="s">
        <v>10</v>
      </c>
      <c r="D37" s="2" t="s">
        <v>20</v>
      </c>
      <c r="E37" s="245" t="s">
        <v>205</v>
      </c>
      <c r="F37" s="246" t="s">
        <v>10</v>
      </c>
      <c r="G37" s="247" t="s">
        <v>548</v>
      </c>
      <c r="H37" s="2" t="s">
        <v>16</v>
      </c>
      <c r="I37" s="493">
        <v>212250</v>
      </c>
      <c r="J37" s="493">
        <v>212250</v>
      </c>
    </row>
    <row r="38" spans="1:10" ht="47.25" x14ac:dyDescent="0.25">
      <c r="A38" s="76" t="s">
        <v>111</v>
      </c>
      <c r="B38" s="30" t="s">
        <v>50</v>
      </c>
      <c r="C38" s="28" t="s">
        <v>10</v>
      </c>
      <c r="D38" s="28" t="s">
        <v>20</v>
      </c>
      <c r="E38" s="242" t="s">
        <v>425</v>
      </c>
      <c r="F38" s="243" t="s">
        <v>422</v>
      </c>
      <c r="G38" s="244" t="s">
        <v>423</v>
      </c>
      <c r="H38" s="28"/>
      <c r="I38" s="490">
        <f t="shared" ref="I38:J41" si="1">SUM(I39)</f>
        <v>915500</v>
      </c>
      <c r="J38" s="490">
        <f t="shared" si="1"/>
        <v>915500</v>
      </c>
    </row>
    <row r="39" spans="1:10" ht="63" x14ac:dyDescent="0.25">
      <c r="A39" s="77" t="s">
        <v>124</v>
      </c>
      <c r="B39" s="54" t="s">
        <v>50</v>
      </c>
      <c r="C39" s="2" t="s">
        <v>10</v>
      </c>
      <c r="D39" s="2" t="s">
        <v>20</v>
      </c>
      <c r="E39" s="245" t="s">
        <v>426</v>
      </c>
      <c r="F39" s="246" t="s">
        <v>422</v>
      </c>
      <c r="G39" s="247" t="s">
        <v>423</v>
      </c>
      <c r="H39" s="44"/>
      <c r="I39" s="491">
        <f t="shared" si="1"/>
        <v>915500</v>
      </c>
      <c r="J39" s="491">
        <f t="shared" si="1"/>
        <v>915500</v>
      </c>
    </row>
    <row r="40" spans="1:10" ht="47.25" x14ac:dyDescent="0.25">
      <c r="A40" s="77" t="s">
        <v>429</v>
      </c>
      <c r="B40" s="54" t="s">
        <v>50</v>
      </c>
      <c r="C40" s="2" t="s">
        <v>10</v>
      </c>
      <c r="D40" s="2" t="s">
        <v>20</v>
      </c>
      <c r="E40" s="245" t="s">
        <v>426</v>
      </c>
      <c r="F40" s="246" t="s">
        <v>10</v>
      </c>
      <c r="G40" s="247" t="s">
        <v>423</v>
      </c>
      <c r="H40" s="44"/>
      <c r="I40" s="491">
        <f t="shared" si="1"/>
        <v>915500</v>
      </c>
      <c r="J40" s="491">
        <f t="shared" si="1"/>
        <v>915500</v>
      </c>
    </row>
    <row r="41" spans="1:10" ht="17.25" customHeight="1" x14ac:dyDescent="0.25">
      <c r="A41" s="77" t="s">
        <v>113</v>
      </c>
      <c r="B41" s="54" t="s">
        <v>50</v>
      </c>
      <c r="C41" s="2" t="s">
        <v>10</v>
      </c>
      <c r="D41" s="2" t="s">
        <v>20</v>
      </c>
      <c r="E41" s="245" t="s">
        <v>426</v>
      </c>
      <c r="F41" s="246" t="s">
        <v>10</v>
      </c>
      <c r="G41" s="247" t="s">
        <v>428</v>
      </c>
      <c r="H41" s="44"/>
      <c r="I41" s="491">
        <f t="shared" si="1"/>
        <v>915500</v>
      </c>
      <c r="J41" s="491">
        <f t="shared" si="1"/>
        <v>915500</v>
      </c>
    </row>
    <row r="42" spans="1:10" ht="31.5" customHeight="1" x14ac:dyDescent="0.25">
      <c r="A42" s="87" t="s">
        <v>598</v>
      </c>
      <c r="B42" s="303" t="s">
        <v>50</v>
      </c>
      <c r="C42" s="2" t="s">
        <v>10</v>
      </c>
      <c r="D42" s="2" t="s">
        <v>20</v>
      </c>
      <c r="E42" s="245" t="s">
        <v>426</v>
      </c>
      <c r="F42" s="246" t="s">
        <v>10</v>
      </c>
      <c r="G42" s="247" t="s">
        <v>428</v>
      </c>
      <c r="H42" s="2" t="s">
        <v>16</v>
      </c>
      <c r="I42" s="576">
        <v>915500</v>
      </c>
      <c r="J42" s="576">
        <v>915500</v>
      </c>
    </row>
    <row r="43" spans="1:10" ht="31.5" x14ac:dyDescent="0.25">
      <c r="A43" s="76" t="s">
        <v>125</v>
      </c>
      <c r="B43" s="30" t="s">
        <v>50</v>
      </c>
      <c r="C43" s="28" t="s">
        <v>10</v>
      </c>
      <c r="D43" s="28" t="s">
        <v>20</v>
      </c>
      <c r="E43" s="230" t="s">
        <v>434</v>
      </c>
      <c r="F43" s="231" t="s">
        <v>422</v>
      </c>
      <c r="G43" s="232" t="s">
        <v>423</v>
      </c>
      <c r="H43" s="28"/>
      <c r="I43" s="490">
        <f t="shared" ref="I43:J46" si="2">SUM(I44)</f>
        <v>191179</v>
      </c>
      <c r="J43" s="490">
        <f t="shared" si="2"/>
        <v>191179</v>
      </c>
    </row>
    <row r="44" spans="1:10" ht="63" x14ac:dyDescent="0.25">
      <c r="A44" s="77" t="s">
        <v>603</v>
      </c>
      <c r="B44" s="54" t="s">
        <v>50</v>
      </c>
      <c r="C44" s="2" t="s">
        <v>10</v>
      </c>
      <c r="D44" s="2" t="s">
        <v>20</v>
      </c>
      <c r="E44" s="233" t="s">
        <v>197</v>
      </c>
      <c r="F44" s="234" t="s">
        <v>422</v>
      </c>
      <c r="G44" s="235" t="s">
        <v>423</v>
      </c>
      <c r="H44" s="2"/>
      <c r="I44" s="491">
        <f t="shared" si="2"/>
        <v>191179</v>
      </c>
      <c r="J44" s="491">
        <f t="shared" si="2"/>
        <v>191179</v>
      </c>
    </row>
    <row r="45" spans="1:10" ht="47.25" x14ac:dyDescent="0.25">
      <c r="A45" s="77" t="s">
        <v>433</v>
      </c>
      <c r="B45" s="54" t="s">
        <v>50</v>
      </c>
      <c r="C45" s="2" t="s">
        <v>10</v>
      </c>
      <c r="D45" s="2" t="s">
        <v>20</v>
      </c>
      <c r="E45" s="233" t="s">
        <v>197</v>
      </c>
      <c r="F45" s="234" t="s">
        <v>10</v>
      </c>
      <c r="G45" s="235" t="s">
        <v>423</v>
      </c>
      <c r="H45" s="2"/>
      <c r="I45" s="491">
        <f t="shared" si="2"/>
        <v>191179</v>
      </c>
      <c r="J45" s="491">
        <f t="shared" si="2"/>
        <v>191179</v>
      </c>
    </row>
    <row r="46" spans="1:10" ht="32.25" customHeight="1" x14ac:dyDescent="0.25">
      <c r="A46" s="77" t="s">
        <v>84</v>
      </c>
      <c r="B46" s="321" t="s">
        <v>50</v>
      </c>
      <c r="C46" s="2" t="s">
        <v>10</v>
      </c>
      <c r="D46" s="2" t="s">
        <v>20</v>
      </c>
      <c r="E46" s="233" t="s">
        <v>197</v>
      </c>
      <c r="F46" s="234" t="s">
        <v>10</v>
      </c>
      <c r="G46" s="235" t="s">
        <v>435</v>
      </c>
      <c r="H46" s="2"/>
      <c r="I46" s="491">
        <f t="shared" si="2"/>
        <v>191179</v>
      </c>
      <c r="J46" s="491">
        <f t="shared" si="2"/>
        <v>191179</v>
      </c>
    </row>
    <row r="47" spans="1:10" ht="63" x14ac:dyDescent="0.25">
      <c r="A47" s="86" t="s">
        <v>80</v>
      </c>
      <c r="B47" s="381" t="s">
        <v>50</v>
      </c>
      <c r="C47" s="2" t="s">
        <v>10</v>
      </c>
      <c r="D47" s="2" t="s">
        <v>20</v>
      </c>
      <c r="E47" s="233" t="s">
        <v>197</v>
      </c>
      <c r="F47" s="234" t="s">
        <v>10</v>
      </c>
      <c r="G47" s="235" t="s">
        <v>435</v>
      </c>
      <c r="H47" s="2" t="s">
        <v>13</v>
      </c>
      <c r="I47" s="493">
        <v>191179</v>
      </c>
      <c r="J47" s="493">
        <v>191179</v>
      </c>
    </row>
    <row r="48" spans="1:10" ht="47.25" x14ac:dyDescent="0.25">
      <c r="A48" s="96" t="s">
        <v>120</v>
      </c>
      <c r="B48" s="32" t="s">
        <v>50</v>
      </c>
      <c r="C48" s="28" t="s">
        <v>10</v>
      </c>
      <c r="D48" s="28" t="s">
        <v>20</v>
      </c>
      <c r="E48" s="230" t="s">
        <v>437</v>
      </c>
      <c r="F48" s="231" t="s">
        <v>422</v>
      </c>
      <c r="G48" s="232" t="s">
        <v>423</v>
      </c>
      <c r="H48" s="28"/>
      <c r="I48" s="490">
        <f>SUM(I49)</f>
        <v>611600</v>
      </c>
      <c r="J48" s="490">
        <f>SUM(J49)</f>
        <v>611600</v>
      </c>
    </row>
    <row r="49" spans="1:10" ht="63" x14ac:dyDescent="0.25">
      <c r="A49" s="91" t="s">
        <v>121</v>
      </c>
      <c r="B49" s="303" t="s">
        <v>50</v>
      </c>
      <c r="C49" s="2" t="s">
        <v>10</v>
      </c>
      <c r="D49" s="2" t="s">
        <v>20</v>
      </c>
      <c r="E49" s="233" t="s">
        <v>198</v>
      </c>
      <c r="F49" s="234" t="s">
        <v>422</v>
      </c>
      <c r="G49" s="235" t="s">
        <v>423</v>
      </c>
      <c r="H49" s="2"/>
      <c r="I49" s="491">
        <f>SUM(I50)</f>
        <v>611600</v>
      </c>
      <c r="J49" s="491">
        <f>SUM(J50)</f>
        <v>611600</v>
      </c>
    </row>
    <row r="50" spans="1:10" ht="63" x14ac:dyDescent="0.25">
      <c r="A50" s="92" t="s">
        <v>436</v>
      </c>
      <c r="B50" s="6" t="s">
        <v>50</v>
      </c>
      <c r="C50" s="2" t="s">
        <v>10</v>
      </c>
      <c r="D50" s="2" t="s">
        <v>20</v>
      </c>
      <c r="E50" s="233" t="s">
        <v>198</v>
      </c>
      <c r="F50" s="234" t="s">
        <v>10</v>
      </c>
      <c r="G50" s="235" t="s">
        <v>423</v>
      </c>
      <c r="H50" s="2"/>
      <c r="I50" s="491">
        <f>SUM(I51+I53)</f>
        <v>611600</v>
      </c>
      <c r="J50" s="491">
        <f>SUM(J51+J53)</f>
        <v>611600</v>
      </c>
    </row>
    <row r="51" spans="1:10" ht="47.25" x14ac:dyDescent="0.25">
      <c r="A51" s="86" t="s">
        <v>803</v>
      </c>
      <c r="B51" s="381" t="s">
        <v>50</v>
      </c>
      <c r="C51" s="2" t="s">
        <v>10</v>
      </c>
      <c r="D51" s="2" t="s">
        <v>20</v>
      </c>
      <c r="E51" s="233" t="s">
        <v>198</v>
      </c>
      <c r="F51" s="234" t="s">
        <v>10</v>
      </c>
      <c r="G51" s="235" t="s">
        <v>438</v>
      </c>
      <c r="H51" s="2"/>
      <c r="I51" s="491">
        <f>SUM(I52)</f>
        <v>305800</v>
      </c>
      <c r="J51" s="491">
        <f>SUM(J52)</f>
        <v>305800</v>
      </c>
    </row>
    <row r="52" spans="1:10" ht="63" x14ac:dyDescent="0.25">
      <c r="A52" s="86" t="s">
        <v>80</v>
      </c>
      <c r="B52" s="381" t="s">
        <v>50</v>
      </c>
      <c r="C52" s="2" t="s">
        <v>10</v>
      </c>
      <c r="D52" s="2" t="s">
        <v>20</v>
      </c>
      <c r="E52" s="233" t="s">
        <v>198</v>
      </c>
      <c r="F52" s="234" t="s">
        <v>10</v>
      </c>
      <c r="G52" s="235" t="s">
        <v>438</v>
      </c>
      <c r="H52" s="2" t="s">
        <v>13</v>
      </c>
      <c r="I52" s="492">
        <v>305800</v>
      </c>
      <c r="J52" s="492">
        <v>305800</v>
      </c>
    </row>
    <row r="53" spans="1:10" ht="35.25" customHeight="1" x14ac:dyDescent="0.25">
      <c r="A53" s="86" t="s">
        <v>83</v>
      </c>
      <c r="B53" s="381" t="s">
        <v>50</v>
      </c>
      <c r="C53" s="2" t="s">
        <v>10</v>
      </c>
      <c r="D53" s="2" t="s">
        <v>20</v>
      </c>
      <c r="E53" s="233" t="s">
        <v>198</v>
      </c>
      <c r="F53" s="234" t="s">
        <v>10</v>
      </c>
      <c r="G53" s="235" t="s">
        <v>439</v>
      </c>
      <c r="H53" s="2"/>
      <c r="I53" s="491">
        <f>SUM(I54)</f>
        <v>305800</v>
      </c>
      <c r="J53" s="491">
        <f>SUM(J54)</f>
        <v>305800</v>
      </c>
    </row>
    <row r="54" spans="1:10" ht="63" x14ac:dyDescent="0.25">
      <c r="A54" s="86" t="s">
        <v>80</v>
      </c>
      <c r="B54" s="381" t="s">
        <v>50</v>
      </c>
      <c r="C54" s="2" t="s">
        <v>10</v>
      </c>
      <c r="D54" s="2" t="s">
        <v>20</v>
      </c>
      <c r="E54" s="233" t="s">
        <v>198</v>
      </c>
      <c r="F54" s="234" t="s">
        <v>10</v>
      </c>
      <c r="G54" s="235" t="s">
        <v>439</v>
      </c>
      <c r="H54" s="2" t="s">
        <v>13</v>
      </c>
      <c r="I54" s="492">
        <v>305800</v>
      </c>
      <c r="J54" s="492">
        <v>305800</v>
      </c>
    </row>
    <row r="55" spans="1:10" ht="47.25" x14ac:dyDescent="0.25">
      <c r="A55" s="76" t="s">
        <v>122</v>
      </c>
      <c r="B55" s="30" t="s">
        <v>50</v>
      </c>
      <c r="C55" s="28" t="s">
        <v>10</v>
      </c>
      <c r="D55" s="28" t="s">
        <v>20</v>
      </c>
      <c r="E55" s="230" t="s">
        <v>199</v>
      </c>
      <c r="F55" s="231" t="s">
        <v>422</v>
      </c>
      <c r="G55" s="232" t="s">
        <v>423</v>
      </c>
      <c r="H55" s="28"/>
      <c r="I55" s="490">
        <f t="shared" ref="I55:J58" si="3">SUM(I56)</f>
        <v>305800</v>
      </c>
      <c r="J55" s="490">
        <f t="shared" si="3"/>
        <v>305800</v>
      </c>
    </row>
    <row r="56" spans="1:10" ht="47.25" x14ac:dyDescent="0.25">
      <c r="A56" s="77" t="s">
        <v>123</v>
      </c>
      <c r="B56" s="54" t="s">
        <v>50</v>
      </c>
      <c r="C56" s="2" t="s">
        <v>10</v>
      </c>
      <c r="D56" s="2" t="s">
        <v>20</v>
      </c>
      <c r="E56" s="233" t="s">
        <v>200</v>
      </c>
      <c r="F56" s="234" t="s">
        <v>422</v>
      </c>
      <c r="G56" s="235" t="s">
        <v>423</v>
      </c>
      <c r="H56" s="44"/>
      <c r="I56" s="491">
        <f t="shared" si="3"/>
        <v>305800</v>
      </c>
      <c r="J56" s="491">
        <f t="shared" si="3"/>
        <v>305800</v>
      </c>
    </row>
    <row r="57" spans="1:10" ht="47.25" x14ac:dyDescent="0.25">
      <c r="A57" s="77" t="s">
        <v>440</v>
      </c>
      <c r="B57" s="54" t="s">
        <v>50</v>
      </c>
      <c r="C57" s="2" t="s">
        <v>10</v>
      </c>
      <c r="D57" s="2" t="s">
        <v>20</v>
      </c>
      <c r="E57" s="233" t="s">
        <v>200</v>
      </c>
      <c r="F57" s="234" t="s">
        <v>12</v>
      </c>
      <c r="G57" s="235" t="s">
        <v>423</v>
      </c>
      <c r="H57" s="44"/>
      <c r="I57" s="491">
        <f t="shared" si="3"/>
        <v>305800</v>
      </c>
      <c r="J57" s="491">
        <f t="shared" si="3"/>
        <v>305800</v>
      </c>
    </row>
    <row r="58" spans="1:10" ht="33.75" customHeight="1" x14ac:dyDescent="0.25">
      <c r="A58" s="3" t="s">
        <v>82</v>
      </c>
      <c r="B58" s="381" t="s">
        <v>50</v>
      </c>
      <c r="C58" s="2" t="s">
        <v>10</v>
      </c>
      <c r="D58" s="2" t="s">
        <v>20</v>
      </c>
      <c r="E58" s="233" t="s">
        <v>200</v>
      </c>
      <c r="F58" s="234" t="s">
        <v>12</v>
      </c>
      <c r="G58" s="235" t="s">
        <v>441</v>
      </c>
      <c r="H58" s="2"/>
      <c r="I58" s="491">
        <f t="shared" si="3"/>
        <v>305800</v>
      </c>
      <c r="J58" s="491">
        <f t="shared" si="3"/>
        <v>305800</v>
      </c>
    </row>
    <row r="59" spans="1:10" ht="63" x14ac:dyDescent="0.25">
      <c r="A59" s="86" t="s">
        <v>80</v>
      </c>
      <c r="B59" s="381" t="s">
        <v>50</v>
      </c>
      <c r="C59" s="2" t="s">
        <v>10</v>
      </c>
      <c r="D59" s="2" t="s">
        <v>20</v>
      </c>
      <c r="E59" s="233" t="s">
        <v>200</v>
      </c>
      <c r="F59" s="234" t="s">
        <v>12</v>
      </c>
      <c r="G59" s="235" t="s">
        <v>441</v>
      </c>
      <c r="H59" s="2" t="s">
        <v>13</v>
      </c>
      <c r="I59" s="492">
        <v>305800</v>
      </c>
      <c r="J59" s="492">
        <v>305800</v>
      </c>
    </row>
    <row r="60" spans="1:10" ht="15.75" x14ac:dyDescent="0.25">
      <c r="A60" s="27" t="s">
        <v>126</v>
      </c>
      <c r="B60" s="30" t="s">
        <v>50</v>
      </c>
      <c r="C60" s="28" t="s">
        <v>10</v>
      </c>
      <c r="D60" s="28" t="s">
        <v>20</v>
      </c>
      <c r="E60" s="230" t="s">
        <v>201</v>
      </c>
      <c r="F60" s="231" t="s">
        <v>422</v>
      </c>
      <c r="G60" s="232" t="s">
        <v>423</v>
      </c>
      <c r="H60" s="28"/>
      <c r="I60" s="490">
        <f>SUM(I61)</f>
        <v>12322972</v>
      </c>
      <c r="J60" s="490">
        <f>SUM(J61)</f>
        <v>12322972</v>
      </c>
    </row>
    <row r="61" spans="1:10" ht="31.5" x14ac:dyDescent="0.25">
      <c r="A61" s="3" t="s">
        <v>127</v>
      </c>
      <c r="B61" s="381" t="s">
        <v>50</v>
      </c>
      <c r="C61" s="2" t="s">
        <v>10</v>
      </c>
      <c r="D61" s="2" t="s">
        <v>20</v>
      </c>
      <c r="E61" s="233" t="s">
        <v>202</v>
      </c>
      <c r="F61" s="234" t="s">
        <v>422</v>
      </c>
      <c r="G61" s="235" t="s">
        <v>423</v>
      </c>
      <c r="H61" s="2"/>
      <c r="I61" s="491">
        <f>SUM(I62)</f>
        <v>12322972</v>
      </c>
      <c r="J61" s="491">
        <f>SUM(J62)</f>
        <v>12322972</v>
      </c>
    </row>
    <row r="62" spans="1:10" ht="31.5" x14ac:dyDescent="0.25">
      <c r="A62" s="3" t="s">
        <v>79</v>
      </c>
      <c r="B62" s="381" t="s">
        <v>50</v>
      </c>
      <c r="C62" s="2" t="s">
        <v>10</v>
      </c>
      <c r="D62" s="2" t="s">
        <v>20</v>
      </c>
      <c r="E62" s="233" t="s">
        <v>202</v>
      </c>
      <c r="F62" s="234" t="s">
        <v>422</v>
      </c>
      <c r="G62" s="235" t="s">
        <v>427</v>
      </c>
      <c r="H62" s="2"/>
      <c r="I62" s="491">
        <f>SUM(I63:I64)</f>
        <v>12322972</v>
      </c>
      <c r="J62" s="491">
        <f>SUM(J63:J64)</f>
        <v>12322972</v>
      </c>
    </row>
    <row r="63" spans="1:10" ht="63" x14ac:dyDescent="0.25">
      <c r="A63" s="86" t="s">
        <v>80</v>
      </c>
      <c r="B63" s="381" t="s">
        <v>50</v>
      </c>
      <c r="C63" s="2" t="s">
        <v>10</v>
      </c>
      <c r="D63" s="2" t="s">
        <v>20</v>
      </c>
      <c r="E63" s="233" t="s">
        <v>202</v>
      </c>
      <c r="F63" s="234" t="s">
        <v>422</v>
      </c>
      <c r="G63" s="235" t="s">
        <v>427</v>
      </c>
      <c r="H63" s="2" t="s">
        <v>13</v>
      </c>
      <c r="I63" s="495">
        <v>12312428</v>
      </c>
      <c r="J63" s="495">
        <v>12312428</v>
      </c>
    </row>
    <row r="64" spans="1:10" ht="15.75" x14ac:dyDescent="0.25">
      <c r="A64" s="3" t="s">
        <v>18</v>
      </c>
      <c r="B64" s="381" t="s">
        <v>50</v>
      </c>
      <c r="C64" s="2" t="s">
        <v>10</v>
      </c>
      <c r="D64" s="2" t="s">
        <v>20</v>
      </c>
      <c r="E64" s="233" t="s">
        <v>202</v>
      </c>
      <c r="F64" s="234" t="s">
        <v>422</v>
      </c>
      <c r="G64" s="235" t="s">
        <v>427</v>
      </c>
      <c r="H64" s="2" t="s">
        <v>17</v>
      </c>
      <c r="I64" s="492">
        <v>10544</v>
      </c>
      <c r="J64" s="492">
        <v>10544</v>
      </c>
    </row>
    <row r="65" spans="1:10" ht="16.5" customHeight="1" x14ac:dyDescent="0.25">
      <c r="A65" s="76" t="s">
        <v>85</v>
      </c>
      <c r="B65" s="30" t="s">
        <v>50</v>
      </c>
      <c r="C65" s="28" t="s">
        <v>10</v>
      </c>
      <c r="D65" s="30">
        <v>11</v>
      </c>
      <c r="E65" s="236" t="s">
        <v>203</v>
      </c>
      <c r="F65" s="237" t="s">
        <v>422</v>
      </c>
      <c r="G65" s="238" t="s">
        <v>423</v>
      </c>
      <c r="H65" s="28"/>
      <c r="I65" s="490">
        <f t="shared" ref="I65:J67" si="4">SUM(I66)</f>
        <v>500000</v>
      </c>
      <c r="J65" s="490">
        <f t="shared" si="4"/>
        <v>500000</v>
      </c>
    </row>
    <row r="66" spans="1:10" ht="16.5" customHeight="1" x14ac:dyDescent="0.25">
      <c r="A66" s="89" t="s">
        <v>86</v>
      </c>
      <c r="B66" s="6" t="s">
        <v>50</v>
      </c>
      <c r="C66" s="2" t="s">
        <v>10</v>
      </c>
      <c r="D66" s="381">
        <v>11</v>
      </c>
      <c r="E66" s="251" t="s">
        <v>204</v>
      </c>
      <c r="F66" s="252" t="s">
        <v>422</v>
      </c>
      <c r="G66" s="253" t="s">
        <v>423</v>
      </c>
      <c r="H66" s="2"/>
      <c r="I66" s="491">
        <f t="shared" si="4"/>
        <v>500000</v>
      </c>
      <c r="J66" s="491">
        <f t="shared" si="4"/>
        <v>500000</v>
      </c>
    </row>
    <row r="67" spans="1:10" ht="16.5" customHeight="1" x14ac:dyDescent="0.25">
      <c r="A67" s="3" t="s">
        <v>106</v>
      </c>
      <c r="B67" s="381" t="s">
        <v>50</v>
      </c>
      <c r="C67" s="2" t="s">
        <v>10</v>
      </c>
      <c r="D67" s="381">
        <v>11</v>
      </c>
      <c r="E67" s="251" t="s">
        <v>204</v>
      </c>
      <c r="F67" s="252" t="s">
        <v>422</v>
      </c>
      <c r="G67" s="253" t="s">
        <v>445</v>
      </c>
      <c r="H67" s="2"/>
      <c r="I67" s="491">
        <f t="shared" si="4"/>
        <v>500000</v>
      </c>
      <c r="J67" s="491">
        <f t="shared" si="4"/>
        <v>500000</v>
      </c>
    </row>
    <row r="68" spans="1:10" ht="15.75" customHeight="1" x14ac:dyDescent="0.25">
      <c r="A68" s="3" t="s">
        <v>18</v>
      </c>
      <c r="B68" s="381" t="s">
        <v>50</v>
      </c>
      <c r="C68" s="2" t="s">
        <v>10</v>
      </c>
      <c r="D68" s="381">
        <v>11</v>
      </c>
      <c r="E68" s="251" t="s">
        <v>204</v>
      </c>
      <c r="F68" s="252" t="s">
        <v>422</v>
      </c>
      <c r="G68" s="253" t="s">
        <v>445</v>
      </c>
      <c r="H68" s="2" t="s">
        <v>17</v>
      </c>
      <c r="I68" s="492">
        <v>500000</v>
      </c>
      <c r="J68" s="492">
        <v>500000</v>
      </c>
    </row>
    <row r="69" spans="1:10" ht="15.75" x14ac:dyDescent="0.25">
      <c r="A69" s="100" t="s">
        <v>23</v>
      </c>
      <c r="B69" s="26" t="s">
        <v>50</v>
      </c>
      <c r="C69" s="22" t="s">
        <v>10</v>
      </c>
      <c r="D69" s="26">
        <v>13</v>
      </c>
      <c r="E69" s="101"/>
      <c r="F69" s="310"/>
      <c r="G69" s="311"/>
      <c r="H69" s="22"/>
      <c r="I69" s="489">
        <f>SUM(I70+I75+I94+I100+I111+I115+I84+I89+I121)</f>
        <v>7623757</v>
      </c>
      <c r="J69" s="489">
        <f>SUM(J70+J75+J94+J100+J111+J115+J84+J89+J121)</f>
        <v>7651257</v>
      </c>
    </row>
    <row r="70" spans="1:10" ht="47.25" x14ac:dyDescent="0.25">
      <c r="A70" s="27" t="s">
        <v>132</v>
      </c>
      <c r="B70" s="30" t="s">
        <v>50</v>
      </c>
      <c r="C70" s="28" t="s">
        <v>10</v>
      </c>
      <c r="D70" s="30">
        <v>13</v>
      </c>
      <c r="E70" s="236" t="s">
        <v>448</v>
      </c>
      <c r="F70" s="237" t="s">
        <v>422</v>
      </c>
      <c r="G70" s="238" t="s">
        <v>423</v>
      </c>
      <c r="H70" s="28"/>
      <c r="I70" s="490">
        <f t="shared" ref="I70:J73" si="5">SUM(I71)</f>
        <v>3000</v>
      </c>
      <c r="J70" s="490">
        <f t="shared" si="5"/>
        <v>3000</v>
      </c>
    </row>
    <row r="71" spans="1:10" ht="63" customHeight="1" x14ac:dyDescent="0.25">
      <c r="A71" s="55" t="s">
        <v>133</v>
      </c>
      <c r="B71" s="54" t="s">
        <v>50</v>
      </c>
      <c r="C71" s="2" t="s">
        <v>10</v>
      </c>
      <c r="D71" s="381">
        <v>13</v>
      </c>
      <c r="E71" s="251" t="s">
        <v>205</v>
      </c>
      <c r="F71" s="252" t="s">
        <v>422</v>
      </c>
      <c r="G71" s="253" t="s">
        <v>423</v>
      </c>
      <c r="H71" s="2"/>
      <c r="I71" s="491">
        <f t="shared" si="5"/>
        <v>3000</v>
      </c>
      <c r="J71" s="491">
        <f t="shared" si="5"/>
        <v>3000</v>
      </c>
    </row>
    <row r="72" spans="1:10" ht="47.25" x14ac:dyDescent="0.25">
      <c r="A72" s="55" t="s">
        <v>449</v>
      </c>
      <c r="B72" s="54" t="s">
        <v>50</v>
      </c>
      <c r="C72" s="2" t="s">
        <v>10</v>
      </c>
      <c r="D72" s="381">
        <v>13</v>
      </c>
      <c r="E72" s="251" t="s">
        <v>205</v>
      </c>
      <c r="F72" s="252" t="s">
        <v>10</v>
      </c>
      <c r="G72" s="253" t="s">
        <v>423</v>
      </c>
      <c r="H72" s="2"/>
      <c r="I72" s="491">
        <f t="shared" si="5"/>
        <v>3000</v>
      </c>
      <c r="J72" s="491">
        <f t="shared" si="5"/>
        <v>3000</v>
      </c>
    </row>
    <row r="73" spans="1:10" ht="17.25" customHeight="1" x14ac:dyDescent="0.25">
      <c r="A73" s="86" t="s">
        <v>451</v>
      </c>
      <c r="B73" s="381" t="s">
        <v>50</v>
      </c>
      <c r="C73" s="2" t="s">
        <v>10</v>
      </c>
      <c r="D73" s="381">
        <v>13</v>
      </c>
      <c r="E73" s="251" t="s">
        <v>205</v>
      </c>
      <c r="F73" s="252" t="s">
        <v>10</v>
      </c>
      <c r="G73" s="253" t="s">
        <v>450</v>
      </c>
      <c r="H73" s="2"/>
      <c r="I73" s="491">
        <f t="shared" si="5"/>
        <v>3000</v>
      </c>
      <c r="J73" s="491">
        <f t="shared" si="5"/>
        <v>3000</v>
      </c>
    </row>
    <row r="74" spans="1:10" ht="31.5" customHeight="1" x14ac:dyDescent="0.25">
      <c r="A74" s="91" t="s">
        <v>598</v>
      </c>
      <c r="B74" s="303" t="s">
        <v>50</v>
      </c>
      <c r="C74" s="2" t="s">
        <v>10</v>
      </c>
      <c r="D74" s="381">
        <v>13</v>
      </c>
      <c r="E74" s="251" t="s">
        <v>205</v>
      </c>
      <c r="F74" s="252" t="s">
        <v>10</v>
      </c>
      <c r="G74" s="253" t="s">
        <v>450</v>
      </c>
      <c r="H74" s="2" t="s">
        <v>16</v>
      </c>
      <c r="I74" s="492">
        <v>3000</v>
      </c>
      <c r="J74" s="492">
        <v>3000</v>
      </c>
    </row>
    <row r="75" spans="1:10" ht="47.25" hidden="1" x14ac:dyDescent="0.25">
      <c r="A75" s="76" t="s">
        <v>191</v>
      </c>
      <c r="B75" s="30" t="s">
        <v>50</v>
      </c>
      <c r="C75" s="28" t="s">
        <v>10</v>
      </c>
      <c r="D75" s="30">
        <v>13</v>
      </c>
      <c r="E75" s="236" t="s">
        <v>476</v>
      </c>
      <c r="F75" s="237" t="s">
        <v>422</v>
      </c>
      <c r="G75" s="238" t="s">
        <v>423</v>
      </c>
      <c r="H75" s="28"/>
      <c r="I75" s="490">
        <f>SUM(I76+I80)</f>
        <v>0</v>
      </c>
      <c r="J75" s="490">
        <f>SUM(J76+J80)</f>
        <v>0</v>
      </c>
    </row>
    <row r="76" spans="1:10" ht="78.75" hidden="1" x14ac:dyDescent="0.25">
      <c r="A76" s="86" t="s">
        <v>249</v>
      </c>
      <c r="B76" s="381" t="s">
        <v>50</v>
      </c>
      <c r="C76" s="2" t="s">
        <v>10</v>
      </c>
      <c r="D76" s="381">
        <v>13</v>
      </c>
      <c r="E76" s="251" t="s">
        <v>248</v>
      </c>
      <c r="F76" s="252" t="s">
        <v>422</v>
      </c>
      <c r="G76" s="253" t="s">
        <v>423</v>
      </c>
      <c r="H76" s="2"/>
      <c r="I76" s="491">
        <f t="shared" ref="I76:J78" si="6">SUM(I77)</f>
        <v>0</v>
      </c>
      <c r="J76" s="491">
        <f t="shared" si="6"/>
        <v>0</v>
      </c>
    </row>
    <row r="77" spans="1:10" ht="47.25" hidden="1" x14ac:dyDescent="0.25">
      <c r="A77" s="3" t="s">
        <v>477</v>
      </c>
      <c r="B77" s="381" t="s">
        <v>50</v>
      </c>
      <c r="C77" s="2" t="s">
        <v>10</v>
      </c>
      <c r="D77" s="381">
        <v>13</v>
      </c>
      <c r="E77" s="251" t="s">
        <v>248</v>
      </c>
      <c r="F77" s="252" t="s">
        <v>10</v>
      </c>
      <c r="G77" s="253" t="s">
        <v>423</v>
      </c>
      <c r="H77" s="2"/>
      <c r="I77" s="491">
        <f t="shared" si="6"/>
        <v>0</v>
      </c>
      <c r="J77" s="491">
        <f t="shared" si="6"/>
        <v>0</v>
      </c>
    </row>
    <row r="78" spans="1:10" ht="31.5" hidden="1" x14ac:dyDescent="0.25">
      <c r="A78" s="114" t="s">
        <v>485</v>
      </c>
      <c r="B78" s="6" t="s">
        <v>50</v>
      </c>
      <c r="C78" s="2" t="s">
        <v>10</v>
      </c>
      <c r="D78" s="381">
        <v>13</v>
      </c>
      <c r="E78" s="251" t="s">
        <v>248</v>
      </c>
      <c r="F78" s="252" t="s">
        <v>10</v>
      </c>
      <c r="G78" s="253" t="s">
        <v>484</v>
      </c>
      <c r="H78" s="2"/>
      <c r="I78" s="491">
        <f t="shared" si="6"/>
        <v>0</v>
      </c>
      <c r="J78" s="491">
        <f t="shared" si="6"/>
        <v>0</v>
      </c>
    </row>
    <row r="79" spans="1:10" ht="15.75" hidden="1" customHeight="1" x14ac:dyDescent="0.25">
      <c r="A79" s="92" t="s">
        <v>21</v>
      </c>
      <c r="B79" s="6" t="s">
        <v>50</v>
      </c>
      <c r="C79" s="2" t="s">
        <v>10</v>
      </c>
      <c r="D79" s="381">
        <v>13</v>
      </c>
      <c r="E79" s="251" t="s">
        <v>248</v>
      </c>
      <c r="F79" s="252" t="s">
        <v>10</v>
      </c>
      <c r="G79" s="253" t="s">
        <v>484</v>
      </c>
      <c r="H79" s="2" t="s">
        <v>68</v>
      </c>
      <c r="I79" s="492"/>
      <c r="J79" s="492"/>
    </row>
    <row r="80" spans="1:10" ht="84" hidden="1" customHeight="1" x14ac:dyDescent="0.25">
      <c r="A80" s="86" t="s">
        <v>192</v>
      </c>
      <c r="B80" s="381" t="s">
        <v>50</v>
      </c>
      <c r="C80" s="2" t="s">
        <v>10</v>
      </c>
      <c r="D80" s="381">
        <v>13</v>
      </c>
      <c r="E80" s="251" t="s">
        <v>222</v>
      </c>
      <c r="F80" s="252" t="s">
        <v>422</v>
      </c>
      <c r="G80" s="253" t="s">
        <v>423</v>
      </c>
      <c r="H80" s="2"/>
      <c r="I80" s="491">
        <f t="shared" ref="I80:J82" si="7">SUM(I81)</f>
        <v>0</v>
      </c>
      <c r="J80" s="491">
        <f t="shared" si="7"/>
        <v>0</v>
      </c>
    </row>
    <row r="81" spans="1:10" ht="34.5" hidden="1" customHeight="1" x14ac:dyDescent="0.25">
      <c r="A81" s="3" t="s">
        <v>486</v>
      </c>
      <c r="B81" s="381" t="s">
        <v>50</v>
      </c>
      <c r="C81" s="2" t="s">
        <v>10</v>
      </c>
      <c r="D81" s="381">
        <v>13</v>
      </c>
      <c r="E81" s="251" t="s">
        <v>222</v>
      </c>
      <c r="F81" s="252" t="s">
        <v>10</v>
      </c>
      <c r="G81" s="253" t="s">
        <v>423</v>
      </c>
      <c r="H81" s="2"/>
      <c r="I81" s="491">
        <f t="shared" si="7"/>
        <v>0</v>
      </c>
      <c r="J81" s="491">
        <f t="shared" si="7"/>
        <v>0</v>
      </c>
    </row>
    <row r="82" spans="1:10" ht="31.5" hidden="1" x14ac:dyDescent="0.25">
      <c r="A82" s="114" t="s">
        <v>485</v>
      </c>
      <c r="B82" s="6" t="s">
        <v>50</v>
      </c>
      <c r="C82" s="2" t="s">
        <v>10</v>
      </c>
      <c r="D82" s="381">
        <v>13</v>
      </c>
      <c r="E82" s="251" t="s">
        <v>222</v>
      </c>
      <c r="F82" s="252" t="s">
        <v>10</v>
      </c>
      <c r="G82" s="253" t="s">
        <v>484</v>
      </c>
      <c r="H82" s="2"/>
      <c r="I82" s="491">
        <f t="shared" si="7"/>
        <v>0</v>
      </c>
      <c r="J82" s="491">
        <f t="shared" si="7"/>
        <v>0</v>
      </c>
    </row>
    <row r="83" spans="1:10" ht="17.25" hidden="1" customHeight="1" x14ac:dyDescent="0.25">
      <c r="A83" s="92" t="s">
        <v>21</v>
      </c>
      <c r="B83" s="6" t="s">
        <v>50</v>
      </c>
      <c r="C83" s="2" t="s">
        <v>10</v>
      </c>
      <c r="D83" s="381">
        <v>13</v>
      </c>
      <c r="E83" s="251" t="s">
        <v>222</v>
      </c>
      <c r="F83" s="252" t="s">
        <v>10</v>
      </c>
      <c r="G83" s="253" t="s">
        <v>484</v>
      </c>
      <c r="H83" s="2" t="s">
        <v>68</v>
      </c>
      <c r="I83" s="492"/>
      <c r="J83" s="492"/>
    </row>
    <row r="84" spans="1:10" ht="33.75" customHeight="1" x14ac:dyDescent="0.25">
      <c r="A84" s="76" t="s">
        <v>125</v>
      </c>
      <c r="B84" s="30" t="s">
        <v>50</v>
      </c>
      <c r="C84" s="28" t="s">
        <v>10</v>
      </c>
      <c r="D84" s="28">
        <v>13</v>
      </c>
      <c r="E84" s="230" t="s">
        <v>434</v>
      </c>
      <c r="F84" s="231" t="s">
        <v>422</v>
      </c>
      <c r="G84" s="232" t="s">
        <v>423</v>
      </c>
      <c r="H84" s="28"/>
      <c r="I84" s="490">
        <f t="shared" ref="I84:J87" si="8">SUM(I85)</f>
        <v>2000</v>
      </c>
      <c r="J84" s="490">
        <f t="shared" si="8"/>
        <v>2000</v>
      </c>
    </row>
    <row r="85" spans="1:10" ht="63" customHeight="1" x14ac:dyDescent="0.25">
      <c r="A85" s="77" t="s">
        <v>553</v>
      </c>
      <c r="B85" s="6" t="s">
        <v>50</v>
      </c>
      <c r="C85" s="2" t="s">
        <v>10</v>
      </c>
      <c r="D85" s="2">
        <v>13</v>
      </c>
      <c r="E85" s="233" t="s">
        <v>552</v>
      </c>
      <c r="F85" s="234" t="s">
        <v>422</v>
      </c>
      <c r="G85" s="235" t="s">
        <v>423</v>
      </c>
      <c r="H85" s="2"/>
      <c r="I85" s="491">
        <f t="shared" si="8"/>
        <v>2000</v>
      </c>
      <c r="J85" s="491">
        <f t="shared" si="8"/>
        <v>2000</v>
      </c>
    </row>
    <row r="86" spans="1:10" ht="33" customHeight="1" x14ac:dyDescent="0.25">
      <c r="A86" s="77" t="s">
        <v>554</v>
      </c>
      <c r="B86" s="6" t="s">
        <v>50</v>
      </c>
      <c r="C86" s="2" t="s">
        <v>10</v>
      </c>
      <c r="D86" s="2">
        <v>13</v>
      </c>
      <c r="E86" s="233" t="s">
        <v>552</v>
      </c>
      <c r="F86" s="234" t="s">
        <v>10</v>
      </c>
      <c r="G86" s="235" t="s">
        <v>423</v>
      </c>
      <c r="H86" s="2"/>
      <c r="I86" s="491">
        <f t="shared" si="8"/>
        <v>2000</v>
      </c>
      <c r="J86" s="491">
        <f t="shared" si="8"/>
        <v>2000</v>
      </c>
    </row>
    <row r="87" spans="1:10" ht="31.5" customHeight="1" x14ac:dyDescent="0.25">
      <c r="A87" s="77" t="s">
        <v>556</v>
      </c>
      <c r="B87" s="6" t="s">
        <v>50</v>
      </c>
      <c r="C87" s="2" t="s">
        <v>10</v>
      </c>
      <c r="D87" s="2">
        <v>13</v>
      </c>
      <c r="E87" s="233" t="s">
        <v>552</v>
      </c>
      <c r="F87" s="234" t="s">
        <v>10</v>
      </c>
      <c r="G87" s="235" t="s">
        <v>555</v>
      </c>
      <c r="H87" s="2"/>
      <c r="I87" s="491">
        <f t="shared" si="8"/>
        <v>2000</v>
      </c>
      <c r="J87" s="491">
        <f t="shared" si="8"/>
        <v>2000</v>
      </c>
    </row>
    <row r="88" spans="1:10" ht="32.25" customHeight="1" x14ac:dyDescent="0.25">
      <c r="A88" s="91" t="s">
        <v>598</v>
      </c>
      <c r="B88" s="6" t="s">
        <v>50</v>
      </c>
      <c r="C88" s="2" t="s">
        <v>10</v>
      </c>
      <c r="D88" s="2">
        <v>13</v>
      </c>
      <c r="E88" s="233" t="s">
        <v>552</v>
      </c>
      <c r="F88" s="234" t="s">
        <v>10</v>
      </c>
      <c r="G88" s="235" t="s">
        <v>555</v>
      </c>
      <c r="H88" s="2" t="s">
        <v>16</v>
      </c>
      <c r="I88" s="493">
        <v>2000</v>
      </c>
      <c r="J88" s="493">
        <v>2000</v>
      </c>
    </row>
    <row r="89" spans="1:10" ht="47.25" customHeight="1" x14ac:dyDescent="0.25">
      <c r="A89" s="96" t="s">
        <v>120</v>
      </c>
      <c r="B89" s="30" t="s">
        <v>50</v>
      </c>
      <c r="C89" s="28" t="s">
        <v>10</v>
      </c>
      <c r="D89" s="28">
        <v>13</v>
      </c>
      <c r="E89" s="230" t="s">
        <v>437</v>
      </c>
      <c r="F89" s="231" t="s">
        <v>422</v>
      </c>
      <c r="G89" s="232" t="s">
        <v>423</v>
      </c>
      <c r="H89" s="28"/>
      <c r="I89" s="490">
        <f t="shared" ref="I89:J92" si="9">SUM(I90)</f>
        <v>40000</v>
      </c>
      <c r="J89" s="490">
        <f t="shared" si="9"/>
        <v>40000</v>
      </c>
    </row>
    <row r="90" spans="1:10" ht="65.25" customHeight="1" x14ac:dyDescent="0.25">
      <c r="A90" s="77" t="s">
        <v>156</v>
      </c>
      <c r="B90" s="6" t="s">
        <v>50</v>
      </c>
      <c r="C90" s="2" t="s">
        <v>10</v>
      </c>
      <c r="D90" s="2">
        <v>13</v>
      </c>
      <c r="E90" s="275" t="s">
        <v>236</v>
      </c>
      <c r="F90" s="276" t="s">
        <v>422</v>
      </c>
      <c r="G90" s="277" t="s">
        <v>423</v>
      </c>
      <c r="H90" s="72"/>
      <c r="I90" s="494">
        <f t="shared" si="9"/>
        <v>40000</v>
      </c>
      <c r="J90" s="494">
        <f t="shared" si="9"/>
        <v>40000</v>
      </c>
    </row>
    <row r="91" spans="1:10" ht="32.25" customHeight="1" x14ac:dyDescent="0.25">
      <c r="A91" s="77" t="s">
        <v>499</v>
      </c>
      <c r="B91" s="6" t="s">
        <v>50</v>
      </c>
      <c r="C91" s="2" t="s">
        <v>10</v>
      </c>
      <c r="D91" s="2">
        <v>13</v>
      </c>
      <c r="E91" s="275" t="s">
        <v>236</v>
      </c>
      <c r="F91" s="276" t="s">
        <v>10</v>
      </c>
      <c r="G91" s="277" t="s">
        <v>423</v>
      </c>
      <c r="H91" s="72"/>
      <c r="I91" s="494">
        <f t="shared" si="9"/>
        <v>40000</v>
      </c>
      <c r="J91" s="494">
        <f t="shared" si="9"/>
        <v>40000</v>
      </c>
    </row>
    <row r="92" spans="1:10" ht="32.25" customHeight="1" x14ac:dyDescent="0.25">
      <c r="A92" s="70" t="s">
        <v>557</v>
      </c>
      <c r="B92" s="6" t="s">
        <v>50</v>
      </c>
      <c r="C92" s="2" t="s">
        <v>10</v>
      </c>
      <c r="D92" s="2">
        <v>13</v>
      </c>
      <c r="E92" s="275" t="s">
        <v>236</v>
      </c>
      <c r="F92" s="276" t="s">
        <v>10</v>
      </c>
      <c r="G92" s="277" t="s">
        <v>558</v>
      </c>
      <c r="H92" s="72"/>
      <c r="I92" s="494">
        <f t="shared" si="9"/>
        <v>40000</v>
      </c>
      <c r="J92" s="494">
        <f t="shared" si="9"/>
        <v>40000</v>
      </c>
    </row>
    <row r="93" spans="1:10" ht="32.25" customHeight="1" x14ac:dyDescent="0.25">
      <c r="A93" s="94" t="s">
        <v>598</v>
      </c>
      <c r="B93" s="6" t="s">
        <v>50</v>
      </c>
      <c r="C93" s="2" t="s">
        <v>10</v>
      </c>
      <c r="D93" s="2">
        <v>13</v>
      </c>
      <c r="E93" s="275" t="s">
        <v>236</v>
      </c>
      <c r="F93" s="276" t="s">
        <v>10</v>
      </c>
      <c r="G93" s="277" t="s">
        <v>558</v>
      </c>
      <c r="H93" s="72" t="s">
        <v>16</v>
      </c>
      <c r="I93" s="495">
        <v>40000</v>
      </c>
      <c r="J93" s="495">
        <v>40000</v>
      </c>
    </row>
    <row r="94" spans="1:10" ht="31.5" x14ac:dyDescent="0.25">
      <c r="A94" s="76" t="s">
        <v>24</v>
      </c>
      <c r="B94" s="30" t="s">
        <v>50</v>
      </c>
      <c r="C94" s="28" t="s">
        <v>10</v>
      </c>
      <c r="D94" s="30">
        <v>13</v>
      </c>
      <c r="E94" s="236" t="s">
        <v>206</v>
      </c>
      <c r="F94" s="237" t="s">
        <v>422</v>
      </c>
      <c r="G94" s="238" t="s">
        <v>423</v>
      </c>
      <c r="H94" s="28"/>
      <c r="I94" s="490">
        <f>SUM(I95)</f>
        <v>37779</v>
      </c>
      <c r="J94" s="490">
        <f>SUM(J95)</f>
        <v>37779</v>
      </c>
    </row>
    <row r="95" spans="1:10" ht="16.5" customHeight="1" x14ac:dyDescent="0.25">
      <c r="A95" s="86" t="s">
        <v>89</v>
      </c>
      <c r="B95" s="381" t="s">
        <v>50</v>
      </c>
      <c r="C95" s="2" t="s">
        <v>10</v>
      </c>
      <c r="D95" s="381">
        <v>13</v>
      </c>
      <c r="E95" s="251" t="s">
        <v>207</v>
      </c>
      <c r="F95" s="252" t="s">
        <v>422</v>
      </c>
      <c r="G95" s="253" t="s">
        <v>423</v>
      </c>
      <c r="H95" s="2"/>
      <c r="I95" s="491">
        <f>SUM(I96+I98)</f>
        <v>37779</v>
      </c>
      <c r="J95" s="491">
        <f>SUM(J96+J98)</f>
        <v>37779</v>
      </c>
    </row>
    <row r="96" spans="1:10" ht="16.5" hidden="1" customHeight="1" x14ac:dyDescent="0.25">
      <c r="A96" s="3" t="s">
        <v>106</v>
      </c>
      <c r="B96" s="381" t="s">
        <v>50</v>
      </c>
      <c r="C96" s="2" t="s">
        <v>10</v>
      </c>
      <c r="D96" s="381">
        <v>13</v>
      </c>
      <c r="E96" s="251" t="s">
        <v>207</v>
      </c>
      <c r="F96" s="252" t="s">
        <v>422</v>
      </c>
      <c r="G96" s="253" t="s">
        <v>445</v>
      </c>
      <c r="H96" s="2"/>
      <c r="I96" s="491">
        <f>SUM(I97)</f>
        <v>0</v>
      </c>
      <c r="J96" s="491">
        <f>SUM(J97)</f>
        <v>0</v>
      </c>
    </row>
    <row r="97" spans="1:10" ht="31.5" hidden="1" customHeight="1" x14ac:dyDescent="0.25">
      <c r="A97" s="91" t="s">
        <v>598</v>
      </c>
      <c r="B97" s="303" t="s">
        <v>50</v>
      </c>
      <c r="C97" s="2" t="s">
        <v>10</v>
      </c>
      <c r="D97" s="381">
        <v>13</v>
      </c>
      <c r="E97" s="251" t="s">
        <v>207</v>
      </c>
      <c r="F97" s="252" t="s">
        <v>422</v>
      </c>
      <c r="G97" s="253" t="s">
        <v>445</v>
      </c>
      <c r="H97" s="2" t="s">
        <v>16</v>
      </c>
      <c r="I97" s="493"/>
      <c r="J97" s="493"/>
    </row>
    <row r="98" spans="1:10" ht="30.75" customHeight="1" x14ac:dyDescent="0.25">
      <c r="A98" s="3" t="s">
        <v>107</v>
      </c>
      <c r="B98" s="381" t="s">
        <v>50</v>
      </c>
      <c r="C98" s="2" t="s">
        <v>10</v>
      </c>
      <c r="D98" s="381">
        <v>13</v>
      </c>
      <c r="E98" s="251" t="s">
        <v>207</v>
      </c>
      <c r="F98" s="252" t="s">
        <v>422</v>
      </c>
      <c r="G98" s="253" t="s">
        <v>452</v>
      </c>
      <c r="H98" s="2"/>
      <c r="I98" s="491">
        <f>SUM(I99)</f>
        <v>37779</v>
      </c>
      <c r="J98" s="491">
        <f>SUM(J99)</f>
        <v>37779</v>
      </c>
    </row>
    <row r="99" spans="1:10" ht="34.5" customHeight="1" x14ac:dyDescent="0.25">
      <c r="A99" s="91" t="s">
        <v>598</v>
      </c>
      <c r="B99" s="303" t="s">
        <v>50</v>
      </c>
      <c r="C99" s="2" t="s">
        <v>10</v>
      </c>
      <c r="D99" s="381">
        <v>13</v>
      </c>
      <c r="E99" s="251" t="s">
        <v>207</v>
      </c>
      <c r="F99" s="252" t="s">
        <v>422</v>
      </c>
      <c r="G99" s="253" t="s">
        <v>452</v>
      </c>
      <c r="H99" s="2" t="s">
        <v>16</v>
      </c>
      <c r="I99" s="492">
        <v>37779</v>
      </c>
      <c r="J99" s="492">
        <v>37779</v>
      </c>
    </row>
    <row r="100" spans="1:10" ht="16.5" customHeight="1" x14ac:dyDescent="0.25">
      <c r="A100" s="76" t="s">
        <v>189</v>
      </c>
      <c r="B100" s="30" t="s">
        <v>50</v>
      </c>
      <c r="C100" s="28" t="s">
        <v>10</v>
      </c>
      <c r="D100" s="30">
        <v>13</v>
      </c>
      <c r="E100" s="236" t="s">
        <v>208</v>
      </c>
      <c r="F100" s="237" t="s">
        <v>422</v>
      </c>
      <c r="G100" s="238" t="s">
        <v>423</v>
      </c>
      <c r="H100" s="28"/>
      <c r="I100" s="490">
        <f>SUM(I101)</f>
        <v>962060</v>
      </c>
      <c r="J100" s="490">
        <f>SUM(J101)</f>
        <v>989560</v>
      </c>
    </row>
    <row r="101" spans="1:10" ht="16.5" customHeight="1" x14ac:dyDescent="0.25">
      <c r="A101" s="86" t="s">
        <v>188</v>
      </c>
      <c r="B101" s="381" t="s">
        <v>50</v>
      </c>
      <c r="C101" s="2" t="s">
        <v>10</v>
      </c>
      <c r="D101" s="381">
        <v>13</v>
      </c>
      <c r="E101" s="251" t="s">
        <v>209</v>
      </c>
      <c r="F101" s="252" t="s">
        <v>422</v>
      </c>
      <c r="G101" s="253" t="s">
        <v>423</v>
      </c>
      <c r="H101" s="2"/>
      <c r="I101" s="491">
        <f>SUM(I102+I104+I106+I108)</f>
        <v>962060</v>
      </c>
      <c r="J101" s="491">
        <f>SUM(J102+J104+J106+J108)</f>
        <v>989560</v>
      </c>
    </row>
    <row r="102" spans="1:10" ht="48.75" customHeight="1" x14ac:dyDescent="0.25">
      <c r="A102" s="86" t="s">
        <v>906</v>
      </c>
      <c r="B102" s="381" t="s">
        <v>50</v>
      </c>
      <c r="C102" s="2" t="s">
        <v>10</v>
      </c>
      <c r="D102" s="381">
        <v>13</v>
      </c>
      <c r="E102" s="251" t="s">
        <v>209</v>
      </c>
      <c r="F102" s="252" t="s">
        <v>422</v>
      </c>
      <c r="G102" s="253">
        <v>12712</v>
      </c>
      <c r="H102" s="2"/>
      <c r="I102" s="491">
        <f>SUM(I103)</f>
        <v>30580</v>
      </c>
      <c r="J102" s="491">
        <f>SUM(J103)</f>
        <v>30580</v>
      </c>
    </row>
    <row r="103" spans="1:10" ht="64.5" customHeight="1" x14ac:dyDescent="0.25">
      <c r="A103" s="86" t="s">
        <v>80</v>
      </c>
      <c r="B103" s="381" t="s">
        <v>50</v>
      </c>
      <c r="C103" s="2" t="s">
        <v>10</v>
      </c>
      <c r="D103" s="381">
        <v>13</v>
      </c>
      <c r="E103" s="251" t="s">
        <v>209</v>
      </c>
      <c r="F103" s="252" t="s">
        <v>422</v>
      </c>
      <c r="G103" s="253">
        <v>12712</v>
      </c>
      <c r="H103" s="2" t="s">
        <v>13</v>
      </c>
      <c r="I103" s="493">
        <v>30580</v>
      </c>
      <c r="J103" s="493">
        <v>30580</v>
      </c>
    </row>
    <row r="104" spans="1:10" ht="16.5" customHeight="1" x14ac:dyDescent="0.25">
      <c r="A104" s="3" t="s">
        <v>190</v>
      </c>
      <c r="B104" s="381" t="s">
        <v>50</v>
      </c>
      <c r="C104" s="2" t="s">
        <v>10</v>
      </c>
      <c r="D104" s="381">
        <v>13</v>
      </c>
      <c r="E104" s="251" t="s">
        <v>209</v>
      </c>
      <c r="F104" s="252" t="s">
        <v>422</v>
      </c>
      <c r="G104" s="253" t="s">
        <v>453</v>
      </c>
      <c r="H104" s="2"/>
      <c r="I104" s="491">
        <f>SUM(I105)</f>
        <v>90000</v>
      </c>
      <c r="J104" s="491">
        <f>SUM(J105)</f>
        <v>90000</v>
      </c>
    </row>
    <row r="105" spans="1:10" ht="30.75" customHeight="1" x14ac:dyDescent="0.25">
      <c r="A105" s="91" t="s">
        <v>598</v>
      </c>
      <c r="B105" s="303" t="s">
        <v>50</v>
      </c>
      <c r="C105" s="2" t="s">
        <v>10</v>
      </c>
      <c r="D105" s="381">
        <v>13</v>
      </c>
      <c r="E105" s="251" t="s">
        <v>209</v>
      </c>
      <c r="F105" s="252" t="s">
        <v>422</v>
      </c>
      <c r="G105" s="253" t="s">
        <v>453</v>
      </c>
      <c r="H105" s="2" t="s">
        <v>16</v>
      </c>
      <c r="I105" s="492">
        <v>90000</v>
      </c>
      <c r="J105" s="492">
        <v>90000</v>
      </c>
    </row>
    <row r="106" spans="1:10" ht="32.25" customHeight="1" x14ac:dyDescent="0.25">
      <c r="A106" s="91" t="s">
        <v>589</v>
      </c>
      <c r="B106" s="381" t="s">
        <v>50</v>
      </c>
      <c r="C106" s="2" t="s">
        <v>10</v>
      </c>
      <c r="D106" s="381">
        <v>13</v>
      </c>
      <c r="E106" s="251" t="s">
        <v>209</v>
      </c>
      <c r="F106" s="252" t="s">
        <v>422</v>
      </c>
      <c r="G106" s="253" t="s">
        <v>484</v>
      </c>
      <c r="H106" s="2"/>
      <c r="I106" s="491">
        <f>SUM(I107)</f>
        <v>62580</v>
      </c>
      <c r="J106" s="491">
        <f>SUM(J107)</f>
        <v>62580</v>
      </c>
    </row>
    <row r="107" spans="1:10" ht="64.5" customHeight="1" x14ac:dyDescent="0.25">
      <c r="A107" s="86" t="s">
        <v>80</v>
      </c>
      <c r="B107" s="303" t="s">
        <v>50</v>
      </c>
      <c r="C107" s="2" t="s">
        <v>10</v>
      </c>
      <c r="D107" s="381">
        <v>13</v>
      </c>
      <c r="E107" s="251" t="s">
        <v>209</v>
      </c>
      <c r="F107" s="252" t="s">
        <v>422</v>
      </c>
      <c r="G107" s="253" t="s">
        <v>484</v>
      </c>
      <c r="H107" s="2" t="s">
        <v>13</v>
      </c>
      <c r="I107" s="492">
        <v>62580</v>
      </c>
      <c r="J107" s="492">
        <v>62580</v>
      </c>
    </row>
    <row r="108" spans="1:10" ht="31.5" x14ac:dyDescent="0.25">
      <c r="A108" s="92" t="s">
        <v>875</v>
      </c>
      <c r="B108" s="6" t="s">
        <v>50</v>
      </c>
      <c r="C108" s="2" t="s">
        <v>10</v>
      </c>
      <c r="D108" s="381">
        <v>13</v>
      </c>
      <c r="E108" s="251" t="s">
        <v>209</v>
      </c>
      <c r="F108" s="252" t="s">
        <v>422</v>
      </c>
      <c r="G108" s="253" t="s">
        <v>454</v>
      </c>
      <c r="H108" s="2"/>
      <c r="I108" s="491">
        <f>SUM(I109:I110)</f>
        <v>778900</v>
      </c>
      <c r="J108" s="491">
        <f>SUM(J109:J110)</f>
        <v>806400</v>
      </c>
    </row>
    <row r="109" spans="1:10" ht="63" x14ac:dyDescent="0.25">
      <c r="A109" s="86" t="s">
        <v>80</v>
      </c>
      <c r="B109" s="381" t="s">
        <v>50</v>
      </c>
      <c r="C109" s="2" t="s">
        <v>10</v>
      </c>
      <c r="D109" s="381">
        <v>13</v>
      </c>
      <c r="E109" s="251" t="s">
        <v>209</v>
      </c>
      <c r="F109" s="252" t="s">
        <v>422</v>
      </c>
      <c r="G109" s="253" t="s">
        <v>454</v>
      </c>
      <c r="H109" s="2" t="s">
        <v>13</v>
      </c>
      <c r="I109" s="492">
        <v>747783</v>
      </c>
      <c r="J109" s="492">
        <v>747783</v>
      </c>
    </row>
    <row r="110" spans="1:10" ht="30.75" customHeight="1" x14ac:dyDescent="0.25">
      <c r="A110" s="91" t="s">
        <v>598</v>
      </c>
      <c r="B110" s="303" t="s">
        <v>50</v>
      </c>
      <c r="C110" s="2" t="s">
        <v>10</v>
      </c>
      <c r="D110" s="381">
        <v>13</v>
      </c>
      <c r="E110" s="251" t="s">
        <v>209</v>
      </c>
      <c r="F110" s="252" t="s">
        <v>422</v>
      </c>
      <c r="G110" s="253" t="s">
        <v>454</v>
      </c>
      <c r="H110" s="2" t="s">
        <v>16</v>
      </c>
      <c r="I110" s="492">
        <v>31117</v>
      </c>
      <c r="J110" s="492">
        <v>58617</v>
      </c>
    </row>
    <row r="111" spans="1:10" ht="18.75" hidden="1" customHeight="1" x14ac:dyDescent="0.25">
      <c r="A111" s="27" t="s">
        <v>85</v>
      </c>
      <c r="B111" s="30" t="s">
        <v>50</v>
      </c>
      <c r="C111" s="28" t="s">
        <v>10</v>
      </c>
      <c r="D111" s="30">
        <v>13</v>
      </c>
      <c r="E111" s="242" t="s">
        <v>203</v>
      </c>
      <c r="F111" s="243" t="s">
        <v>422</v>
      </c>
      <c r="G111" s="244" t="s">
        <v>423</v>
      </c>
      <c r="H111" s="28"/>
      <c r="I111" s="490">
        <f t="shared" ref="I111:J113" si="10">SUM(I112)</f>
        <v>0</v>
      </c>
      <c r="J111" s="490">
        <f t="shared" si="10"/>
        <v>0</v>
      </c>
    </row>
    <row r="112" spans="1:10" ht="16.5" hidden="1" customHeight="1" x14ac:dyDescent="0.25">
      <c r="A112" s="92" t="s">
        <v>86</v>
      </c>
      <c r="B112" s="381" t="s">
        <v>50</v>
      </c>
      <c r="C112" s="2" t="s">
        <v>10</v>
      </c>
      <c r="D112" s="381">
        <v>13</v>
      </c>
      <c r="E112" s="269" t="s">
        <v>204</v>
      </c>
      <c r="F112" s="252" t="s">
        <v>422</v>
      </c>
      <c r="G112" s="253" t="s">
        <v>423</v>
      </c>
      <c r="H112" s="2"/>
      <c r="I112" s="491">
        <f t="shared" si="10"/>
        <v>0</v>
      </c>
      <c r="J112" s="491">
        <f t="shared" si="10"/>
        <v>0</v>
      </c>
    </row>
    <row r="113" spans="1:10" ht="19.5" hidden="1" customHeight="1" x14ac:dyDescent="0.25">
      <c r="A113" s="92" t="s">
        <v>611</v>
      </c>
      <c r="B113" s="381" t="s">
        <v>50</v>
      </c>
      <c r="C113" s="2" t="s">
        <v>10</v>
      </c>
      <c r="D113" s="381">
        <v>13</v>
      </c>
      <c r="E113" s="269" t="s">
        <v>204</v>
      </c>
      <c r="F113" s="252" t="s">
        <v>422</v>
      </c>
      <c r="G113" s="392">
        <v>10030</v>
      </c>
      <c r="H113" s="2"/>
      <c r="I113" s="491">
        <f t="shared" si="10"/>
        <v>0</v>
      </c>
      <c r="J113" s="491">
        <f t="shared" si="10"/>
        <v>0</v>
      </c>
    </row>
    <row r="114" spans="1:10" ht="16.5" hidden="1" customHeight="1" x14ac:dyDescent="0.25">
      <c r="A114" s="62" t="s">
        <v>40</v>
      </c>
      <c r="B114" s="381" t="s">
        <v>50</v>
      </c>
      <c r="C114" s="2" t="s">
        <v>10</v>
      </c>
      <c r="D114" s="381">
        <v>13</v>
      </c>
      <c r="E114" s="269" t="s">
        <v>204</v>
      </c>
      <c r="F114" s="252" t="s">
        <v>422</v>
      </c>
      <c r="G114" s="392">
        <v>10030</v>
      </c>
      <c r="H114" s="2" t="s">
        <v>39</v>
      </c>
      <c r="I114" s="492"/>
      <c r="J114" s="492"/>
    </row>
    <row r="115" spans="1:10" ht="31.5" x14ac:dyDescent="0.25">
      <c r="A115" s="27" t="s">
        <v>134</v>
      </c>
      <c r="B115" s="30" t="s">
        <v>50</v>
      </c>
      <c r="C115" s="28" t="s">
        <v>10</v>
      </c>
      <c r="D115" s="30">
        <v>13</v>
      </c>
      <c r="E115" s="236" t="s">
        <v>210</v>
      </c>
      <c r="F115" s="237" t="s">
        <v>422</v>
      </c>
      <c r="G115" s="238" t="s">
        <v>423</v>
      </c>
      <c r="H115" s="28"/>
      <c r="I115" s="490">
        <f>SUM(I116)</f>
        <v>6578918</v>
      </c>
      <c r="J115" s="490">
        <f>SUM(J116)</f>
        <v>6578918</v>
      </c>
    </row>
    <row r="116" spans="1:10" ht="31.5" x14ac:dyDescent="0.25">
      <c r="A116" s="86" t="s">
        <v>135</v>
      </c>
      <c r="B116" s="381" t="s">
        <v>50</v>
      </c>
      <c r="C116" s="2" t="s">
        <v>10</v>
      </c>
      <c r="D116" s="381">
        <v>13</v>
      </c>
      <c r="E116" s="251" t="s">
        <v>211</v>
      </c>
      <c r="F116" s="252" t="s">
        <v>422</v>
      </c>
      <c r="G116" s="253" t="s">
        <v>423</v>
      </c>
      <c r="H116" s="2"/>
      <c r="I116" s="491">
        <f>SUM(I117)</f>
        <v>6578918</v>
      </c>
      <c r="J116" s="491">
        <f>SUM(J117)</f>
        <v>6578918</v>
      </c>
    </row>
    <row r="117" spans="1:10" ht="31.5" x14ac:dyDescent="0.25">
      <c r="A117" s="3" t="s">
        <v>90</v>
      </c>
      <c r="B117" s="381" t="s">
        <v>50</v>
      </c>
      <c r="C117" s="2" t="s">
        <v>10</v>
      </c>
      <c r="D117" s="381">
        <v>13</v>
      </c>
      <c r="E117" s="251" t="s">
        <v>211</v>
      </c>
      <c r="F117" s="252" t="s">
        <v>422</v>
      </c>
      <c r="G117" s="253" t="s">
        <v>455</v>
      </c>
      <c r="H117" s="2"/>
      <c r="I117" s="491">
        <f>SUM(I118:I120)</f>
        <v>6578918</v>
      </c>
      <c r="J117" s="491">
        <f>SUM(J118:J120)</f>
        <v>6578918</v>
      </c>
    </row>
    <row r="118" spans="1:10" ht="63" x14ac:dyDescent="0.25">
      <c r="A118" s="86" t="s">
        <v>80</v>
      </c>
      <c r="B118" s="381" t="s">
        <v>50</v>
      </c>
      <c r="C118" s="2" t="s">
        <v>10</v>
      </c>
      <c r="D118" s="381">
        <v>13</v>
      </c>
      <c r="E118" s="251" t="s">
        <v>211</v>
      </c>
      <c r="F118" s="252" t="s">
        <v>422</v>
      </c>
      <c r="G118" s="253" t="s">
        <v>455</v>
      </c>
      <c r="H118" s="2" t="s">
        <v>13</v>
      </c>
      <c r="I118" s="492">
        <v>4182488</v>
      </c>
      <c r="J118" s="492">
        <v>4182488</v>
      </c>
    </row>
    <row r="119" spans="1:10" ht="30.75" customHeight="1" x14ac:dyDescent="0.25">
      <c r="A119" s="91" t="s">
        <v>598</v>
      </c>
      <c r="B119" s="303" t="s">
        <v>50</v>
      </c>
      <c r="C119" s="2" t="s">
        <v>10</v>
      </c>
      <c r="D119" s="381">
        <v>13</v>
      </c>
      <c r="E119" s="251" t="s">
        <v>211</v>
      </c>
      <c r="F119" s="252" t="s">
        <v>422</v>
      </c>
      <c r="G119" s="253" t="s">
        <v>455</v>
      </c>
      <c r="H119" s="2" t="s">
        <v>16</v>
      </c>
      <c r="I119" s="495">
        <v>2290639</v>
      </c>
      <c r="J119" s="495">
        <v>2290639</v>
      </c>
    </row>
    <row r="120" spans="1:10" ht="17.25" customHeight="1" x14ac:dyDescent="0.25">
      <c r="A120" s="3" t="s">
        <v>18</v>
      </c>
      <c r="B120" s="381" t="s">
        <v>50</v>
      </c>
      <c r="C120" s="2" t="s">
        <v>10</v>
      </c>
      <c r="D120" s="381">
        <v>13</v>
      </c>
      <c r="E120" s="251" t="s">
        <v>211</v>
      </c>
      <c r="F120" s="252" t="s">
        <v>422</v>
      </c>
      <c r="G120" s="253" t="s">
        <v>455</v>
      </c>
      <c r="H120" s="2" t="s">
        <v>17</v>
      </c>
      <c r="I120" s="492">
        <v>105791</v>
      </c>
      <c r="J120" s="492">
        <v>105791</v>
      </c>
    </row>
    <row r="121" spans="1:10" ht="19.5" hidden="1" customHeight="1" x14ac:dyDescent="0.25">
      <c r="A121" s="27" t="s">
        <v>610</v>
      </c>
      <c r="B121" s="30" t="s">
        <v>50</v>
      </c>
      <c r="C121" s="28" t="s">
        <v>10</v>
      </c>
      <c r="D121" s="30">
        <v>13</v>
      </c>
      <c r="E121" s="236" t="s">
        <v>608</v>
      </c>
      <c r="F121" s="237" t="s">
        <v>422</v>
      </c>
      <c r="G121" s="238" t="s">
        <v>423</v>
      </c>
      <c r="H121" s="28"/>
      <c r="I121" s="490">
        <f t="shared" ref="I121:J123" si="11">SUM(I122)</f>
        <v>0</v>
      </c>
      <c r="J121" s="490">
        <f t="shared" si="11"/>
        <v>0</v>
      </c>
    </row>
    <row r="122" spans="1:10" ht="17.25" hidden="1" customHeight="1" x14ac:dyDescent="0.25">
      <c r="A122" s="3" t="s">
        <v>22</v>
      </c>
      <c r="B122" s="381" t="s">
        <v>50</v>
      </c>
      <c r="C122" s="2" t="s">
        <v>10</v>
      </c>
      <c r="D122" s="381">
        <v>13</v>
      </c>
      <c r="E122" s="251" t="s">
        <v>609</v>
      </c>
      <c r="F122" s="252" t="s">
        <v>422</v>
      </c>
      <c r="G122" s="253" t="s">
        <v>423</v>
      </c>
      <c r="H122" s="2"/>
      <c r="I122" s="491">
        <f t="shared" si="11"/>
        <v>0</v>
      </c>
      <c r="J122" s="491">
        <f t="shared" si="11"/>
        <v>0</v>
      </c>
    </row>
    <row r="123" spans="1:10" ht="17.25" hidden="1" customHeight="1" x14ac:dyDescent="0.25">
      <c r="A123" s="3" t="s">
        <v>611</v>
      </c>
      <c r="B123" s="381" t="s">
        <v>50</v>
      </c>
      <c r="C123" s="2" t="s">
        <v>10</v>
      </c>
      <c r="D123" s="381">
        <v>13</v>
      </c>
      <c r="E123" s="251" t="s">
        <v>609</v>
      </c>
      <c r="F123" s="252" t="s">
        <v>422</v>
      </c>
      <c r="G123" s="392">
        <v>10030</v>
      </c>
      <c r="H123" s="2"/>
      <c r="I123" s="491">
        <f t="shared" si="11"/>
        <v>0</v>
      </c>
      <c r="J123" s="491">
        <f t="shared" si="11"/>
        <v>0</v>
      </c>
    </row>
    <row r="124" spans="1:10" ht="17.25" hidden="1" customHeight="1" x14ac:dyDescent="0.25">
      <c r="A124" s="62" t="s">
        <v>40</v>
      </c>
      <c r="B124" s="381" t="s">
        <v>50</v>
      </c>
      <c r="C124" s="2" t="s">
        <v>10</v>
      </c>
      <c r="D124" s="381">
        <v>13</v>
      </c>
      <c r="E124" s="251" t="s">
        <v>609</v>
      </c>
      <c r="F124" s="252" t="s">
        <v>422</v>
      </c>
      <c r="G124" s="392">
        <v>10030</v>
      </c>
      <c r="H124" s="2" t="s">
        <v>39</v>
      </c>
      <c r="I124" s="492"/>
      <c r="J124" s="492"/>
    </row>
    <row r="125" spans="1:10" ht="31.5" x14ac:dyDescent="0.25">
      <c r="A125" s="298" t="s">
        <v>73</v>
      </c>
      <c r="B125" s="19" t="s">
        <v>50</v>
      </c>
      <c r="C125" s="15" t="s">
        <v>15</v>
      </c>
      <c r="D125" s="19"/>
      <c r="E125" s="307"/>
      <c r="F125" s="308"/>
      <c r="G125" s="309"/>
      <c r="H125" s="15"/>
      <c r="I125" s="488">
        <f>SUM(I126)</f>
        <v>2291746</v>
      </c>
      <c r="J125" s="488">
        <f>SUM(J126)</f>
        <v>2291746</v>
      </c>
    </row>
    <row r="126" spans="1:10" ht="31.5" x14ac:dyDescent="0.25">
      <c r="A126" s="100" t="s">
        <v>74</v>
      </c>
      <c r="B126" s="26" t="s">
        <v>50</v>
      </c>
      <c r="C126" s="22" t="s">
        <v>15</v>
      </c>
      <c r="D126" s="57" t="s">
        <v>32</v>
      </c>
      <c r="E126" s="316"/>
      <c r="F126" s="317"/>
      <c r="G126" s="318"/>
      <c r="H126" s="22"/>
      <c r="I126" s="489">
        <f>SUM(I127)</f>
        <v>2291746</v>
      </c>
      <c r="J126" s="489">
        <f>SUM(J127)</f>
        <v>2291746</v>
      </c>
    </row>
    <row r="127" spans="1:10" ht="63" x14ac:dyDescent="0.25">
      <c r="A127" s="76" t="s">
        <v>136</v>
      </c>
      <c r="B127" s="30" t="s">
        <v>50</v>
      </c>
      <c r="C127" s="28" t="s">
        <v>15</v>
      </c>
      <c r="D127" s="42" t="s">
        <v>32</v>
      </c>
      <c r="E127" s="242" t="s">
        <v>212</v>
      </c>
      <c r="F127" s="243" t="s">
        <v>422</v>
      </c>
      <c r="G127" s="244" t="s">
        <v>423</v>
      </c>
      <c r="H127" s="28"/>
      <c r="I127" s="490">
        <f>SUM(I128,+I134)</f>
        <v>2291746</v>
      </c>
      <c r="J127" s="490">
        <f>SUM(J128,+J134)</f>
        <v>2291746</v>
      </c>
    </row>
    <row r="128" spans="1:10" ht="96" customHeight="1" x14ac:dyDescent="0.25">
      <c r="A128" s="77" t="s">
        <v>137</v>
      </c>
      <c r="B128" s="54" t="s">
        <v>50</v>
      </c>
      <c r="C128" s="2" t="s">
        <v>15</v>
      </c>
      <c r="D128" s="8" t="s">
        <v>32</v>
      </c>
      <c r="E128" s="269" t="s">
        <v>213</v>
      </c>
      <c r="F128" s="270" t="s">
        <v>422</v>
      </c>
      <c r="G128" s="271" t="s">
        <v>423</v>
      </c>
      <c r="H128" s="2"/>
      <c r="I128" s="491">
        <f>SUM(I129)</f>
        <v>2191746</v>
      </c>
      <c r="J128" s="491">
        <f>SUM(J129)</f>
        <v>2191746</v>
      </c>
    </row>
    <row r="129" spans="1:10" ht="47.25" x14ac:dyDescent="0.25">
      <c r="A129" s="77" t="s">
        <v>456</v>
      </c>
      <c r="B129" s="54" t="s">
        <v>50</v>
      </c>
      <c r="C129" s="2" t="s">
        <v>15</v>
      </c>
      <c r="D129" s="8" t="s">
        <v>32</v>
      </c>
      <c r="E129" s="269" t="s">
        <v>213</v>
      </c>
      <c r="F129" s="270" t="s">
        <v>10</v>
      </c>
      <c r="G129" s="271" t="s">
        <v>423</v>
      </c>
      <c r="H129" s="2"/>
      <c r="I129" s="491">
        <f>SUM(I130)</f>
        <v>2191746</v>
      </c>
      <c r="J129" s="491">
        <f>SUM(J130)</f>
        <v>2191746</v>
      </c>
    </row>
    <row r="130" spans="1:10" ht="31.5" x14ac:dyDescent="0.25">
      <c r="A130" s="3" t="s">
        <v>90</v>
      </c>
      <c r="B130" s="381" t="s">
        <v>50</v>
      </c>
      <c r="C130" s="2" t="s">
        <v>15</v>
      </c>
      <c r="D130" s="8" t="s">
        <v>32</v>
      </c>
      <c r="E130" s="269" t="s">
        <v>213</v>
      </c>
      <c r="F130" s="270" t="s">
        <v>10</v>
      </c>
      <c r="G130" s="271" t="s">
        <v>455</v>
      </c>
      <c r="H130" s="2"/>
      <c r="I130" s="491">
        <f>SUM(I131:I133)</f>
        <v>2191746</v>
      </c>
      <c r="J130" s="491">
        <f>SUM(J131:J133)</f>
        <v>2191746</v>
      </c>
    </row>
    <row r="131" spans="1:10" ht="63" x14ac:dyDescent="0.25">
      <c r="A131" s="86" t="s">
        <v>80</v>
      </c>
      <c r="B131" s="381" t="s">
        <v>50</v>
      </c>
      <c r="C131" s="2" t="s">
        <v>15</v>
      </c>
      <c r="D131" s="8" t="s">
        <v>32</v>
      </c>
      <c r="E131" s="269" t="s">
        <v>213</v>
      </c>
      <c r="F131" s="270" t="s">
        <v>10</v>
      </c>
      <c r="G131" s="271" t="s">
        <v>455</v>
      </c>
      <c r="H131" s="2" t="s">
        <v>13</v>
      </c>
      <c r="I131" s="492">
        <v>2082746</v>
      </c>
      <c r="J131" s="492">
        <v>2082746</v>
      </c>
    </row>
    <row r="132" spans="1:10" ht="33.75" customHeight="1" x14ac:dyDescent="0.25">
      <c r="A132" s="91" t="s">
        <v>598</v>
      </c>
      <c r="B132" s="303" t="s">
        <v>50</v>
      </c>
      <c r="C132" s="2" t="s">
        <v>15</v>
      </c>
      <c r="D132" s="8" t="s">
        <v>32</v>
      </c>
      <c r="E132" s="269" t="s">
        <v>213</v>
      </c>
      <c r="F132" s="270" t="s">
        <v>10</v>
      </c>
      <c r="G132" s="271" t="s">
        <v>455</v>
      </c>
      <c r="H132" s="2" t="s">
        <v>16</v>
      </c>
      <c r="I132" s="492">
        <v>108000</v>
      </c>
      <c r="J132" s="492">
        <v>108000</v>
      </c>
    </row>
    <row r="133" spans="1:10" ht="16.5" customHeight="1" x14ac:dyDescent="0.25">
      <c r="A133" s="3" t="s">
        <v>18</v>
      </c>
      <c r="B133" s="381" t="s">
        <v>50</v>
      </c>
      <c r="C133" s="2" t="s">
        <v>15</v>
      </c>
      <c r="D133" s="8" t="s">
        <v>32</v>
      </c>
      <c r="E133" s="269" t="s">
        <v>213</v>
      </c>
      <c r="F133" s="270" t="s">
        <v>10</v>
      </c>
      <c r="G133" s="271" t="s">
        <v>455</v>
      </c>
      <c r="H133" s="2" t="s">
        <v>17</v>
      </c>
      <c r="I133" s="492">
        <v>1000</v>
      </c>
      <c r="J133" s="492">
        <v>1000</v>
      </c>
    </row>
    <row r="134" spans="1:10" ht="111.75" customHeight="1" x14ac:dyDescent="0.25">
      <c r="A134" s="378" t="s">
        <v>563</v>
      </c>
      <c r="B134" s="54" t="s">
        <v>50</v>
      </c>
      <c r="C134" s="44" t="s">
        <v>15</v>
      </c>
      <c r="D134" s="61" t="s">
        <v>32</v>
      </c>
      <c r="E134" s="245" t="s">
        <v>559</v>
      </c>
      <c r="F134" s="246" t="s">
        <v>422</v>
      </c>
      <c r="G134" s="247" t="s">
        <v>423</v>
      </c>
      <c r="H134" s="2"/>
      <c r="I134" s="491">
        <f t="shared" ref="I134:J136" si="12">SUM(I135)</f>
        <v>100000</v>
      </c>
      <c r="J134" s="491">
        <f t="shared" si="12"/>
        <v>100000</v>
      </c>
    </row>
    <row r="135" spans="1:10" ht="48" customHeight="1" x14ac:dyDescent="0.25">
      <c r="A135" s="104" t="s">
        <v>561</v>
      </c>
      <c r="B135" s="54" t="s">
        <v>50</v>
      </c>
      <c r="C135" s="44" t="s">
        <v>15</v>
      </c>
      <c r="D135" s="61" t="s">
        <v>32</v>
      </c>
      <c r="E135" s="245" t="s">
        <v>559</v>
      </c>
      <c r="F135" s="246" t="s">
        <v>10</v>
      </c>
      <c r="G135" s="247" t="s">
        <v>423</v>
      </c>
      <c r="H135" s="2"/>
      <c r="I135" s="491">
        <f t="shared" si="12"/>
        <v>100000</v>
      </c>
      <c r="J135" s="491">
        <f t="shared" si="12"/>
        <v>100000</v>
      </c>
    </row>
    <row r="136" spans="1:10" ht="48" customHeight="1" x14ac:dyDescent="0.25">
      <c r="A136" s="3" t="s">
        <v>562</v>
      </c>
      <c r="B136" s="54" t="s">
        <v>50</v>
      </c>
      <c r="C136" s="44" t="s">
        <v>15</v>
      </c>
      <c r="D136" s="61" t="s">
        <v>32</v>
      </c>
      <c r="E136" s="245" t="s">
        <v>559</v>
      </c>
      <c r="F136" s="246" t="s">
        <v>10</v>
      </c>
      <c r="G136" s="253" t="s">
        <v>560</v>
      </c>
      <c r="H136" s="2"/>
      <c r="I136" s="491">
        <f t="shared" si="12"/>
        <v>100000</v>
      </c>
      <c r="J136" s="491">
        <f t="shared" si="12"/>
        <v>100000</v>
      </c>
    </row>
    <row r="137" spans="1:10" ht="31.5" customHeight="1" x14ac:dyDescent="0.25">
      <c r="A137" s="91" t="s">
        <v>598</v>
      </c>
      <c r="B137" s="54" t="s">
        <v>50</v>
      </c>
      <c r="C137" s="44" t="s">
        <v>15</v>
      </c>
      <c r="D137" s="61" t="s">
        <v>32</v>
      </c>
      <c r="E137" s="245" t="s">
        <v>559</v>
      </c>
      <c r="F137" s="246" t="s">
        <v>10</v>
      </c>
      <c r="G137" s="253" t="s">
        <v>560</v>
      </c>
      <c r="H137" s="2" t="s">
        <v>16</v>
      </c>
      <c r="I137" s="492">
        <v>100000</v>
      </c>
      <c r="J137" s="492">
        <v>100000</v>
      </c>
    </row>
    <row r="138" spans="1:10" ht="15.75" x14ac:dyDescent="0.25">
      <c r="A138" s="298" t="s">
        <v>25</v>
      </c>
      <c r="B138" s="19" t="s">
        <v>50</v>
      </c>
      <c r="C138" s="15" t="s">
        <v>20</v>
      </c>
      <c r="D138" s="19"/>
      <c r="E138" s="307"/>
      <c r="F138" s="308"/>
      <c r="G138" s="309"/>
      <c r="H138" s="15"/>
      <c r="I138" s="488">
        <f>SUM(I139+I145+I170)</f>
        <v>8372139</v>
      </c>
      <c r="J138" s="488">
        <f>SUM(J139+J145+J170)</f>
        <v>7901971</v>
      </c>
    </row>
    <row r="139" spans="1:10" ht="15.75" x14ac:dyDescent="0.25">
      <c r="A139" s="100" t="s">
        <v>256</v>
      </c>
      <c r="B139" s="26" t="s">
        <v>50</v>
      </c>
      <c r="C139" s="22" t="s">
        <v>20</v>
      </c>
      <c r="D139" s="57" t="s">
        <v>35</v>
      </c>
      <c r="E139" s="316"/>
      <c r="F139" s="317"/>
      <c r="G139" s="318"/>
      <c r="H139" s="22"/>
      <c r="I139" s="489">
        <f t="shared" ref="I139:J143" si="13">SUM(I140)</f>
        <v>450000</v>
      </c>
      <c r="J139" s="489">
        <f t="shared" si="13"/>
        <v>450000</v>
      </c>
    </row>
    <row r="140" spans="1:10" ht="63" x14ac:dyDescent="0.25">
      <c r="A140" s="76" t="s">
        <v>140</v>
      </c>
      <c r="B140" s="30" t="s">
        <v>50</v>
      </c>
      <c r="C140" s="28" t="s">
        <v>20</v>
      </c>
      <c r="D140" s="30" t="s">
        <v>35</v>
      </c>
      <c r="E140" s="236" t="s">
        <v>459</v>
      </c>
      <c r="F140" s="237" t="s">
        <v>422</v>
      </c>
      <c r="G140" s="238" t="s">
        <v>423</v>
      </c>
      <c r="H140" s="28"/>
      <c r="I140" s="490">
        <f t="shared" si="13"/>
        <v>450000</v>
      </c>
      <c r="J140" s="490">
        <f t="shared" si="13"/>
        <v>450000</v>
      </c>
    </row>
    <row r="141" spans="1:10" ht="81" customHeight="1" x14ac:dyDescent="0.25">
      <c r="A141" s="77" t="s">
        <v>185</v>
      </c>
      <c r="B141" s="54" t="s">
        <v>50</v>
      </c>
      <c r="C141" s="44" t="s">
        <v>20</v>
      </c>
      <c r="D141" s="54" t="s">
        <v>35</v>
      </c>
      <c r="E141" s="239" t="s">
        <v>223</v>
      </c>
      <c r="F141" s="240" t="s">
        <v>422</v>
      </c>
      <c r="G141" s="241" t="s">
        <v>423</v>
      </c>
      <c r="H141" s="44"/>
      <c r="I141" s="491">
        <f t="shared" si="13"/>
        <v>450000</v>
      </c>
      <c r="J141" s="491">
        <f t="shared" si="13"/>
        <v>450000</v>
      </c>
    </row>
    <row r="142" spans="1:10" ht="33.75" customHeight="1" x14ac:dyDescent="0.25">
      <c r="A142" s="77" t="s">
        <v>460</v>
      </c>
      <c r="B142" s="54" t="s">
        <v>50</v>
      </c>
      <c r="C142" s="44" t="s">
        <v>20</v>
      </c>
      <c r="D142" s="54" t="s">
        <v>35</v>
      </c>
      <c r="E142" s="239" t="s">
        <v>223</v>
      </c>
      <c r="F142" s="240" t="s">
        <v>10</v>
      </c>
      <c r="G142" s="241" t="s">
        <v>423</v>
      </c>
      <c r="H142" s="44"/>
      <c r="I142" s="491">
        <f t="shared" si="13"/>
        <v>450000</v>
      </c>
      <c r="J142" s="491">
        <f t="shared" si="13"/>
        <v>450000</v>
      </c>
    </row>
    <row r="143" spans="1:10" ht="15.75" customHeight="1" x14ac:dyDescent="0.25">
      <c r="A143" s="77" t="s">
        <v>186</v>
      </c>
      <c r="B143" s="54" t="s">
        <v>50</v>
      </c>
      <c r="C143" s="44" t="s">
        <v>20</v>
      </c>
      <c r="D143" s="54" t="s">
        <v>35</v>
      </c>
      <c r="E143" s="239" t="s">
        <v>223</v>
      </c>
      <c r="F143" s="240" t="s">
        <v>10</v>
      </c>
      <c r="G143" s="241" t="s">
        <v>461</v>
      </c>
      <c r="H143" s="44"/>
      <c r="I143" s="491">
        <f t="shared" si="13"/>
        <v>450000</v>
      </c>
      <c r="J143" s="491">
        <f t="shared" si="13"/>
        <v>450000</v>
      </c>
    </row>
    <row r="144" spans="1:10" ht="15.75" customHeight="1" x14ac:dyDescent="0.25">
      <c r="A144" s="3" t="s">
        <v>18</v>
      </c>
      <c r="B144" s="381" t="s">
        <v>50</v>
      </c>
      <c r="C144" s="44" t="s">
        <v>20</v>
      </c>
      <c r="D144" s="54" t="s">
        <v>35</v>
      </c>
      <c r="E144" s="239" t="s">
        <v>223</v>
      </c>
      <c r="F144" s="240" t="s">
        <v>10</v>
      </c>
      <c r="G144" s="241" t="s">
        <v>461</v>
      </c>
      <c r="H144" s="44" t="s">
        <v>17</v>
      </c>
      <c r="I144" s="493">
        <v>450000</v>
      </c>
      <c r="J144" s="493">
        <v>450000</v>
      </c>
    </row>
    <row r="145" spans="1:12" ht="15.75" x14ac:dyDescent="0.25">
      <c r="A145" s="100" t="s">
        <v>139</v>
      </c>
      <c r="B145" s="26" t="s">
        <v>50</v>
      </c>
      <c r="C145" s="22" t="s">
        <v>20</v>
      </c>
      <c r="D145" s="26" t="s">
        <v>32</v>
      </c>
      <c r="E145" s="101"/>
      <c r="F145" s="310"/>
      <c r="G145" s="311"/>
      <c r="H145" s="22"/>
      <c r="I145" s="489">
        <f>SUM(I146+I163)</f>
        <v>7241971</v>
      </c>
      <c r="J145" s="489">
        <f>SUM(J146+J163)</f>
        <v>7241971</v>
      </c>
    </row>
    <row r="146" spans="1:12" ht="63" x14ac:dyDescent="0.25">
      <c r="A146" s="76" t="s">
        <v>140</v>
      </c>
      <c r="B146" s="30" t="s">
        <v>50</v>
      </c>
      <c r="C146" s="28" t="s">
        <v>20</v>
      </c>
      <c r="D146" s="30" t="s">
        <v>32</v>
      </c>
      <c r="E146" s="236" t="s">
        <v>459</v>
      </c>
      <c r="F146" s="237" t="s">
        <v>422</v>
      </c>
      <c r="G146" s="238" t="s">
        <v>423</v>
      </c>
      <c r="H146" s="28"/>
      <c r="I146" s="490">
        <f>SUM(I147+I159)</f>
        <v>7241971</v>
      </c>
      <c r="J146" s="490">
        <f>SUM(J147+J159)</f>
        <v>7241971</v>
      </c>
    </row>
    <row r="147" spans="1:12" ht="65.25" customHeight="1" x14ac:dyDescent="0.25">
      <c r="A147" s="77" t="s">
        <v>141</v>
      </c>
      <c r="B147" s="54" t="s">
        <v>50</v>
      </c>
      <c r="C147" s="44" t="s">
        <v>20</v>
      </c>
      <c r="D147" s="54" t="s">
        <v>32</v>
      </c>
      <c r="E147" s="239" t="s">
        <v>215</v>
      </c>
      <c r="F147" s="240" t="s">
        <v>422</v>
      </c>
      <c r="G147" s="241" t="s">
        <v>423</v>
      </c>
      <c r="H147" s="44"/>
      <c r="I147" s="491">
        <f>SUM(I148)</f>
        <v>7191091</v>
      </c>
      <c r="J147" s="491">
        <f>SUM(J148)</f>
        <v>7191091</v>
      </c>
    </row>
    <row r="148" spans="1:12" ht="47.25" customHeight="1" x14ac:dyDescent="0.25">
      <c r="A148" s="77" t="s">
        <v>462</v>
      </c>
      <c r="B148" s="54" t="s">
        <v>50</v>
      </c>
      <c r="C148" s="44" t="s">
        <v>20</v>
      </c>
      <c r="D148" s="54" t="s">
        <v>32</v>
      </c>
      <c r="E148" s="239" t="s">
        <v>215</v>
      </c>
      <c r="F148" s="240" t="s">
        <v>10</v>
      </c>
      <c r="G148" s="241" t="s">
        <v>423</v>
      </c>
      <c r="H148" s="44"/>
      <c r="I148" s="491">
        <f>SUM(I149+I151+I153+I155+I157)</f>
        <v>7191091</v>
      </c>
      <c r="J148" s="491">
        <f>SUM(J149+J151+J153+J155+J157)</f>
        <v>7191091</v>
      </c>
    </row>
    <row r="149" spans="1:12" ht="47.25" hidden="1" customHeight="1" x14ac:dyDescent="0.25">
      <c r="A149" s="77" t="s">
        <v>769</v>
      </c>
      <c r="B149" s="54" t="s">
        <v>50</v>
      </c>
      <c r="C149" s="44" t="s">
        <v>20</v>
      </c>
      <c r="D149" s="54" t="s">
        <v>32</v>
      </c>
      <c r="E149" s="239" t="s">
        <v>215</v>
      </c>
      <c r="F149" s="240" t="s">
        <v>10</v>
      </c>
      <c r="G149" s="446">
        <v>13390</v>
      </c>
      <c r="H149" s="44"/>
      <c r="I149" s="491">
        <f>SUM(I150)</f>
        <v>0</v>
      </c>
      <c r="J149" s="491">
        <f>SUM(J150)</f>
        <v>0</v>
      </c>
    </row>
    <row r="150" spans="1:12" ht="33" hidden="1" customHeight="1" x14ac:dyDescent="0.25">
      <c r="A150" s="77" t="s">
        <v>184</v>
      </c>
      <c r="B150" s="54" t="s">
        <v>50</v>
      </c>
      <c r="C150" s="44" t="s">
        <v>20</v>
      </c>
      <c r="D150" s="54" t="s">
        <v>32</v>
      </c>
      <c r="E150" s="239" t="s">
        <v>215</v>
      </c>
      <c r="F150" s="240" t="s">
        <v>10</v>
      </c>
      <c r="G150" s="446">
        <v>13390</v>
      </c>
      <c r="H150" s="44" t="s">
        <v>179</v>
      </c>
      <c r="I150" s="493"/>
      <c r="J150" s="493"/>
    </row>
    <row r="151" spans="1:12" ht="18" hidden="1" customHeight="1" x14ac:dyDescent="0.25">
      <c r="A151" s="77" t="s">
        <v>770</v>
      </c>
      <c r="B151" s="54" t="s">
        <v>50</v>
      </c>
      <c r="C151" s="44" t="s">
        <v>20</v>
      </c>
      <c r="D151" s="54" t="s">
        <v>32</v>
      </c>
      <c r="E151" s="239" t="s">
        <v>215</v>
      </c>
      <c r="F151" s="240" t="s">
        <v>10</v>
      </c>
      <c r="G151" s="241" t="s">
        <v>771</v>
      </c>
      <c r="H151" s="44"/>
      <c r="I151" s="491">
        <f>SUM(I152)</f>
        <v>0</v>
      </c>
      <c r="J151" s="491">
        <f>SUM(J152)</f>
        <v>0</v>
      </c>
    </row>
    <row r="152" spans="1:12" ht="33" hidden="1" customHeight="1" x14ac:dyDescent="0.25">
      <c r="A152" s="77" t="s">
        <v>184</v>
      </c>
      <c r="B152" s="54" t="s">
        <v>50</v>
      </c>
      <c r="C152" s="44" t="s">
        <v>20</v>
      </c>
      <c r="D152" s="54" t="s">
        <v>32</v>
      </c>
      <c r="E152" s="239" t="s">
        <v>215</v>
      </c>
      <c r="F152" s="240" t="s">
        <v>10</v>
      </c>
      <c r="G152" s="241" t="s">
        <v>771</v>
      </c>
      <c r="H152" s="44" t="s">
        <v>179</v>
      </c>
      <c r="I152" s="493"/>
      <c r="J152" s="493"/>
    </row>
    <row r="153" spans="1:12" ht="33.75" customHeight="1" x14ac:dyDescent="0.25">
      <c r="A153" s="77" t="s">
        <v>142</v>
      </c>
      <c r="B153" s="54" t="s">
        <v>50</v>
      </c>
      <c r="C153" s="44" t="s">
        <v>20</v>
      </c>
      <c r="D153" s="54" t="s">
        <v>32</v>
      </c>
      <c r="E153" s="239" t="s">
        <v>215</v>
      </c>
      <c r="F153" s="240" t="s">
        <v>10</v>
      </c>
      <c r="G153" s="241" t="s">
        <v>463</v>
      </c>
      <c r="H153" s="44"/>
      <c r="I153" s="491">
        <f>SUM(I154)</f>
        <v>7191091</v>
      </c>
      <c r="J153" s="491">
        <f>SUM(J154)</f>
        <v>7191091</v>
      </c>
      <c r="K153" s="448"/>
      <c r="L153" s="448"/>
    </row>
    <row r="154" spans="1:12" ht="33.75" customHeight="1" x14ac:dyDescent="0.25">
      <c r="A154" s="77" t="s">
        <v>184</v>
      </c>
      <c r="B154" s="54" t="s">
        <v>50</v>
      </c>
      <c r="C154" s="44" t="s">
        <v>20</v>
      </c>
      <c r="D154" s="54" t="s">
        <v>32</v>
      </c>
      <c r="E154" s="239" t="s">
        <v>215</v>
      </c>
      <c r="F154" s="240" t="s">
        <v>10</v>
      </c>
      <c r="G154" s="241" t="s">
        <v>463</v>
      </c>
      <c r="H154" s="44" t="s">
        <v>179</v>
      </c>
      <c r="I154" s="493">
        <v>7191091</v>
      </c>
      <c r="J154" s="493">
        <v>7191091</v>
      </c>
    </row>
    <row r="155" spans="1:12" ht="30" hidden="1" customHeight="1" x14ac:dyDescent="0.25">
      <c r="A155" s="77" t="s">
        <v>464</v>
      </c>
      <c r="B155" s="54" t="s">
        <v>50</v>
      </c>
      <c r="C155" s="44" t="s">
        <v>20</v>
      </c>
      <c r="D155" s="54" t="s">
        <v>32</v>
      </c>
      <c r="E155" s="239" t="s">
        <v>215</v>
      </c>
      <c r="F155" s="240" t="s">
        <v>10</v>
      </c>
      <c r="G155" s="241" t="s">
        <v>465</v>
      </c>
      <c r="H155" s="44"/>
      <c r="I155" s="491">
        <f>SUM(I156)</f>
        <v>0</v>
      </c>
      <c r="J155" s="491">
        <f>SUM(J156)</f>
        <v>0</v>
      </c>
    </row>
    <row r="156" spans="1:12" ht="19.5" hidden="1" customHeight="1" x14ac:dyDescent="0.25">
      <c r="A156" s="77" t="s">
        <v>21</v>
      </c>
      <c r="B156" s="54" t="s">
        <v>50</v>
      </c>
      <c r="C156" s="44" t="s">
        <v>20</v>
      </c>
      <c r="D156" s="54" t="s">
        <v>32</v>
      </c>
      <c r="E156" s="106" t="s">
        <v>215</v>
      </c>
      <c r="F156" s="285" t="s">
        <v>10</v>
      </c>
      <c r="G156" s="286" t="s">
        <v>465</v>
      </c>
      <c r="H156" s="44" t="s">
        <v>68</v>
      </c>
      <c r="I156" s="493"/>
      <c r="J156" s="493"/>
    </row>
    <row r="157" spans="1:12" ht="47.25" hidden="1" x14ac:dyDescent="0.25">
      <c r="A157" s="77" t="s">
        <v>466</v>
      </c>
      <c r="B157" s="54" t="s">
        <v>50</v>
      </c>
      <c r="C157" s="44" t="s">
        <v>20</v>
      </c>
      <c r="D157" s="54" t="s">
        <v>32</v>
      </c>
      <c r="E157" s="239" t="s">
        <v>215</v>
      </c>
      <c r="F157" s="240" t="s">
        <v>10</v>
      </c>
      <c r="G157" s="241" t="s">
        <v>467</v>
      </c>
      <c r="H157" s="44"/>
      <c r="I157" s="491">
        <f>SUM(I158)</f>
        <v>0</v>
      </c>
      <c r="J157" s="491">
        <f>SUM(J158)</f>
        <v>0</v>
      </c>
    </row>
    <row r="158" spans="1:12" ht="18" hidden="1" customHeight="1" x14ac:dyDescent="0.25">
      <c r="A158" s="77" t="s">
        <v>21</v>
      </c>
      <c r="B158" s="54" t="s">
        <v>50</v>
      </c>
      <c r="C158" s="44" t="s">
        <v>20</v>
      </c>
      <c r="D158" s="54" t="s">
        <v>32</v>
      </c>
      <c r="E158" s="239" t="s">
        <v>215</v>
      </c>
      <c r="F158" s="240" t="s">
        <v>10</v>
      </c>
      <c r="G158" s="241" t="s">
        <v>467</v>
      </c>
      <c r="H158" s="44" t="s">
        <v>68</v>
      </c>
      <c r="I158" s="493"/>
      <c r="J158" s="493"/>
    </row>
    <row r="159" spans="1:12" ht="78.75" x14ac:dyDescent="0.25">
      <c r="A159" s="77" t="s">
        <v>254</v>
      </c>
      <c r="B159" s="54" t="s">
        <v>50</v>
      </c>
      <c r="C159" s="44" t="s">
        <v>20</v>
      </c>
      <c r="D159" s="124" t="s">
        <v>32</v>
      </c>
      <c r="E159" s="239" t="s">
        <v>252</v>
      </c>
      <c r="F159" s="240" t="s">
        <v>422</v>
      </c>
      <c r="G159" s="241" t="s">
        <v>423</v>
      </c>
      <c r="H159" s="44"/>
      <c r="I159" s="491">
        <f t="shared" ref="I159:J161" si="14">SUM(I160)</f>
        <v>50880</v>
      </c>
      <c r="J159" s="491">
        <f t="shared" si="14"/>
        <v>50880</v>
      </c>
    </row>
    <row r="160" spans="1:12" ht="47.25" x14ac:dyDescent="0.25">
      <c r="A160" s="77" t="s">
        <v>468</v>
      </c>
      <c r="B160" s="54" t="s">
        <v>50</v>
      </c>
      <c r="C160" s="44" t="s">
        <v>20</v>
      </c>
      <c r="D160" s="124" t="s">
        <v>32</v>
      </c>
      <c r="E160" s="239" t="s">
        <v>252</v>
      </c>
      <c r="F160" s="240" t="s">
        <v>10</v>
      </c>
      <c r="G160" s="241" t="s">
        <v>423</v>
      </c>
      <c r="H160" s="44"/>
      <c r="I160" s="491">
        <f t="shared" si="14"/>
        <v>50880</v>
      </c>
      <c r="J160" s="491">
        <f t="shared" si="14"/>
        <v>50880</v>
      </c>
    </row>
    <row r="161" spans="1:10" ht="31.5" x14ac:dyDescent="0.25">
      <c r="A161" s="77" t="s">
        <v>253</v>
      </c>
      <c r="B161" s="54" t="s">
        <v>50</v>
      </c>
      <c r="C161" s="44" t="s">
        <v>20</v>
      </c>
      <c r="D161" s="124" t="s">
        <v>32</v>
      </c>
      <c r="E161" s="239" t="s">
        <v>252</v>
      </c>
      <c r="F161" s="240" t="s">
        <v>10</v>
      </c>
      <c r="G161" s="241" t="s">
        <v>469</v>
      </c>
      <c r="H161" s="44"/>
      <c r="I161" s="491">
        <f t="shared" si="14"/>
        <v>50880</v>
      </c>
      <c r="J161" s="491">
        <f t="shared" si="14"/>
        <v>50880</v>
      </c>
    </row>
    <row r="162" spans="1:10" ht="31.5" customHeight="1" x14ac:dyDescent="0.25">
      <c r="A162" s="386" t="s">
        <v>598</v>
      </c>
      <c r="B162" s="303" t="s">
        <v>50</v>
      </c>
      <c r="C162" s="44" t="s">
        <v>20</v>
      </c>
      <c r="D162" s="124" t="s">
        <v>32</v>
      </c>
      <c r="E162" s="239" t="s">
        <v>252</v>
      </c>
      <c r="F162" s="240" t="s">
        <v>10</v>
      </c>
      <c r="G162" s="241" t="s">
        <v>469</v>
      </c>
      <c r="H162" s="44" t="s">
        <v>16</v>
      </c>
      <c r="I162" s="493">
        <v>50880</v>
      </c>
      <c r="J162" s="493">
        <v>50880</v>
      </c>
    </row>
    <row r="163" spans="1:10" ht="31.5" hidden="1" customHeight="1" x14ac:dyDescent="0.25">
      <c r="A163" s="118" t="s">
        <v>182</v>
      </c>
      <c r="B163" s="32" t="s">
        <v>50</v>
      </c>
      <c r="C163" s="28" t="s">
        <v>20</v>
      </c>
      <c r="D163" s="123" t="s">
        <v>32</v>
      </c>
      <c r="E163" s="242" t="s">
        <v>220</v>
      </c>
      <c r="F163" s="243" t="s">
        <v>422</v>
      </c>
      <c r="G163" s="244" t="s">
        <v>423</v>
      </c>
      <c r="H163" s="28"/>
      <c r="I163" s="490">
        <f>SUM(I164)</f>
        <v>0</v>
      </c>
      <c r="J163" s="490">
        <f>SUM(J164)</f>
        <v>0</v>
      </c>
    </row>
    <row r="164" spans="1:10" ht="65.25" hidden="1" customHeight="1" x14ac:dyDescent="0.25">
      <c r="A164" s="7" t="s">
        <v>183</v>
      </c>
      <c r="B164" s="6" t="s">
        <v>50</v>
      </c>
      <c r="C164" s="44" t="s">
        <v>20</v>
      </c>
      <c r="D164" s="124" t="s">
        <v>32</v>
      </c>
      <c r="E164" s="245" t="s">
        <v>221</v>
      </c>
      <c r="F164" s="246" t="s">
        <v>422</v>
      </c>
      <c r="G164" s="247" t="s">
        <v>423</v>
      </c>
      <c r="H164" s="44"/>
      <c r="I164" s="491">
        <f>SUM(I165)</f>
        <v>0</v>
      </c>
      <c r="J164" s="491">
        <f>SUM(J165)</f>
        <v>0</v>
      </c>
    </row>
    <row r="165" spans="1:10" ht="49.5" hidden="1" customHeight="1" x14ac:dyDescent="0.25">
      <c r="A165" s="7" t="s">
        <v>483</v>
      </c>
      <c r="B165" s="6" t="s">
        <v>50</v>
      </c>
      <c r="C165" s="44" t="s">
        <v>20</v>
      </c>
      <c r="D165" s="124" t="s">
        <v>32</v>
      </c>
      <c r="E165" s="245" t="s">
        <v>221</v>
      </c>
      <c r="F165" s="246" t="s">
        <v>12</v>
      </c>
      <c r="G165" s="247" t="s">
        <v>423</v>
      </c>
      <c r="H165" s="44"/>
      <c r="I165" s="491">
        <f>SUM(I166+I168)</f>
        <v>0</v>
      </c>
      <c r="J165" s="491">
        <f>SUM(J166+J168)</f>
        <v>0</v>
      </c>
    </row>
    <row r="166" spans="1:10" ht="31.5" hidden="1" customHeight="1" x14ac:dyDescent="0.25">
      <c r="A166" s="7" t="s">
        <v>772</v>
      </c>
      <c r="B166" s="6" t="s">
        <v>50</v>
      </c>
      <c r="C166" s="44" t="s">
        <v>20</v>
      </c>
      <c r="D166" s="124" t="s">
        <v>32</v>
      </c>
      <c r="E166" s="245" t="s">
        <v>221</v>
      </c>
      <c r="F166" s="246" t="s">
        <v>12</v>
      </c>
      <c r="G166" s="247" t="s">
        <v>818</v>
      </c>
      <c r="H166" s="44"/>
      <c r="I166" s="491">
        <f>SUM(I167)</f>
        <v>0</v>
      </c>
      <c r="J166" s="491">
        <f>SUM(J167)</f>
        <v>0</v>
      </c>
    </row>
    <row r="167" spans="1:10" ht="31.5" hidden="1" customHeight="1" x14ac:dyDescent="0.25">
      <c r="A167" s="7" t="s">
        <v>184</v>
      </c>
      <c r="B167" s="6" t="s">
        <v>50</v>
      </c>
      <c r="C167" s="44" t="s">
        <v>20</v>
      </c>
      <c r="D167" s="124" t="s">
        <v>32</v>
      </c>
      <c r="E167" s="245" t="s">
        <v>221</v>
      </c>
      <c r="F167" s="246" t="s">
        <v>12</v>
      </c>
      <c r="G167" s="247" t="s">
        <v>818</v>
      </c>
      <c r="H167" s="44" t="s">
        <v>179</v>
      </c>
      <c r="I167" s="493"/>
      <c r="J167" s="493"/>
    </row>
    <row r="168" spans="1:10" ht="18" hidden="1" customHeight="1" x14ac:dyDescent="0.25">
      <c r="A168" s="7" t="s">
        <v>774</v>
      </c>
      <c r="B168" s="6" t="s">
        <v>50</v>
      </c>
      <c r="C168" s="44" t="s">
        <v>20</v>
      </c>
      <c r="D168" s="124" t="s">
        <v>32</v>
      </c>
      <c r="E168" s="245" t="s">
        <v>221</v>
      </c>
      <c r="F168" s="246" t="s">
        <v>12</v>
      </c>
      <c r="G168" s="247" t="s">
        <v>775</v>
      </c>
      <c r="H168" s="44"/>
      <c r="I168" s="491">
        <f>SUM(I169)</f>
        <v>0</v>
      </c>
      <c r="J168" s="491">
        <f>SUM(J169)</f>
        <v>0</v>
      </c>
    </row>
    <row r="169" spans="1:10" ht="31.5" hidden="1" customHeight="1" x14ac:dyDescent="0.25">
      <c r="A169" s="7" t="s">
        <v>184</v>
      </c>
      <c r="B169" s="6" t="s">
        <v>50</v>
      </c>
      <c r="C169" s="44" t="s">
        <v>20</v>
      </c>
      <c r="D169" s="124" t="s">
        <v>32</v>
      </c>
      <c r="E169" s="245" t="s">
        <v>221</v>
      </c>
      <c r="F169" s="246" t="s">
        <v>12</v>
      </c>
      <c r="G169" s="247" t="s">
        <v>775</v>
      </c>
      <c r="H169" s="44" t="s">
        <v>179</v>
      </c>
      <c r="I169" s="493"/>
      <c r="J169" s="493"/>
    </row>
    <row r="170" spans="1:10" ht="15.75" x14ac:dyDescent="0.25">
      <c r="A170" s="100" t="s">
        <v>26</v>
      </c>
      <c r="B170" s="26" t="s">
        <v>50</v>
      </c>
      <c r="C170" s="22" t="s">
        <v>20</v>
      </c>
      <c r="D170" s="26">
        <v>12</v>
      </c>
      <c r="E170" s="101"/>
      <c r="F170" s="310"/>
      <c r="G170" s="311"/>
      <c r="H170" s="22"/>
      <c r="I170" s="489">
        <f>SUM(I171,I176,I181,I190,I197)</f>
        <v>680168</v>
      </c>
      <c r="J170" s="489">
        <f>SUM(J171,J176,J181,J190,J197)</f>
        <v>210000</v>
      </c>
    </row>
    <row r="171" spans="1:10" ht="47.25" x14ac:dyDescent="0.25">
      <c r="A171" s="27" t="s">
        <v>132</v>
      </c>
      <c r="B171" s="30" t="s">
        <v>50</v>
      </c>
      <c r="C171" s="28" t="s">
        <v>20</v>
      </c>
      <c r="D171" s="30">
        <v>12</v>
      </c>
      <c r="E171" s="236" t="s">
        <v>448</v>
      </c>
      <c r="F171" s="237" t="s">
        <v>422</v>
      </c>
      <c r="G171" s="238" t="s">
        <v>423</v>
      </c>
      <c r="H171" s="28"/>
      <c r="I171" s="490">
        <f t="shared" ref="I171:J174" si="15">SUM(I172)</f>
        <v>200000</v>
      </c>
      <c r="J171" s="490">
        <f t="shared" si="15"/>
        <v>200000</v>
      </c>
    </row>
    <row r="172" spans="1:10" ht="66.75" customHeight="1" x14ac:dyDescent="0.25">
      <c r="A172" s="55" t="s">
        <v>133</v>
      </c>
      <c r="B172" s="54" t="s">
        <v>50</v>
      </c>
      <c r="C172" s="2" t="s">
        <v>20</v>
      </c>
      <c r="D172" s="381">
        <v>12</v>
      </c>
      <c r="E172" s="251" t="s">
        <v>205</v>
      </c>
      <c r="F172" s="252" t="s">
        <v>422</v>
      </c>
      <c r="G172" s="253" t="s">
        <v>423</v>
      </c>
      <c r="H172" s="2"/>
      <c r="I172" s="491">
        <f t="shared" si="15"/>
        <v>200000</v>
      </c>
      <c r="J172" s="491">
        <f t="shared" si="15"/>
        <v>200000</v>
      </c>
    </row>
    <row r="173" spans="1:10" ht="47.25" x14ac:dyDescent="0.25">
      <c r="A173" s="55" t="s">
        <v>449</v>
      </c>
      <c r="B173" s="54" t="s">
        <v>50</v>
      </c>
      <c r="C173" s="2" t="s">
        <v>20</v>
      </c>
      <c r="D173" s="381">
        <v>12</v>
      </c>
      <c r="E173" s="251" t="s">
        <v>205</v>
      </c>
      <c r="F173" s="252" t="s">
        <v>10</v>
      </c>
      <c r="G173" s="253" t="s">
        <v>423</v>
      </c>
      <c r="H173" s="2"/>
      <c r="I173" s="491">
        <f t="shared" si="15"/>
        <v>200000</v>
      </c>
      <c r="J173" s="491">
        <f t="shared" si="15"/>
        <v>200000</v>
      </c>
    </row>
    <row r="174" spans="1:10" ht="16.5" customHeight="1" x14ac:dyDescent="0.25">
      <c r="A174" s="86" t="s">
        <v>451</v>
      </c>
      <c r="B174" s="381" t="s">
        <v>50</v>
      </c>
      <c r="C174" s="2" t="s">
        <v>20</v>
      </c>
      <c r="D174" s="381">
        <v>12</v>
      </c>
      <c r="E174" s="251" t="s">
        <v>205</v>
      </c>
      <c r="F174" s="252" t="s">
        <v>10</v>
      </c>
      <c r="G174" s="253" t="s">
        <v>450</v>
      </c>
      <c r="H174" s="2"/>
      <c r="I174" s="491">
        <f t="shared" si="15"/>
        <v>200000</v>
      </c>
      <c r="J174" s="491">
        <f t="shared" si="15"/>
        <v>200000</v>
      </c>
    </row>
    <row r="175" spans="1:10" ht="33" customHeight="1" x14ac:dyDescent="0.25">
      <c r="A175" s="91" t="s">
        <v>598</v>
      </c>
      <c r="B175" s="303" t="s">
        <v>50</v>
      </c>
      <c r="C175" s="2" t="s">
        <v>20</v>
      </c>
      <c r="D175" s="381">
        <v>12</v>
      </c>
      <c r="E175" s="251" t="s">
        <v>205</v>
      </c>
      <c r="F175" s="252" t="s">
        <v>10</v>
      </c>
      <c r="G175" s="253" t="s">
        <v>450</v>
      </c>
      <c r="H175" s="2" t="s">
        <v>16</v>
      </c>
      <c r="I175" s="492">
        <v>200000</v>
      </c>
      <c r="J175" s="492">
        <v>200000</v>
      </c>
    </row>
    <row r="176" spans="1:10" ht="47.25" hidden="1" x14ac:dyDescent="0.25">
      <c r="A176" s="27" t="s">
        <v>145</v>
      </c>
      <c r="B176" s="30" t="s">
        <v>50</v>
      </c>
      <c r="C176" s="28" t="s">
        <v>20</v>
      </c>
      <c r="D176" s="30">
        <v>12</v>
      </c>
      <c r="E176" s="236" t="s">
        <v>470</v>
      </c>
      <c r="F176" s="237" t="s">
        <v>422</v>
      </c>
      <c r="G176" s="238" t="s">
        <v>423</v>
      </c>
      <c r="H176" s="28"/>
      <c r="I176" s="490">
        <f t="shared" ref="I176:J179" si="16">SUM(I177)</f>
        <v>0</v>
      </c>
      <c r="J176" s="490">
        <f t="shared" si="16"/>
        <v>0</v>
      </c>
    </row>
    <row r="177" spans="1:10" ht="63" hidden="1" x14ac:dyDescent="0.25">
      <c r="A177" s="287" t="s">
        <v>146</v>
      </c>
      <c r="B177" s="312" t="s">
        <v>50</v>
      </c>
      <c r="C177" s="5" t="s">
        <v>20</v>
      </c>
      <c r="D177" s="402">
        <v>12</v>
      </c>
      <c r="E177" s="251" t="s">
        <v>216</v>
      </c>
      <c r="F177" s="252" t="s">
        <v>422</v>
      </c>
      <c r="G177" s="253" t="s">
        <v>423</v>
      </c>
      <c r="H177" s="2"/>
      <c r="I177" s="491">
        <f t="shared" si="16"/>
        <v>0</v>
      </c>
      <c r="J177" s="491">
        <f t="shared" si="16"/>
        <v>0</v>
      </c>
    </row>
    <row r="178" spans="1:10" ht="35.25" hidden="1" customHeight="1" x14ac:dyDescent="0.25">
      <c r="A178" s="92" t="s">
        <v>471</v>
      </c>
      <c r="B178" s="6" t="s">
        <v>50</v>
      </c>
      <c r="C178" s="5" t="s">
        <v>20</v>
      </c>
      <c r="D178" s="402">
        <v>12</v>
      </c>
      <c r="E178" s="251" t="s">
        <v>216</v>
      </c>
      <c r="F178" s="252" t="s">
        <v>10</v>
      </c>
      <c r="G178" s="253" t="s">
        <v>423</v>
      </c>
      <c r="H178" s="284"/>
      <c r="I178" s="491">
        <f t="shared" si="16"/>
        <v>0</v>
      </c>
      <c r="J178" s="491">
        <f t="shared" si="16"/>
        <v>0</v>
      </c>
    </row>
    <row r="179" spans="1:10" ht="15.75" hidden="1" customHeight="1" x14ac:dyDescent="0.25">
      <c r="A179" s="62" t="s">
        <v>103</v>
      </c>
      <c r="B179" s="381" t="s">
        <v>50</v>
      </c>
      <c r="C179" s="5" t="s">
        <v>20</v>
      </c>
      <c r="D179" s="402">
        <v>12</v>
      </c>
      <c r="E179" s="251" t="s">
        <v>216</v>
      </c>
      <c r="F179" s="252" t="s">
        <v>10</v>
      </c>
      <c r="G179" s="253" t="s">
        <v>472</v>
      </c>
      <c r="H179" s="60"/>
      <c r="I179" s="491">
        <f t="shared" si="16"/>
        <v>0</v>
      </c>
      <c r="J179" s="491">
        <f t="shared" si="16"/>
        <v>0</v>
      </c>
    </row>
    <row r="180" spans="1:10" ht="30" hidden="1" customHeight="1" x14ac:dyDescent="0.25">
      <c r="A180" s="114" t="s">
        <v>598</v>
      </c>
      <c r="B180" s="6" t="s">
        <v>50</v>
      </c>
      <c r="C180" s="5" t="s">
        <v>20</v>
      </c>
      <c r="D180" s="402">
        <v>12</v>
      </c>
      <c r="E180" s="251" t="s">
        <v>216</v>
      </c>
      <c r="F180" s="252" t="s">
        <v>10</v>
      </c>
      <c r="G180" s="253" t="s">
        <v>472</v>
      </c>
      <c r="H180" s="60" t="s">
        <v>16</v>
      </c>
      <c r="I180" s="493"/>
      <c r="J180" s="493"/>
    </row>
    <row r="181" spans="1:10" ht="52.5" customHeight="1" x14ac:dyDescent="0.25">
      <c r="A181" s="76" t="s">
        <v>191</v>
      </c>
      <c r="B181" s="30" t="s">
        <v>50</v>
      </c>
      <c r="C181" s="28" t="s">
        <v>20</v>
      </c>
      <c r="D181" s="30">
        <v>12</v>
      </c>
      <c r="E181" s="236" t="s">
        <v>757</v>
      </c>
      <c r="F181" s="237" t="s">
        <v>422</v>
      </c>
      <c r="G181" s="238" t="s">
        <v>423</v>
      </c>
      <c r="H181" s="28"/>
      <c r="I181" s="490">
        <f>SUM(I182)</f>
        <v>470168</v>
      </c>
      <c r="J181" s="490">
        <f>SUM(J182)</f>
        <v>0</v>
      </c>
    </row>
    <row r="182" spans="1:10" ht="80.25" customHeight="1" x14ac:dyDescent="0.25">
      <c r="A182" s="77" t="s">
        <v>192</v>
      </c>
      <c r="B182" s="54" t="s">
        <v>50</v>
      </c>
      <c r="C182" s="44" t="s">
        <v>20</v>
      </c>
      <c r="D182" s="54">
        <v>12</v>
      </c>
      <c r="E182" s="239" t="s">
        <v>222</v>
      </c>
      <c r="F182" s="240" t="s">
        <v>422</v>
      </c>
      <c r="G182" s="241" t="s">
        <v>423</v>
      </c>
      <c r="H182" s="44"/>
      <c r="I182" s="491">
        <f>SUM(I183)</f>
        <v>470168</v>
      </c>
      <c r="J182" s="491">
        <f>SUM(J183)</f>
        <v>0</v>
      </c>
    </row>
    <row r="183" spans="1:10" ht="33" customHeight="1" x14ac:dyDescent="0.25">
      <c r="A183" s="77" t="s">
        <v>486</v>
      </c>
      <c r="B183" s="54" t="s">
        <v>50</v>
      </c>
      <c r="C183" s="44" t="s">
        <v>20</v>
      </c>
      <c r="D183" s="54">
        <v>12</v>
      </c>
      <c r="E183" s="239" t="s">
        <v>222</v>
      </c>
      <c r="F183" s="240" t="s">
        <v>10</v>
      </c>
      <c r="G183" s="241" t="s">
        <v>423</v>
      </c>
      <c r="H183" s="44"/>
      <c r="I183" s="491">
        <f>SUM(I186+I188+I184)</f>
        <v>470168</v>
      </c>
      <c r="J183" s="491">
        <f>SUM(J186+J188+J184)</f>
        <v>0</v>
      </c>
    </row>
    <row r="184" spans="1:10" ht="49.5" customHeight="1" x14ac:dyDescent="0.25">
      <c r="A184" s="77" t="s">
        <v>1068</v>
      </c>
      <c r="B184" s="54" t="s">
        <v>50</v>
      </c>
      <c r="C184" s="44" t="s">
        <v>20</v>
      </c>
      <c r="D184" s="54">
        <v>12</v>
      </c>
      <c r="E184" s="239" t="s">
        <v>222</v>
      </c>
      <c r="F184" s="240" t="s">
        <v>10</v>
      </c>
      <c r="G184" s="446">
        <v>13600</v>
      </c>
      <c r="H184" s="44"/>
      <c r="I184" s="491">
        <f>SUM(I185)</f>
        <v>329118</v>
      </c>
      <c r="J184" s="491">
        <f>SUM(J185)</f>
        <v>0</v>
      </c>
    </row>
    <row r="185" spans="1:10" ht="17.25" customHeight="1" x14ac:dyDescent="0.25">
      <c r="A185" s="77" t="s">
        <v>21</v>
      </c>
      <c r="B185" s="54" t="s">
        <v>50</v>
      </c>
      <c r="C185" s="44" t="s">
        <v>20</v>
      </c>
      <c r="D185" s="54">
        <v>12</v>
      </c>
      <c r="E185" s="239" t="s">
        <v>222</v>
      </c>
      <c r="F185" s="240" t="s">
        <v>10</v>
      </c>
      <c r="G185" s="446">
        <v>13600</v>
      </c>
      <c r="H185" s="44" t="s">
        <v>68</v>
      </c>
      <c r="I185" s="493">
        <v>329118</v>
      </c>
      <c r="J185" s="493"/>
    </row>
    <row r="186" spans="1:10" ht="33.75" customHeight="1" x14ac:dyDescent="0.25">
      <c r="A186" s="77" t="s">
        <v>1070</v>
      </c>
      <c r="B186" s="54" t="s">
        <v>50</v>
      </c>
      <c r="C186" s="44" t="s">
        <v>20</v>
      </c>
      <c r="D186" s="54">
        <v>12</v>
      </c>
      <c r="E186" s="239" t="s">
        <v>222</v>
      </c>
      <c r="F186" s="240" t="s">
        <v>10</v>
      </c>
      <c r="G186" s="241" t="s">
        <v>776</v>
      </c>
      <c r="H186" s="44"/>
      <c r="I186" s="491">
        <f>SUM(I187)</f>
        <v>141050</v>
      </c>
      <c r="J186" s="491">
        <f>SUM(J187)</f>
        <v>0</v>
      </c>
    </row>
    <row r="187" spans="1:10" ht="18" customHeight="1" x14ac:dyDescent="0.25">
      <c r="A187" s="114" t="s">
        <v>21</v>
      </c>
      <c r="B187" s="54" t="s">
        <v>50</v>
      </c>
      <c r="C187" s="44" t="s">
        <v>20</v>
      </c>
      <c r="D187" s="54">
        <v>12</v>
      </c>
      <c r="E187" s="239" t="s">
        <v>222</v>
      </c>
      <c r="F187" s="240" t="s">
        <v>10</v>
      </c>
      <c r="G187" s="241" t="s">
        <v>776</v>
      </c>
      <c r="H187" s="44" t="s">
        <v>68</v>
      </c>
      <c r="I187" s="493">
        <v>141050</v>
      </c>
      <c r="J187" s="493"/>
    </row>
    <row r="188" spans="1:10" ht="48.75" hidden="1" customHeight="1" x14ac:dyDescent="0.25">
      <c r="A188" s="77" t="s">
        <v>759</v>
      </c>
      <c r="B188" s="54" t="s">
        <v>50</v>
      </c>
      <c r="C188" s="44" t="s">
        <v>20</v>
      </c>
      <c r="D188" s="54">
        <v>12</v>
      </c>
      <c r="E188" s="239" t="s">
        <v>222</v>
      </c>
      <c r="F188" s="240" t="s">
        <v>10</v>
      </c>
      <c r="G188" s="241" t="s">
        <v>758</v>
      </c>
      <c r="H188" s="44"/>
      <c r="I188" s="491">
        <f>SUM(I189)</f>
        <v>0</v>
      </c>
      <c r="J188" s="491">
        <f>SUM(J189)</f>
        <v>0</v>
      </c>
    </row>
    <row r="189" spans="1:10" ht="19.5" hidden="1" customHeight="1" x14ac:dyDescent="0.25">
      <c r="A189" s="77" t="s">
        <v>21</v>
      </c>
      <c r="B189" s="54" t="s">
        <v>50</v>
      </c>
      <c r="C189" s="44" t="s">
        <v>20</v>
      </c>
      <c r="D189" s="54">
        <v>12</v>
      </c>
      <c r="E189" s="239" t="s">
        <v>222</v>
      </c>
      <c r="F189" s="240" t="s">
        <v>10</v>
      </c>
      <c r="G189" s="241" t="s">
        <v>758</v>
      </c>
      <c r="H189" s="44" t="s">
        <v>68</v>
      </c>
      <c r="I189" s="493"/>
      <c r="J189" s="493"/>
    </row>
    <row r="190" spans="1:10" ht="31.5" x14ac:dyDescent="0.25">
      <c r="A190" s="66" t="s">
        <v>143</v>
      </c>
      <c r="B190" s="33" t="s">
        <v>50</v>
      </c>
      <c r="C190" s="29" t="s">
        <v>20</v>
      </c>
      <c r="D190" s="29" t="s">
        <v>77</v>
      </c>
      <c r="E190" s="230" t="s">
        <v>217</v>
      </c>
      <c r="F190" s="231" t="s">
        <v>422</v>
      </c>
      <c r="G190" s="232" t="s">
        <v>423</v>
      </c>
      <c r="H190" s="28"/>
      <c r="I190" s="490">
        <f>SUM(I191)</f>
        <v>10000</v>
      </c>
      <c r="J190" s="490">
        <f>SUM(J191)</f>
        <v>10000</v>
      </c>
    </row>
    <row r="191" spans="1:10" ht="46.5" customHeight="1" x14ac:dyDescent="0.25">
      <c r="A191" s="86" t="s">
        <v>144</v>
      </c>
      <c r="B191" s="402" t="s">
        <v>50</v>
      </c>
      <c r="C191" s="5" t="s">
        <v>20</v>
      </c>
      <c r="D191" s="402">
        <v>12</v>
      </c>
      <c r="E191" s="251" t="s">
        <v>218</v>
      </c>
      <c r="F191" s="252" t="s">
        <v>422</v>
      </c>
      <c r="G191" s="253" t="s">
        <v>423</v>
      </c>
      <c r="H191" s="284"/>
      <c r="I191" s="491">
        <f>SUM(I192)</f>
        <v>10000</v>
      </c>
      <c r="J191" s="491">
        <f>SUM(J192)</f>
        <v>10000</v>
      </c>
    </row>
    <row r="192" spans="1:10" ht="63" x14ac:dyDescent="0.25">
      <c r="A192" s="86" t="s">
        <v>473</v>
      </c>
      <c r="B192" s="402" t="s">
        <v>50</v>
      </c>
      <c r="C192" s="5" t="s">
        <v>20</v>
      </c>
      <c r="D192" s="402">
        <v>12</v>
      </c>
      <c r="E192" s="251" t="s">
        <v>218</v>
      </c>
      <c r="F192" s="252" t="s">
        <v>10</v>
      </c>
      <c r="G192" s="253" t="s">
        <v>423</v>
      </c>
      <c r="H192" s="284"/>
      <c r="I192" s="491">
        <f>SUM(I193+I195)</f>
        <v>10000</v>
      </c>
      <c r="J192" s="491">
        <f>SUM(J193+J195)</f>
        <v>10000</v>
      </c>
    </row>
    <row r="193" spans="1:10" ht="31.5" x14ac:dyDescent="0.25">
      <c r="A193" s="3" t="s">
        <v>475</v>
      </c>
      <c r="B193" s="402" t="s">
        <v>50</v>
      </c>
      <c r="C193" s="5" t="s">
        <v>20</v>
      </c>
      <c r="D193" s="402">
        <v>12</v>
      </c>
      <c r="E193" s="251" t="s">
        <v>218</v>
      </c>
      <c r="F193" s="252" t="s">
        <v>10</v>
      </c>
      <c r="G193" s="253" t="s">
        <v>474</v>
      </c>
      <c r="H193" s="284"/>
      <c r="I193" s="491">
        <f>SUM(I194)</f>
        <v>10000</v>
      </c>
      <c r="J193" s="491">
        <f>SUM(J194)</f>
        <v>10000</v>
      </c>
    </row>
    <row r="194" spans="1:10" ht="16.5" customHeight="1" x14ac:dyDescent="0.25">
      <c r="A194" s="86" t="s">
        <v>18</v>
      </c>
      <c r="B194" s="402" t="s">
        <v>50</v>
      </c>
      <c r="C194" s="5" t="s">
        <v>20</v>
      </c>
      <c r="D194" s="402">
        <v>12</v>
      </c>
      <c r="E194" s="251" t="s">
        <v>218</v>
      </c>
      <c r="F194" s="252" t="s">
        <v>10</v>
      </c>
      <c r="G194" s="253" t="s">
        <v>474</v>
      </c>
      <c r="H194" s="284" t="s">
        <v>17</v>
      </c>
      <c r="I194" s="493">
        <v>10000</v>
      </c>
      <c r="J194" s="493">
        <v>10000</v>
      </c>
    </row>
    <row r="195" spans="1:10" ht="32.25" hidden="1" customHeight="1" x14ac:dyDescent="0.25">
      <c r="A195" s="400" t="s">
        <v>643</v>
      </c>
      <c r="B195" s="402" t="s">
        <v>50</v>
      </c>
      <c r="C195" s="5" t="s">
        <v>20</v>
      </c>
      <c r="D195" s="402">
        <v>12</v>
      </c>
      <c r="E195" s="251" t="s">
        <v>218</v>
      </c>
      <c r="F195" s="252" t="s">
        <v>10</v>
      </c>
      <c r="G195" s="253" t="s">
        <v>642</v>
      </c>
      <c r="H195" s="284"/>
      <c r="I195" s="491">
        <f>SUM(I196)</f>
        <v>0</v>
      </c>
      <c r="J195" s="491">
        <f>SUM(J196)</f>
        <v>0</v>
      </c>
    </row>
    <row r="196" spans="1:10" ht="16.5" hidden="1" customHeight="1" x14ac:dyDescent="0.25">
      <c r="A196" s="86" t="s">
        <v>18</v>
      </c>
      <c r="B196" s="402" t="s">
        <v>50</v>
      </c>
      <c r="C196" s="5" t="s">
        <v>20</v>
      </c>
      <c r="D196" s="402">
        <v>12</v>
      </c>
      <c r="E196" s="251" t="s">
        <v>218</v>
      </c>
      <c r="F196" s="252" t="s">
        <v>10</v>
      </c>
      <c r="G196" s="253" t="s">
        <v>642</v>
      </c>
      <c r="H196" s="284" t="s">
        <v>17</v>
      </c>
      <c r="I196" s="493"/>
      <c r="J196" s="493"/>
    </row>
    <row r="197" spans="1:10" ht="31.5" hidden="1" x14ac:dyDescent="0.25">
      <c r="A197" s="66" t="s">
        <v>134</v>
      </c>
      <c r="B197" s="33" t="s">
        <v>50</v>
      </c>
      <c r="C197" s="29" t="s">
        <v>20</v>
      </c>
      <c r="D197" s="29" t="s">
        <v>77</v>
      </c>
      <c r="E197" s="230" t="s">
        <v>210</v>
      </c>
      <c r="F197" s="231" t="s">
        <v>422</v>
      </c>
      <c r="G197" s="232" t="s">
        <v>423</v>
      </c>
      <c r="H197" s="28"/>
      <c r="I197" s="490">
        <f>SUM(I198)</f>
        <v>0</v>
      </c>
      <c r="J197" s="490">
        <f>SUM(J198)</f>
        <v>0</v>
      </c>
    </row>
    <row r="198" spans="1:10" ht="31.5" hidden="1" x14ac:dyDescent="0.25">
      <c r="A198" s="86" t="s">
        <v>135</v>
      </c>
      <c r="B198" s="402" t="s">
        <v>50</v>
      </c>
      <c r="C198" s="5" t="s">
        <v>20</v>
      </c>
      <c r="D198" s="402">
        <v>12</v>
      </c>
      <c r="E198" s="251" t="s">
        <v>211</v>
      </c>
      <c r="F198" s="252" t="s">
        <v>422</v>
      </c>
      <c r="G198" s="253" t="s">
        <v>423</v>
      </c>
      <c r="H198" s="284"/>
      <c r="I198" s="491">
        <f>SUM(I199)</f>
        <v>0</v>
      </c>
      <c r="J198" s="491">
        <f>SUM(J199)</f>
        <v>0</v>
      </c>
    </row>
    <row r="199" spans="1:10" ht="31.5" hidden="1" x14ac:dyDescent="0.25">
      <c r="A199" s="3" t="s">
        <v>90</v>
      </c>
      <c r="B199" s="402" t="s">
        <v>50</v>
      </c>
      <c r="C199" s="5" t="s">
        <v>20</v>
      </c>
      <c r="D199" s="402">
        <v>12</v>
      </c>
      <c r="E199" s="251" t="s">
        <v>211</v>
      </c>
      <c r="F199" s="252" t="s">
        <v>422</v>
      </c>
      <c r="G199" s="253" t="s">
        <v>455</v>
      </c>
      <c r="H199" s="284"/>
      <c r="I199" s="491">
        <f>SUM(I200:I202)</f>
        <v>0</v>
      </c>
      <c r="J199" s="491">
        <f>SUM(J200:J202)</f>
        <v>0</v>
      </c>
    </row>
    <row r="200" spans="1:10" ht="63" hidden="1" x14ac:dyDescent="0.25">
      <c r="A200" s="104" t="s">
        <v>80</v>
      </c>
      <c r="B200" s="381" t="s">
        <v>50</v>
      </c>
      <c r="C200" s="5" t="s">
        <v>20</v>
      </c>
      <c r="D200" s="402">
        <v>12</v>
      </c>
      <c r="E200" s="251" t="s">
        <v>211</v>
      </c>
      <c r="F200" s="252" t="s">
        <v>422</v>
      </c>
      <c r="G200" s="253" t="s">
        <v>455</v>
      </c>
      <c r="H200" s="284" t="s">
        <v>13</v>
      </c>
      <c r="I200" s="493"/>
      <c r="J200" s="493"/>
    </row>
    <row r="201" spans="1:10" ht="30.75" hidden="1" customHeight="1" x14ac:dyDescent="0.25">
      <c r="A201" s="114" t="s">
        <v>598</v>
      </c>
      <c r="B201" s="6" t="s">
        <v>50</v>
      </c>
      <c r="C201" s="5" t="s">
        <v>20</v>
      </c>
      <c r="D201" s="402">
        <v>12</v>
      </c>
      <c r="E201" s="251" t="s">
        <v>211</v>
      </c>
      <c r="F201" s="252" t="s">
        <v>422</v>
      </c>
      <c r="G201" s="253" t="s">
        <v>455</v>
      </c>
      <c r="H201" s="284" t="s">
        <v>16</v>
      </c>
      <c r="I201" s="493"/>
      <c r="J201" s="493"/>
    </row>
    <row r="202" spans="1:10" ht="17.25" hidden="1" customHeight="1" x14ac:dyDescent="0.25">
      <c r="A202" s="3" t="s">
        <v>18</v>
      </c>
      <c r="B202" s="402" t="s">
        <v>50</v>
      </c>
      <c r="C202" s="5" t="s">
        <v>20</v>
      </c>
      <c r="D202" s="402">
        <v>12</v>
      </c>
      <c r="E202" s="251" t="s">
        <v>211</v>
      </c>
      <c r="F202" s="252" t="s">
        <v>422</v>
      </c>
      <c r="G202" s="253" t="s">
        <v>455</v>
      </c>
      <c r="H202" s="284" t="s">
        <v>17</v>
      </c>
      <c r="I202" s="493"/>
      <c r="J202" s="493"/>
    </row>
    <row r="203" spans="1:10" ht="15.75" hidden="1" x14ac:dyDescent="0.25">
      <c r="A203" s="17" t="s">
        <v>147</v>
      </c>
      <c r="B203" s="20" t="s">
        <v>50</v>
      </c>
      <c r="C203" s="18" t="s">
        <v>104</v>
      </c>
      <c r="D203" s="20"/>
      <c r="E203" s="307"/>
      <c r="F203" s="308"/>
      <c r="G203" s="309"/>
      <c r="H203" s="293"/>
      <c r="I203" s="488">
        <f>SUM(I204+I212+I242)</f>
        <v>0</v>
      </c>
      <c r="J203" s="488">
        <f>SUM(J204+J212+J242)</f>
        <v>0</v>
      </c>
    </row>
    <row r="204" spans="1:10" s="9" customFormat="1" ht="15.75" hidden="1" x14ac:dyDescent="0.25">
      <c r="A204" s="21" t="s">
        <v>247</v>
      </c>
      <c r="B204" s="305" t="s">
        <v>50</v>
      </c>
      <c r="C204" s="25" t="s">
        <v>104</v>
      </c>
      <c r="D204" s="294" t="s">
        <v>10</v>
      </c>
      <c r="E204" s="281"/>
      <c r="F204" s="282"/>
      <c r="G204" s="283"/>
      <c r="H204" s="24"/>
      <c r="I204" s="489">
        <f t="shared" ref="I204:J206" si="17">SUM(I205)</f>
        <v>0</v>
      </c>
      <c r="J204" s="489">
        <f t="shared" si="17"/>
        <v>0</v>
      </c>
    </row>
    <row r="205" spans="1:10" ht="47.25" hidden="1" x14ac:dyDescent="0.25">
      <c r="A205" s="27" t="s">
        <v>191</v>
      </c>
      <c r="B205" s="33" t="s">
        <v>50</v>
      </c>
      <c r="C205" s="29" t="s">
        <v>104</v>
      </c>
      <c r="D205" s="126" t="s">
        <v>10</v>
      </c>
      <c r="E205" s="236" t="s">
        <v>476</v>
      </c>
      <c r="F205" s="237" t="s">
        <v>422</v>
      </c>
      <c r="G205" s="238" t="s">
        <v>423</v>
      </c>
      <c r="H205" s="31"/>
      <c r="I205" s="490">
        <f t="shared" si="17"/>
        <v>0</v>
      </c>
      <c r="J205" s="490">
        <f t="shared" si="17"/>
        <v>0</v>
      </c>
    </row>
    <row r="206" spans="1:10" ht="78.75" hidden="1" x14ac:dyDescent="0.25">
      <c r="A206" s="3" t="s">
        <v>249</v>
      </c>
      <c r="B206" s="402" t="s">
        <v>50</v>
      </c>
      <c r="C206" s="5" t="s">
        <v>104</v>
      </c>
      <c r="D206" s="125" t="s">
        <v>10</v>
      </c>
      <c r="E206" s="251" t="s">
        <v>248</v>
      </c>
      <c r="F206" s="252" t="s">
        <v>422</v>
      </c>
      <c r="G206" s="253" t="s">
        <v>423</v>
      </c>
      <c r="H206" s="60"/>
      <c r="I206" s="491">
        <f t="shared" si="17"/>
        <v>0</v>
      </c>
      <c r="J206" s="491">
        <f t="shared" si="17"/>
        <v>0</v>
      </c>
    </row>
    <row r="207" spans="1:10" ht="47.25" hidden="1" x14ac:dyDescent="0.25">
      <c r="A207" s="62" t="s">
        <v>612</v>
      </c>
      <c r="B207" s="125" t="s">
        <v>50</v>
      </c>
      <c r="C207" s="5" t="s">
        <v>104</v>
      </c>
      <c r="D207" s="125" t="s">
        <v>10</v>
      </c>
      <c r="E207" s="251" t="s">
        <v>248</v>
      </c>
      <c r="F207" s="252" t="s">
        <v>10</v>
      </c>
      <c r="G207" s="253" t="s">
        <v>423</v>
      </c>
      <c r="H207" s="60"/>
      <c r="I207" s="491">
        <f>SUM(I208+I210)</f>
        <v>0</v>
      </c>
      <c r="J207" s="491">
        <f>SUM(J208+J210)</f>
        <v>0</v>
      </c>
    </row>
    <row r="208" spans="1:10" ht="32.25" hidden="1" customHeight="1" x14ac:dyDescent="0.25">
      <c r="A208" s="109" t="s">
        <v>255</v>
      </c>
      <c r="B208" s="54" t="s">
        <v>50</v>
      </c>
      <c r="C208" s="5" t="s">
        <v>104</v>
      </c>
      <c r="D208" s="125" t="s">
        <v>10</v>
      </c>
      <c r="E208" s="251" t="s">
        <v>248</v>
      </c>
      <c r="F208" s="252" t="s">
        <v>10</v>
      </c>
      <c r="G208" s="253" t="s">
        <v>478</v>
      </c>
      <c r="H208" s="60"/>
      <c r="I208" s="491">
        <f>SUM(I209)</f>
        <v>0</v>
      </c>
      <c r="J208" s="491">
        <f>SUM(J209)</f>
        <v>0</v>
      </c>
    </row>
    <row r="209" spans="1:10" ht="30.75" hidden="1" customHeight="1" x14ac:dyDescent="0.25">
      <c r="A209" s="114" t="s">
        <v>598</v>
      </c>
      <c r="B209" s="6" t="s">
        <v>50</v>
      </c>
      <c r="C209" s="5" t="s">
        <v>104</v>
      </c>
      <c r="D209" s="125" t="s">
        <v>10</v>
      </c>
      <c r="E209" s="251" t="s">
        <v>248</v>
      </c>
      <c r="F209" s="252" t="s">
        <v>10</v>
      </c>
      <c r="G209" s="253" t="s">
        <v>478</v>
      </c>
      <c r="H209" s="60" t="s">
        <v>16</v>
      </c>
      <c r="I209" s="493"/>
      <c r="J209" s="493"/>
    </row>
    <row r="210" spans="1:10" ht="33" hidden="1" customHeight="1" x14ac:dyDescent="0.25">
      <c r="A210" s="109" t="s">
        <v>479</v>
      </c>
      <c r="B210" s="322" t="s">
        <v>50</v>
      </c>
      <c r="C210" s="5" t="s">
        <v>104</v>
      </c>
      <c r="D210" s="125" t="s">
        <v>10</v>
      </c>
      <c r="E210" s="251" t="s">
        <v>248</v>
      </c>
      <c r="F210" s="252" t="s">
        <v>10</v>
      </c>
      <c r="G210" s="253" t="s">
        <v>480</v>
      </c>
      <c r="H210" s="60"/>
      <c r="I210" s="491">
        <f>SUM(I211)</f>
        <v>0</v>
      </c>
      <c r="J210" s="491">
        <f>SUM(J211)</f>
        <v>0</v>
      </c>
    </row>
    <row r="211" spans="1:10" ht="17.25" hidden="1" customHeight="1" x14ac:dyDescent="0.25">
      <c r="A211" s="77" t="s">
        <v>21</v>
      </c>
      <c r="B211" s="320" t="s">
        <v>50</v>
      </c>
      <c r="C211" s="5" t="s">
        <v>104</v>
      </c>
      <c r="D211" s="125" t="s">
        <v>10</v>
      </c>
      <c r="E211" s="251" t="s">
        <v>248</v>
      </c>
      <c r="F211" s="252" t="s">
        <v>10</v>
      </c>
      <c r="G211" s="253" t="s">
        <v>480</v>
      </c>
      <c r="H211" s="60" t="s">
        <v>68</v>
      </c>
      <c r="I211" s="493"/>
      <c r="J211" s="493"/>
    </row>
    <row r="212" spans="1:10" ht="15.75" hidden="1" x14ac:dyDescent="0.25">
      <c r="A212" s="21" t="s">
        <v>148</v>
      </c>
      <c r="B212" s="305" t="s">
        <v>50</v>
      </c>
      <c r="C212" s="25" t="s">
        <v>104</v>
      </c>
      <c r="D212" s="22" t="s">
        <v>12</v>
      </c>
      <c r="E212" s="281"/>
      <c r="F212" s="282"/>
      <c r="G212" s="283"/>
      <c r="H212" s="24"/>
      <c r="I212" s="489">
        <f>SUM(I213+I226+I231)</f>
        <v>0</v>
      </c>
      <c r="J212" s="489">
        <f>SUM(J213+J226+J231)</f>
        <v>0</v>
      </c>
    </row>
    <row r="213" spans="1:10" ht="36" hidden="1" customHeight="1" x14ac:dyDescent="0.25">
      <c r="A213" s="27" t="s">
        <v>180</v>
      </c>
      <c r="B213" s="33" t="s">
        <v>50</v>
      </c>
      <c r="C213" s="29" t="s">
        <v>104</v>
      </c>
      <c r="D213" s="33" t="s">
        <v>12</v>
      </c>
      <c r="E213" s="236" t="s">
        <v>481</v>
      </c>
      <c r="F213" s="237" t="s">
        <v>422</v>
      </c>
      <c r="G213" s="238" t="s">
        <v>423</v>
      </c>
      <c r="H213" s="31"/>
      <c r="I213" s="490">
        <f>SUM(I214)</f>
        <v>0</v>
      </c>
      <c r="J213" s="490">
        <f>SUM(J214)</f>
        <v>0</v>
      </c>
    </row>
    <row r="214" spans="1:10" ht="47.25" hidden="1" x14ac:dyDescent="0.25">
      <c r="A214" s="55" t="s">
        <v>181</v>
      </c>
      <c r="B214" s="320" t="s">
        <v>50</v>
      </c>
      <c r="C214" s="5" t="s">
        <v>104</v>
      </c>
      <c r="D214" s="402" t="s">
        <v>12</v>
      </c>
      <c r="E214" s="251" t="s">
        <v>219</v>
      </c>
      <c r="F214" s="252" t="s">
        <v>422</v>
      </c>
      <c r="G214" s="253" t="s">
        <v>423</v>
      </c>
      <c r="H214" s="60"/>
      <c r="I214" s="491">
        <f>SUM(I215)</f>
        <v>0</v>
      </c>
      <c r="J214" s="491">
        <f>SUM(J215)</f>
        <v>0</v>
      </c>
    </row>
    <row r="215" spans="1:10" ht="31.5" hidden="1" x14ac:dyDescent="0.25">
      <c r="A215" s="109" t="s">
        <v>482</v>
      </c>
      <c r="B215" s="322" t="s">
        <v>50</v>
      </c>
      <c r="C215" s="5" t="s">
        <v>104</v>
      </c>
      <c r="D215" s="402" t="s">
        <v>12</v>
      </c>
      <c r="E215" s="251" t="s">
        <v>219</v>
      </c>
      <c r="F215" s="252" t="s">
        <v>10</v>
      </c>
      <c r="G215" s="253" t="s">
        <v>423</v>
      </c>
      <c r="H215" s="60"/>
      <c r="I215" s="491">
        <f>SUM(I216+I218+I220+I222+I224)</f>
        <v>0</v>
      </c>
      <c r="J215" s="491">
        <f>SUM(J216+J218+J220+J222+J224)</f>
        <v>0</v>
      </c>
    </row>
    <row r="216" spans="1:10" ht="33.75" hidden="1" customHeight="1" x14ac:dyDescent="0.25">
      <c r="A216" s="109" t="s">
        <v>804</v>
      </c>
      <c r="B216" s="322" t="s">
        <v>50</v>
      </c>
      <c r="C216" s="5" t="s">
        <v>104</v>
      </c>
      <c r="D216" s="402" t="s">
        <v>12</v>
      </c>
      <c r="E216" s="251" t="s">
        <v>219</v>
      </c>
      <c r="F216" s="252" t="s">
        <v>10</v>
      </c>
      <c r="G216" s="392">
        <v>13420</v>
      </c>
      <c r="H216" s="60"/>
      <c r="I216" s="491">
        <f>SUM(I217)</f>
        <v>0</v>
      </c>
      <c r="J216" s="491">
        <f>SUM(J217)</f>
        <v>0</v>
      </c>
    </row>
    <row r="217" spans="1:10" ht="18" hidden="1" customHeight="1" x14ac:dyDescent="0.25">
      <c r="A217" s="109" t="s">
        <v>21</v>
      </c>
      <c r="B217" s="322" t="s">
        <v>50</v>
      </c>
      <c r="C217" s="5" t="s">
        <v>104</v>
      </c>
      <c r="D217" s="402" t="s">
        <v>12</v>
      </c>
      <c r="E217" s="251" t="s">
        <v>219</v>
      </c>
      <c r="F217" s="252" t="s">
        <v>10</v>
      </c>
      <c r="G217" s="392">
        <v>13420</v>
      </c>
      <c r="H217" s="60" t="s">
        <v>68</v>
      </c>
      <c r="I217" s="493"/>
      <c r="J217" s="493"/>
    </row>
    <row r="218" spans="1:10" ht="31.5" hidden="1" x14ac:dyDescent="0.25">
      <c r="A218" s="109" t="s">
        <v>779</v>
      </c>
      <c r="B218" s="322" t="s">
        <v>50</v>
      </c>
      <c r="C218" s="5" t="s">
        <v>104</v>
      </c>
      <c r="D218" s="402" t="s">
        <v>12</v>
      </c>
      <c r="E218" s="251" t="s">
        <v>219</v>
      </c>
      <c r="F218" s="252" t="s">
        <v>10</v>
      </c>
      <c r="G218" s="392">
        <v>13430</v>
      </c>
      <c r="H218" s="60"/>
      <c r="I218" s="491">
        <f>SUM(I219)</f>
        <v>0</v>
      </c>
      <c r="J218" s="491">
        <f>SUM(J219)</f>
        <v>0</v>
      </c>
    </row>
    <row r="219" spans="1:10" ht="16.5" hidden="1" customHeight="1" x14ac:dyDescent="0.25">
      <c r="A219" s="109" t="s">
        <v>21</v>
      </c>
      <c r="B219" s="322" t="s">
        <v>50</v>
      </c>
      <c r="C219" s="5" t="s">
        <v>104</v>
      </c>
      <c r="D219" s="402" t="s">
        <v>12</v>
      </c>
      <c r="E219" s="251" t="s">
        <v>219</v>
      </c>
      <c r="F219" s="252" t="s">
        <v>10</v>
      </c>
      <c r="G219" s="392">
        <v>13430</v>
      </c>
      <c r="H219" s="60" t="s">
        <v>68</v>
      </c>
      <c r="I219" s="493"/>
      <c r="J219" s="493"/>
    </row>
    <row r="220" spans="1:10" ht="31.5" hidden="1" x14ac:dyDescent="0.25">
      <c r="A220" s="109" t="s">
        <v>591</v>
      </c>
      <c r="B220" s="322" t="s">
        <v>50</v>
      </c>
      <c r="C220" s="5" t="s">
        <v>104</v>
      </c>
      <c r="D220" s="402" t="s">
        <v>12</v>
      </c>
      <c r="E220" s="251" t="s">
        <v>219</v>
      </c>
      <c r="F220" s="252" t="s">
        <v>10</v>
      </c>
      <c r="G220" s="253" t="s">
        <v>590</v>
      </c>
      <c r="H220" s="60"/>
      <c r="I220" s="491">
        <f>SUM(I221)</f>
        <v>0</v>
      </c>
      <c r="J220" s="491">
        <f>SUM(J221)</f>
        <v>0</v>
      </c>
    </row>
    <row r="221" spans="1:10" ht="16.5" hidden="1" customHeight="1" x14ac:dyDescent="0.25">
      <c r="A221" s="77" t="s">
        <v>21</v>
      </c>
      <c r="B221" s="322" t="s">
        <v>50</v>
      </c>
      <c r="C221" s="5" t="s">
        <v>104</v>
      </c>
      <c r="D221" s="402" t="s">
        <v>12</v>
      </c>
      <c r="E221" s="251" t="s">
        <v>219</v>
      </c>
      <c r="F221" s="252" t="s">
        <v>10</v>
      </c>
      <c r="G221" s="253" t="s">
        <v>590</v>
      </c>
      <c r="H221" s="60" t="s">
        <v>68</v>
      </c>
      <c r="I221" s="493"/>
      <c r="J221" s="493"/>
    </row>
    <row r="222" spans="1:10" s="43" customFormat="1" ht="31.5" hidden="1" customHeight="1" x14ac:dyDescent="0.25">
      <c r="A222" s="77" t="s">
        <v>777</v>
      </c>
      <c r="B222" s="320" t="s">
        <v>50</v>
      </c>
      <c r="C222" s="5" t="s">
        <v>104</v>
      </c>
      <c r="D222" s="402" t="s">
        <v>12</v>
      </c>
      <c r="E222" s="251" t="s">
        <v>219</v>
      </c>
      <c r="F222" s="252" t="s">
        <v>10</v>
      </c>
      <c r="G222" s="253" t="s">
        <v>778</v>
      </c>
      <c r="H222" s="60"/>
      <c r="I222" s="491">
        <f>SUM(I223)</f>
        <v>0</v>
      </c>
      <c r="J222" s="491">
        <f>SUM(J223)</f>
        <v>0</v>
      </c>
    </row>
    <row r="223" spans="1:10" s="43" customFormat="1" ht="15.75" hidden="1" customHeight="1" x14ac:dyDescent="0.25">
      <c r="A223" s="77" t="s">
        <v>21</v>
      </c>
      <c r="B223" s="320" t="s">
        <v>50</v>
      </c>
      <c r="C223" s="5" t="s">
        <v>104</v>
      </c>
      <c r="D223" s="402" t="s">
        <v>12</v>
      </c>
      <c r="E223" s="251" t="s">
        <v>219</v>
      </c>
      <c r="F223" s="252" t="s">
        <v>10</v>
      </c>
      <c r="G223" s="253" t="s">
        <v>778</v>
      </c>
      <c r="H223" s="60" t="s">
        <v>68</v>
      </c>
      <c r="I223" s="493"/>
      <c r="J223" s="493"/>
    </row>
    <row r="224" spans="1:10" s="43" customFormat="1" ht="32.25" hidden="1" customHeight="1" x14ac:dyDescent="0.25">
      <c r="A224" s="77" t="s">
        <v>805</v>
      </c>
      <c r="B224" s="320" t="s">
        <v>50</v>
      </c>
      <c r="C224" s="5" t="s">
        <v>104</v>
      </c>
      <c r="D224" s="402" t="s">
        <v>12</v>
      </c>
      <c r="E224" s="251" t="s">
        <v>219</v>
      </c>
      <c r="F224" s="252" t="s">
        <v>10</v>
      </c>
      <c r="G224" s="253" t="s">
        <v>780</v>
      </c>
      <c r="H224" s="60"/>
      <c r="I224" s="491">
        <f>SUM(I225)</f>
        <v>0</v>
      </c>
      <c r="J224" s="491">
        <f>SUM(J225)</f>
        <v>0</v>
      </c>
    </row>
    <row r="225" spans="1:10" s="43" customFormat="1" ht="15.75" hidden="1" customHeight="1" x14ac:dyDescent="0.25">
      <c r="A225" s="77" t="s">
        <v>21</v>
      </c>
      <c r="B225" s="320" t="s">
        <v>50</v>
      </c>
      <c r="C225" s="5" t="s">
        <v>104</v>
      </c>
      <c r="D225" s="402" t="s">
        <v>12</v>
      </c>
      <c r="E225" s="251" t="s">
        <v>219</v>
      </c>
      <c r="F225" s="252" t="s">
        <v>10</v>
      </c>
      <c r="G225" s="253" t="s">
        <v>780</v>
      </c>
      <c r="H225" s="60" t="s">
        <v>68</v>
      </c>
      <c r="I225" s="493"/>
      <c r="J225" s="493"/>
    </row>
    <row r="226" spans="1:10" s="43" customFormat="1" ht="47.25" hidden="1" x14ac:dyDescent="0.25">
      <c r="A226" s="27" t="s">
        <v>191</v>
      </c>
      <c r="B226" s="33" t="s">
        <v>50</v>
      </c>
      <c r="C226" s="29" t="s">
        <v>104</v>
      </c>
      <c r="D226" s="126" t="s">
        <v>12</v>
      </c>
      <c r="E226" s="236" t="s">
        <v>476</v>
      </c>
      <c r="F226" s="237" t="s">
        <v>422</v>
      </c>
      <c r="G226" s="238" t="s">
        <v>423</v>
      </c>
      <c r="H226" s="31"/>
      <c r="I226" s="490">
        <f t="shared" ref="I226:J229" si="18">SUM(I227)</f>
        <v>0</v>
      </c>
      <c r="J226" s="490">
        <f t="shared" si="18"/>
        <v>0</v>
      </c>
    </row>
    <row r="227" spans="1:10" s="43" customFormat="1" ht="78.75" hidden="1" x14ac:dyDescent="0.25">
      <c r="A227" s="55" t="s">
        <v>249</v>
      </c>
      <c r="B227" s="320" t="s">
        <v>50</v>
      </c>
      <c r="C227" s="5" t="s">
        <v>104</v>
      </c>
      <c r="D227" s="125" t="s">
        <v>12</v>
      </c>
      <c r="E227" s="251" t="s">
        <v>248</v>
      </c>
      <c r="F227" s="252" t="s">
        <v>422</v>
      </c>
      <c r="G227" s="253" t="s">
        <v>423</v>
      </c>
      <c r="H227" s="284"/>
      <c r="I227" s="491">
        <f t="shared" si="18"/>
        <v>0</v>
      </c>
      <c r="J227" s="491">
        <f t="shared" si="18"/>
        <v>0</v>
      </c>
    </row>
    <row r="228" spans="1:10" s="43" customFormat="1" ht="47.25" hidden="1" x14ac:dyDescent="0.25">
      <c r="A228" s="109" t="s">
        <v>477</v>
      </c>
      <c r="B228" s="322" t="s">
        <v>50</v>
      </c>
      <c r="C228" s="5" t="s">
        <v>104</v>
      </c>
      <c r="D228" s="125" t="s">
        <v>12</v>
      </c>
      <c r="E228" s="251" t="s">
        <v>248</v>
      </c>
      <c r="F228" s="252" t="s">
        <v>10</v>
      </c>
      <c r="G228" s="253" t="s">
        <v>423</v>
      </c>
      <c r="H228" s="284"/>
      <c r="I228" s="491">
        <f t="shared" si="18"/>
        <v>0</v>
      </c>
      <c r="J228" s="491">
        <f t="shared" si="18"/>
        <v>0</v>
      </c>
    </row>
    <row r="229" spans="1:10" s="43" customFormat="1" ht="33.75" hidden="1" customHeight="1" x14ac:dyDescent="0.25">
      <c r="A229" s="109" t="s">
        <v>550</v>
      </c>
      <c r="B229" s="322" t="s">
        <v>50</v>
      </c>
      <c r="C229" s="5" t="s">
        <v>104</v>
      </c>
      <c r="D229" s="125" t="s">
        <v>12</v>
      </c>
      <c r="E229" s="251" t="s">
        <v>248</v>
      </c>
      <c r="F229" s="252" t="s">
        <v>10</v>
      </c>
      <c r="G229" s="253" t="s">
        <v>551</v>
      </c>
      <c r="H229" s="284"/>
      <c r="I229" s="491">
        <f t="shared" si="18"/>
        <v>0</v>
      </c>
      <c r="J229" s="491">
        <f t="shared" si="18"/>
        <v>0</v>
      </c>
    </row>
    <row r="230" spans="1:10" s="43" customFormat="1" ht="18" hidden="1" customHeight="1" x14ac:dyDescent="0.25">
      <c r="A230" s="77" t="s">
        <v>21</v>
      </c>
      <c r="B230" s="320" t="s">
        <v>50</v>
      </c>
      <c r="C230" s="5" t="s">
        <v>104</v>
      </c>
      <c r="D230" s="125" t="s">
        <v>12</v>
      </c>
      <c r="E230" s="251" t="s">
        <v>248</v>
      </c>
      <c r="F230" s="252" t="s">
        <v>10</v>
      </c>
      <c r="G230" s="253" t="s">
        <v>551</v>
      </c>
      <c r="H230" s="284" t="s">
        <v>68</v>
      </c>
      <c r="I230" s="493"/>
      <c r="J230" s="493"/>
    </row>
    <row r="231" spans="1:10" s="43" customFormat="1" ht="31.5" hidden="1" x14ac:dyDescent="0.25">
      <c r="A231" s="27" t="s">
        <v>182</v>
      </c>
      <c r="B231" s="33" t="s">
        <v>50</v>
      </c>
      <c r="C231" s="29" t="s">
        <v>104</v>
      </c>
      <c r="D231" s="33" t="s">
        <v>12</v>
      </c>
      <c r="E231" s="236" t="s">
        <v>220</v>
      </c>
      <c r="F231" s="237" t="s">
        <v>422</v>
      </c>
      <c r="G231" s="238" t="s">
        <v>423</v>
      </c>
      <c r="H231" s="31"/>
      <c r="I231" s="490">
        <f>SUM(I232)</f>
        <v>0</v>
      </c>
      <c r="J231" s="490">
        <f>SUM(J232)</f>
        <v>0</v>
      </c>
    </row>
    <row r="232" spans="1:10" s="43" customFormat="1" ht="63" hidden="1" x14ac:dyDescent="0.25">
      <c r="A232" s="55" t="s">
        <v>183</v>
      </c>
      <c r="B232" s="320" t="s">
        <v>50</v>
      </c>
      <c r="C232" s="5" t="s">
        <v>104</v>
      </c>
      <c r="D232" s="402" t="s">
        <v>12</v>
      </c>
      <c r="E232" s="251" t="s">
        <v>221</v>
      </c>
      <c r="F232" s="252" t="s">
        <v>422</v>
      </c>
      <c r="G232" s="253" t="s">
        <v>423</v>
      </c>
      <c r="H232" s="60"/>
      <c r="I232" s="491">
        <f>SUM(I233)</f>
        <v>0</v>
      </c>
      <c r="J232" s="491">
        <f>SUM(J233)</f>
        <v>0</v>
      </c>
    </row>
    <row r="233" spans="1:10" s="43" customFormat="1" ht="47.25" hidden="1" x14ac:dyDescent="0.25">
      <c r="A233" s="55" t="s">
        <v>483</v>
      </c>
      <c r="B233" s="320" t="s">
        <v>50</v>
      </c>
      <c r="C233" s="5" t="s">
        <v>104</v>
      </c>
      <c r="D233" s="402" t="s">
        <v>12</v>
      </c>
      <c r="E233" s="251" t="s">
        <v>221</v>
      </c>
      <c r="F233" s="252" t="s">
        <v>12</v>
      </c>
      <c r="G233" s="253" t="s">
        <v>423</v>
      </c>
      <c r="H233" s="60"/>
      <c r="I233" s="491">
        <f>SUM(I234+I236+I238+I240)</f>
        <v>0</v>
      </c>
      <c r="J233" s="491">
        <f>SUM(J234+J236+J238+J240)</f>
        <v>0</v>
      </c>
    </row>
    <row r="234" spans="1:10" s="43" customFormat="1" ht="47.25" hidden="1" x14ac:dyDescent="0.25">
      <c r="A234" s="55" t="s">
        <v>615</v>
      </c>
      <c r="B234" s="320" t="s">
        <v>50</v>
      </c>
      <c r="C234" s="5" t="s">
        <v>104</v>
      </c>
      <c r="D234" s="402" t="s">
        <v>12</v>
      </c>
      <c r="E234" s="251" t="s">
        <v>221</v>
      </c>
      <c r="F234" s="252" t="s">
        <v>12</v>
      </c>
      <c r="G234" s="392">
        <v>50181</v>
      </c>
      <c r="H234" s="60"/>
      <c r="I234" s="491">
        <f>SUM(I235)</f>
        <v>0</v>
      </c>
      <c r="J234" s="491">
        <f>SUM(J235)</f>
        <v>0</v>
      </c>
    </row>
    <row r="235" spans="1:10" s="43" customFormat="1" ht="15.75" hidden="1" customHeight="1" x14ac:dyDescent="0.25">
      <c r="A235" s="3" t="s">
        <v>21</v>
      </c>
      <c r="B235" s="320" t="s">
        <v>50</v>
      </c>
      <c r="C235" s="5" t="s">
        <v>104</v>
      </c>
      <c r="D235" s="402" t="s">
        <v>12</v>
      </c>
      <c r="E235" s="251" t="s">
        <v>221</v>
      </c>
      <c r="F235" s="252" t="s">
        <v>12</v>
      </c>
      <c r="G235" s="392">
        <v>50181</v>
      </c>
      <c r="H235" s="60" t="s">
        <v>68</v>
      </c>
      <c r="I235" s="493"/>
      <c r="J235" s="493"/>
    </row>
    <row r="236" spans="1:10" s="43" customFormat="1" ht="31.5" hidden="1" x14ac:dyDescent="0.25">
      <c r="A236" s="55" t="s">
        <v>772</v>
      </c>
      <c r="B236" s="320" t="s">
        <v>50</v>
      </c>
      <c r="C236" s="5" t="s">
        <v>104</v>
      </c>
      <c r="D236" s="402" t="s">
        <v>12</v>
      </c>
      <c r="E236" s="251" t="s">
        <v>221</v>
      </c>
      <c r="F236" s="252" t="s">
        <v>12</v>
      </c>
      <c r="G236" s="253" t="s">
        <v>818</v>
      </c>
      <c r="H236" s="60"/>
      <c r="I236" s="491">
        <f>SUM(I237)</f>
        <v>0</v>
      </c>
      <c r="J236" s="491">
        <f>SUM(J237)</f>
        <v>0</v>
      </c>
    </row>
    <row r="237" spans="1:10" s="43" customFormat="1" ht="16.5" hidden="1" customHeight="1" x14ac:dyDescent="0.25">
      <c r="A237" s="3" t="s">
        <v>21</v>
      </c>
      <c r="B237" s="402" t="s">
        <v>50</v>
      </c>
      <c r="C237" s="5" t="s">
        <v>104</v>
      </c>
      <c r="D237" s="402" t="s">
        <v>12</v>
      </c>
      <c r="E237" s="251" t="s">
        <v>221</v>
      </c>
      <c r="F237" s="252" t="s">
        <v>12</v>
      </c>
      <c r="G237" s="253" t="s">
        <v>818</v>
      </c>
      <c r="H237" s="60" t="s">
        <v>68</v>
      </c>
      <c r="I237" s="493"/>
      <c r="J237" s="493"/>
    </row>
    <row r="238" spans="1:10" s="43" customFormat="1" ht="19.5" hidden="1" customHeight="1" x14ac:dyDescent="0.25">
      <c r="A238" s="3" t="s">
        <v>774</v>
      </c>
      <c r="B238" s="402" t="s">
        <v>50</v>
      </c>
      <c r="C238" s="5" t="s">
        <v>104</v>
      </c>
      <c r="D238" s="402" t="s">
        <v>12</v>
      </c>
      <c r="E238" s="251" t="s">
        <v>221</v>
      </c>
      <c r="F238" s="252" t="s">
        <v>12</v>
      </c>
      <c r="G238" s="253" t="s">
        <v>775</v>
      </c>
      <c r="H238" s="60"/>
      <c r="I238" s="491">
        <f>SUM(I239)</f>
        <v>0</v>
      </c>
      <c r="J238" s="491">
        <f>SUM(J239)</f>
        <v>0</v>
      </c>
    </row>
    <row r="239" spans="1:10" s="43" customFormat="1" ht="16.5" hidden="1" customHeight="1" x14ac:dyDescent="0.25">
      <c r="A239" s="3" t="s">
        <v>21</v>
      </c>
      <c r="B239" s="402" t="s">
        <v>50</v>
      </c>
      <c r="C239" s="5" t="s">
        <v>104</v>
      </c>
      <c r="D239" s="402" t="s">
        <v>12</v>
      </c>
      <c r="E239" s="251" t="s">
        <v>221</v>
      </c>
      <c r="F239" s="252" t="s">
        <v>12</v>
      </c>
      <c r="G239" s="253" t="s">
        <v>775</v>
      </c>
      <c r="H239" s="60" t="s">
        <v>68</v>
      </c>
      <c r="I239" s="493"/>
      <c r="J239" s="493"/>
    </row>
    <row r="240" spans="1:10" s="43" customFormat="1" ht="48" hidden="1" customHeight="1" x14ac:dyDescent="0.25">
      <c r="A240" s="62" t="s">
        <v>614</v>
      </c>
      <c r="B240" s="402" t="s">
        <v>50</v>
      </c>
      <c r="C240" s="5" t="s">
        <v>104</v>
      </c>
      <c r="D240" s="402" t="s">
        <v>12</v>
      </c>
      <c r="E240" s="251" t="s">
        <v>221</v>
      </c>
      <c r="F240" s="252" t="s">
        <v>12</v>
      </c>
      <c r="G240" s="253" t="s">
        <v>613</v>
      </c>
      <c r="H240" s="60"/>
      <c r="I240" s="491">
        <f>SUM(I241)</f>
        <v>0</v>
      </c>
      <c r="J240" s="491">
        <f>SUM(J241)</f>
        <v>0</v>
      </c>
    </row>
    <row r="241" spans="1:10" s="43" customFormat="1" ht="16.5" hidden="1" customHeight="1" x14ac:dyDescent="0.25">
      <c r="A241" s="3" t="s">
        <v>21</v>
      </c>
      <c r="B241" s="402" t="s">
        <v>50</v>
      </c>
      <c r="C241" s="5" t="s">
        <v>104</v>
      </c>
      <c r="D241" s="402" t="s">
        <v>12</v>
      </c>
      <c r="E241" s="251" t="s">
        <v>221</v>
      </c>
      <c r="F241" s="252" t="s">
        <v>12</v>
      </c>
      <c r="G241" s="253" t="s">
        <v>613</v>
      </c>
      <c r="H241" s="60" t="s">
        <v>68</v>
      </c>
      <c r="I241" s="493"/>
      <c r="J241" s="493"/>
    </row>
    <row r="242" spans="1:10" s="43" customFormat="1" ht="16.5" hidden="1" customHeight="1" x14ac:dyDescent="0.25">
      <c r="A242" s="113" t="s">
        <v>781</v>
      </c>
      <c r="B242" s="26" t="s">
        <v>50</v>
      </c>
      <c r="C242" s="26" t="s">
        <v>104</v>
      </c>
      <c r="D242" s="22" t="s">
        <v>15</v>
      </c>
      <c r="E242" s="281"/>
      <c r="F242" s="282"/>
      <c r="G242" s="283"/>
      <c r="H242" s="22"/>
      <c r="I242" s="489">
        <f t="shared" ref="I242:J246" si="19">SUM(I243)</f>
        <v>0</v>
      </c>
      <c r="J242" s="489">
        <f t="shared" si="19"/>
        <v>0</v>
      </c>
    </row>
    <row r="243" spans="1:10" ht="36" hidden="1" customHeight="1" x14ac:dyDescent="0.25">
      <c r="A243" s="27" t="s">
        <v>180</v>
      </c>
      <c r="B243" s="33" t="s">
        <v>50</v>
      </c>
      <c r="C243" s="29" t="s">
        <v>104</v>
      </c>
      <c r="D243" s="33" t="s">
        <v>15</v>
      </c>
      <c r="E243" s="236" t="s">
        <v>481</v>
      </c>
      <c r="F243" s="237" t="s">
        <v>422</v>
      </c>
      <c r="G243" s="238" t="s">
        <v>423</v>
      </c>
      <c r="H243" s="31"/>
      <c r="I243" s="490">
        <f t="shared" si="19"/>
        <v>0</v>
      </c>
      <c r="J243" s="490">
        <f t="shared" si="19"/>
        <v>0</v>
      </c>
    </row>
    <row r="244" spans="1:10" s="43" customFormat="1" ht="47.25" hidden="1" x14ac:dyDescent="0.25">
      <c r="A244" s="55" t="s">
        <v>181</v>
      </c>
      <c r="B244" s="320" t="s">
        <v>50</v>
      </c>
      <c r="C244" s="5" t="s">
        <v>104</v>
      </c>
      <c r="D244" s="402" t="s">
        <v>15</v>
      </c>
      <c r="E244" s="251" t="s">
        <v>219</v>
      </c>
      <c r="F244" s="252" t="s">
        <v>422</v>
      </c>
      <c r="G244" s="253" t="s">
        <v>423</v>
      </c>
      <c r="H244" s="60"/>
      <c r="I244" s="491">
        <f t="shared" si="19"/>
        <v>0</v>
      </c>
      <c r="J244" s="491">
        <f t="shared" si="19"/>
        <v>0</v>
      </c>
    </row>
    <row r="245" spans="1:10" s="43" customFormat="1" ht="31.5" hidden="1" x14ac:dyDescent="0.25">
      <c r="A245" s="109" t="s">
        <v>482</v>
      </c>
      <c r="B245" s="322" t="s">
        <v>50</v>
      </c>
      <c r="C245" s="5" t="s">
        <v>104</v>
      </c>
      <c r="D245" s="402" t="s">
        <v>15</v>
      </c>
      <c r="E245" s="251" t="s">
        <v>219</v>
      </c>
      <c r="F245" s="252" t="s">
        <v>10</v>
      </c>
      <c r="G245" s="253" t="s">
        <v>423</v>
      </c>
      <c r="H245" s="60"/>
      <c r="I245" s="491">
        <f t="shared" si="19"/>
        <v>0</v>
      </c>
      <c r="J245" s="491">
        <f t="shared" si="19"/>
        <v>0</v>
      </c>
    </row>
    <row r="246" spans="1:10" s="43" customFormat="1" ht="33" hidden="1" customHeight="1" x14ac:dyDescent="0.25">
      <c r="A246" s="109" t="s">
        <v>579</v>
      </c>
      <c r="B246" s="322" t="s">
        <v>50</v>
      </c>
      <c r="C246" s="5" t="s">
        <v>104</v>
      </c>
      <c r="D246" s="402" t="s">
        <v>15</v>
      </c>
      <c r="E246" s="251" t="s">
        <v>219</v>
      </c>
      <c r="F246" s="252" t="s">
        <v>10</v>
      </c>
      <c r="G246" s="253" t="s">
        <v>578</v>
      </c>
      <c r="H246" s="60"/>
      <c r="I246" s="491">
        <f t="shared" si="19"/>
        <v>0</v>
      </c>
      <c r="J246" s="491">
        <f t="shared" si="19"/>
        <v>0</v>
      </c>
    </row>
    <row r="247" spans="1:10" s="43" customFormat="1" ht="31.5" hidden="1" customHeight="1" x14ac:dyDescent="0.25">
      <c r="A247" s="77" t="s">
        <v>184</v>
      </c>
      <c r="B247" s="320" t="s">
        <v>50</v>
      </c>
      <c r="C247" s="5" t="s">
        <v>104</v>
      </c>
      <c r="D247" s="402" t="s">
        <v>15</v>
      </c>
      <c r="E247" s="251" t="s">
        <v>219</v>
      </c>
      <c r="F247" s="252" t="s">
        <v>10</v>
      </c>
      <c r="G247" s="253" t="s">
        <v>578</v>
      </c>
      <c r="H247" s="60" t="s">
        <v>179</v>
      </c>
      <c r="I247" s="493"/>
      <c r="J247" s="493"/>
    </row>
    <row r="248" spans="1:10" s="43" customFormat="1" ht="16.5" customHeight="1" x14ac:dyDescent="0.25">
      <c r="A248" s="117" t="s">
        <v>765</v>
      </c>
      <c r="B248" s="19" t="s">
        <v>50</v>
      </c>
      <c r="C248" s="442" t="s">
        <v>32</v>
      </c>
      <c r="D248" s="19"/>
      <c r="E248" s="263"/>
      <c r="F248" s="264"/>
      <c r="G248" s="265"/>
      <c r="H248" s="15"/>
      <c r="I248" s="488">
        <f t="shared" ref="I248:J252" si="20">SUM(I249)</f>
        <v>130280</v>
      </c>
      <c r="J248" s="488">
        <f t="shared" si="20"/>
        <v>130280</v>
      </c>
    </row>
    <row r="249" spans="1:10" s="43" customFormat="1" ht="16.5" customHeight="1" x14ac:dyDescent="0.25">
      <c r="A249" s="113" t="s">
        <v>766</v>
      </c>
      <c r="B249" s="26" t="s">
        <v>50</v>
      </c>
      <c r="C249" s="57" t="s">
        <v>32</v>
      </c>
      <c r="D249" s="22" t="s">
        <v>29</v>
      </c>
      <c r="E249" s="281"/>
      <c r="F249" s="282"/>
      <c r="G249" s="283"/>
      <c r="H249" s="22"/>
      <c r="I249" s="489">
        <f t="shared" si="20"/>
        <v>130280</v>
      </c>
      <c r="J249" s="489">
        <f t="shared" si="20"/>
        <v>130280</v>
      </c>
    </row>
    <row r="250" spans="1:10" ht="16.5" customHeight="1" x14ac:dyDescent="0.25">
      <c r="A250" s="76" t="s">
        <v>189</v>
      </c>
      <c r="B250" s="30" t="s">
        <v>50</v>
      </c>
      <c r="C250" s="28" t="s">
        <v>32</v>
      </c>
      <c r="D250" s="30" t="s">
        <v>29</v>
      </c>
      <c r="E250" s="236" t="s">
        <v>208</v>
      </c>
      <c r="F250" s="237" t="s">
        <v>422</v>
      </c>
      <c r="G250" s="238" t="s">
        <v>423</v>
      </c>
      <c r="H250" s="28"/>
      <c r="I250" s="490">
        <f t="shared" si="20"/>
        <v>130280</v>
      </c>
      <c r="J250" s="490">
        <f t="shared" si="20"/>
        <v>130280</v>
      </c>
    </row>
    <row r="251" spans="1:10" ht="16.5" customHeight="1" x14ac:dyDescent="0.25">
      <c r="A251" s="86" t="s">
        <v>188</v>
      </c>
      <c r="B251" s="381" t="s">
        <v>50</v>
      </c>
      <c r="C251" s="2" t="s">
        <v>32</v>
      </c>
      <c r="D251" s="381" t="s">
        <v>29</v>
      </c>
      <c r="E251" s="251" t="s">
        <v>209</v>
      </c>
      <c r="F251" s="252" t="s">
        <v>422</v>
      </c>
      <c r="G251" s="253" t="s">
        <v>423</v>
      </c>
      <c r="H251" s="2"/>
      <c r="I251" s="491">
        <f t="shared" si="20"/>
        <v>130280</v>
      </c>
      <c r="J251" s="491">
        <f t="shared" si="20"/>
        <v>130280</v>
      </c>
    </row>
    <row r="252" spans="1:10" ht="31.5" customHeight="1" x14ac:dyDescent="0.25">
      <c r="A252" s="86" t="s">
        <v>888</v>
      </c>
      <c r="B252" s="381" t="s">
        <v>50</v>
      </c>
      <c r="C252" s="2" t="s">
        <v>32</v>
      </c>
      <c r="D252" s="381" t="s">
        <v>29</v>
      </c>
      <c r="E252" s="251" t="s">
        <v>209</v>
      </c>
      <c r="F252" s="252" t="s">
        <v>422</v>
      </c>
      <c r="G252" s="253">
        <v>12700</v>
      </c>
      <c r="H252" s="2"/>
      <c r="I252" s="491">
        <f t="shared" si="20"/>
        <v>130280</v>
      </c>
      <c r="J252" s="491">
        <f t="shared" si="20"/>
        <v>130280</v>
      </c>
    </row>
    <row r="253" spans="1:10" ht="31.5" customHeight="1" x14ac:dyDescent="0.25">
      <c r="A253" s="86" t="s">
        <v>598</v>
      </c>
      <c r="B253" s="381" t="s">
        <v>50</v>
      </c>
      <c r="C253" s="2" t="s">
        <v>32</v>
      </c>
      <c r="D253" s="381" t="s">
        <v>29</v>
      </c>
      <c r="E253" s="251" t="s">
        <v>209</v>
      </c>
      <c r="F253" s="252" t="s">
        <v>422</v>
      </c>
      <c r="G253" s="253">
        <v>12700</v>
      </c>
      <c r="H253" s="2" t="s">
        <v>16</v>
      </c>
      <c r="I253" s="493">
        <v>130280</v>
      </c>
      <c r="J253" s="493">
        <v>130280</v>
      </c>
    </row>
    <row r="254" spans="1:10" s="43" customFormat="1" ht="16.5" customHeight="1" x14ac:dyDescent="0.25">
      <c r="A254" s="117" t="s">
        <v>37</v>
      </c>
      <c r="B254" s="19" t="s">
        <v>50</v>
      </c>
      <c r="C254" s="19">
        <v>10</v>
      </c>
      <c r="D254" s="19"/>
      <c r="E254" s="263"/>
      <c r="F254" s="264"/>
      <c r="G254" s="265"/>
      <c r="H254" s="15"/>
      <c r="I254" s="488">
        <f>SUM(I255)</f>
        <v>4147987</v>
      </c>
      <c r="J254" s="488">
        <f>SUM(J255)</f>
        <v>4147987</v>
      </c>
    </row>
    <row r="255" spans="1:10" ht="15.75" x14ac:dyDescent="0.25">
      <c r="A255" s="113" t="s">
        <v>42</v>
      </c>
      <c r="B255" s="26" t="s">
        <v>50</v>
      </c>
      <c r="C255" s="26">
        <v>10</v>
      </c>
      <c r="D255" s="22" t="s">
        <v>20</v>
      </c>
      <c r="E255" s="281"/>
      <c r="F255" s="282"/>
      <c r="G255" s="283"/>
      <c r="H255" s="22"/>
      <c r="I255" s="489">
        <f>SUM(I256+I262)</f>
        <v>4147987</v>
      </c>
      <c r="J255" s="489">
        <f>SUM(J256+J262)</f>
        <v>4147987</v>
      </c>
    </row>
    <row r="256" spans="1:10" ht="47.25" x14ac:dyDescent="0.25">
      <c r="A256" s="105" t="s">
        <v>118</v>
      </c>
      <c r="B256" s="30" t="s">
        <v>50</v>
      </c>
      <c r="C256" s="30">
        <v>10</v>
      </c>
      <c r="D256" s="28" t="s">
        <v>20</v>
      </c>
      <c r="E256" s="230" t="s">
        <v>193</v>
      </c>
      <c r="F256" s="231" t="s">
        <v>422</v>
      </c>
      <c r="G256" s="232" t="s">
        <v>423</v>
      </c>
      <c r="H256" s="28"/>
      <c r="I256" s="490">
        <f t="shared" ref="I256:J258" si="21">SUM(I257)</f>
        <v>3815987</v>
      </c>
      <c r="J256" s="490">
        <f t="shared" si="21"/>
        <v>3815987</v>
      </c>
    </row>
    <row r="257" spans="1:13" ht="78.75" x14ac:dyDescent="0.25">
      <c r="A257" s="62" t="s">
        <v>119</v>
      </c>
      <c r="B257" s="381" t="s">
        <v>50</v>
      </c>
      <c r="C257" s="6">
        <v>10</v>
      </c>
      <c r="D257" s="2" t="s">
        <v>20</v>
      </c>
      <c r="E257" s="233" t="s">
        <v>226</v>
      </c>
      <c r="F257" s="234" t="s">
        <v>422</v>
      </c>
      <c r="G257" s="235" t="s">
        <v>423</v>
      </c>
      <c r="H257" s="2"/>
      <c r="I257" s="491">
        <f t="shared" si="21"/>
        <v>3815987</v>
      </c>
      <c r="J257" s="491">
        <f t="shared" si="21"/>
        <v>3815987</v>
      </c>
    </row>
    <row r="258" spans="1:13" ht="47.25" x14ac:dyDescent="0.25">
      <c r="A258" s="62" t="s">
        <v>430</v>
      </c>
      <c r="B258" s="381" t="s">
        <v>50</v>
      </c>
      <c r="C258" s="6">
        <v>10</v>
      </c>
      <c r="D258" s="2" t="s">
        <v>20</v>
      </c>
      <c r="E258" s="233" t="s">
        <v>226</v>
      </c>
      <c r="F258" s="234" t="s">
        <v>10</v>
      </c>
      <c r="G258" s="235" t="s">
        <v>423</v>
      </c>
      <c r="H258" s="2"/>
      <c r="I258" s="491">
        <f t="shared" si="21"/>
        <v>3815987</v>
      </c>
      <c r="J258" s="491">
        <f t="shared" si="21"/>
        <v>3815987</v>
      </c>
    </row>
    <row r="259" spans="1:13" ht="33.75" customHeight="1" x14ac:dyDescent="0.25">
      <c r="A259" s="62" t="s">
        <v>404</v>
      </c>
      <c r="B259" s="381" t="s">
        <v>50</v>
      </c>
      <c r="C259" s="6">
        <v>10</v>
      </c>
      <c r="D259" s="2" t="s">
        <v>20</v>
      </c>
      <c r="E259" s="233" t="s">
        <v>226</v>
      </c>
      <c r="F259" s="234" t="s">
        <v>10</v>
      </c>
      <c r="G259" s="235" t="s">
        <v>531</v>
      </c>
      <c r="H259" s="2"/>
      <c r="I259" s="491">
        <f>SUM(I260:I261)</f>
        <v>3815987</v>
      </c>
      <c r="J259" s="491">
        <f>SUM(J260:J261)</f>
        <v>3815987</v>
      </c>
    </row>
    <row r="260" spans="1:13" ht="31.5" hidden="1" x14ac:dyDescent="0.25">
      <c r="A260" s="114" t="s">
        <v>598</v>
      </c>
      <c r="B260" s="6" t="s">
        <v>50</v>
      </c>
      <c r="C260" s="6">
        <v>10</v>
      </c>
      <c r="D260" s="2" t="s">
        <v>20</v>
      </c>
      <c r="E260" s="233" t="s">
        <v>226</v>
      </c>
      <c r="F260" s="234" t="s">
        <v>10</v>
      </c>
      <c r="G260" s="235" t="s">
        <v>531</v>
      </c>
      <c r="H260" s="2" t="s">
        <v>16</v>
      </c>
      <c r="I260" s="493"/>
      <c r="J260" s="493"/>
    </row>
    <row r="261" spans="1:13" ht="15.75" x14ac:dyDescent="0.25">
      <c r="A261" s="62" t="s">
        <v>40</v>
      </c>
      <c r="B261" s="381" t="s">
        <v>50</v>
      </c>
      <c r="C261" s="6">
        <v>10</v>
      </c>
      <c r="D261" s="2" t="s">
        <v>20</v>
      </c>
      <c r="E261" s="233" t="s">
        <v>226</v>
      </c>
      <c r="F261" s="234" t="s">
        <v>10</v>
      </c>
      <c r="G261" s="235" t="s">
        <v>531</v>
      </c>
      <c r="H261" s="2" t="s">
        <v>39</v>
      </c>
      <c r="I261" s="493">
        <v>3815987</v>
      </c>
      <c r="J261" s="493">
        <v>3815987</v>
      </c>
    </row>
    <row r="262" spans="1:13" ht="47.25" x14ac:dyDescent="0.25">
      <c r="A262" s="102" t="s">
        <v>191</v>
      </c>
      <c r="B262" s="30" t="s">
        <v>50</v>
      </c>
      <c r="C262" s="30">
        <v>10</v>
      </c>
      <c r="D262" s="28" t="s">
        <v>20</v>
      </c>
      <c r="E262" s="230" t="s">
        <v>476</v>
      </c>
      <c r="F262" s="231" t="s">
        <v>422</v>
      </c>
      <c r="G262" s="232" t="s">
        <v>423</v>
      </c>
      <c r="H262" s="28"/>
      <c r="I262" s="490">
        <f t="shared" ref="I262:J265" si="22">SUM(I263)</f>
        <v>332000</v>
      </c>
      <c r="J262" s="490">
        <f t="shared" si="22"/>
        <v>332000</v>
      </c>
    </row>
    <row r="263" spans="1:13" ht="82.5" customHeight="1" x14ac:dyDescent="0.25">
      <c r="A263" s="62" t="s">
        <v>192</v>
      </c>
      <c r="B263" s="381" t="s">
        <v>50</v>
      </c>
      <c r="C263" s="381">
        <v>10</v>
      </c>
      <c r="D263" s="2" t="s">
        <v>20</v>
      </c>
      <c r="E263" s="233" t="s">
        <v>222</v>
      </c>
      <c r="F263" s="234" t="s">
        <v>422</v>
      </c>
      <c r="G263" s="235" t="s">
        <v>423</v>
      </c>
      <c r="H263" s="2"/>
      <c r="I263" s="491">
        <f t="shared" si="22"/>
        <v>332000</v>
      </c>
      <c r="J263" s="491">
        <f t="shared" si="22"/>
        <v>332000</v>
      </c>
    </row>
    <row r="264" spans="1:13" ht="34.5" customHeight="1" x14ac:dyDescent="0.25">
      <c r="A264" s="62" t="s">
        <v>486</v>
      </c>
      <c r="B264" s="381" t="s">
        <v>50</v>
      </c>
      <c r="C264" s="381">
        <v>10</v>
      </c>
      <c r="D264" s="2" t="s">
        <v>20</v>
      </c>
      <c r="E264" s="233" t="s">
        <v>222</v>
      </c>
      <c r="F264" s="234" t="s">
        <v>10</v>
      </c>
      <c r="G264" s="235" t="s">
        <v>423</v>
      </c>
      <c r="H264" s="2"/>
      <c r="I264" s="491">
        <f t="shared" si="22"/>
        <v>332000</v>
      </c>
      <c r="J264" s="491">
        <f t="shared" si="22"/>
        <v>332000</v>
      </c>
    </row>
    <row r="265" spans="1:13" ht="15.75" x14ac:dyDescent="0.25">
      <c r="A265" s="62" t="s">
        <v>816</v>
      </c>
      <c r="B265" s="381" t="s">
        <v>50</v>
      </c>
      <c r="C265" s="381">
        <v>10</v>
      </c>
      <c r="D265" s="2" t="s">
        <v>20</v>
      </c>
      <c r="E265" s="233" t="s">
        <v>222</v>
      </c>
      <c r="F265" s="234" t="s">
        <v>10</v>
      </c>
      <c r="G265" s="235" t="s">
        <v>815</v>
      </c>
      <c r="H265" s="2"/>
      <c r="I265" s="491">
        <f t="shared" si="22"/>
        <v>332000</v>
      </c>
      <c r="J265" s="491">
        <f t="shared" si="22"/>
        <v>332000</v>
      </c>
    </row>
    <row r="266" spans="1:13" ht="15.75" x14ac:dyDescent="0.25">
      <c r="A266" s="106" t="s">
        <v>21</v>
      </c>
      <c r="B266" s="54" t="s">
        <v>50</v>
      </c>
      <c r="C266" s="381">
        <v>10</v>
      </c>
      <c r="D266" s="2" t="s">
        <v>20</v>
      </c>
      <c r="E266" s="233" t="s">
        <v>222</v>
      </c>
      <c r="F266" s="234" t="s">
        <v>10</v>
      </c>
      <c r="G266" s="235" t="s">
        <v>815</v>
      </c>
      <c r="H266" s="2" t="s">
        <v>68</v>
      </c>
      <c r="I266" s="493">
        <v>332000</v>
      </c>
      <c r="J266" s="493">
        <v>332000</v>
      </c>
    </row>
    <row r="267" spans="1:13" s="43" customFormat="1" ht="31.5" customHeight="1" x14ac:dyDescent="0.25">
      <c r="A267" s="498" t="s">
        <v>55</v>
      </c>
      <c r="B267" s="499" t="s">
        <v>56</v>
      </c>
      <c r="C267" s="500"/>
      <c r="D267" s="501"/>
      <c r="E267" s="502"/>
      <c r="F267" s="503"/>
      <c r="G267" s="504"/>
      <c r="H267" s="505"/>
      <c r="I267" s="506">
        <f>SUM(I268+I296+I348)</f>
        <v>17665198</v>
      </c>
      <c r="J267" s="506">
        <f>SUM(J268+J296+J348)</f>
        <v>17665198</v>
      </c>
      <c r="K267" s="573">
        <f>SUM(I291+I307+I310+I313+I316+I324+I329+I354)</f>
        <v>13712894</v>
      </c>
      <c r="L267" s="573">
        <f>SUM(I267-K267)</f>
        <v>3952304</v>
      </c>
      <c r="M267" s="573">
        <f>SUM(J267-K267)</f>
        <v>3952304</v>
      </c>
    </row>
    <row r="268" spans="1:13" s="43" customFormat="1" ht="16.5" customHeight="1" x14ac:dyDescent="0.25">
      <c r="A268" s="299" t="s">
        <v>9</v>
      </c>
      <c r="B268" s="319" t="s">
        <v>56</v>
      </c>
      <c r="C268" s="15" t="s">
        <v>10</v>
      </c>
      <c r="D268" s="15"/>
      <c r="E268" s="313"/>
      <c r="F268" s="314"/>
      <c r="G268" s="315"/>
      <c r="H268" s="15"/>
      <c r="I268" s="488">
        <f>SUM(I269+I286)</f>
        <v>3258074</v>
      </c>
      <c r="J268" s="488">
        <f>SUM(J269+J286)</f>
        <v>3258074</v>
      </c>
    </row>
    <row r="269" spans="1:13" ht="31.5" x14ac:dyDescent="0.25">
      <c r="A269" s="100" t="s">
        <v>71</v>
      </c>
      <c r="B269" s="26" t="s">
        <v>56</v>
      </c>
      <c r="C269" s="22" t="s">
        <v>10</v>
      </c>
      <c r="D269" s="22" t="s">
        <v>70</v>
      </c>
      <c r="E269" s="227"/>
      <c r="F269" s="228"/>
      <c r="G269" s="229"/>
      <c r="H269" s="23"/>
      <c r="I269" s="489">
        <f>SUM(I270,I275,I280)</f>
        <v>3133774</v>
      </c>
      <c r="J269" s="489">
        <f>SUM(J270,J275,J280)</f>
        <v>3133774</v>
      </c>
    </row>
    <row r="270" spans="1:13" ht="47.25" x14ac:dyDescent="0.25">
      <c r="A270" s="76" t="s">
        <v>111</v>
      </c>
      <c r="B270" s="30" t="s">
        <v>56</v>
      </c>
      <c r="C270" s="28" t="s">
        <v>10</v>
      </c>
      <c r="D270" s="28" t="s">
        <v>70</v>
      </c>
      <c r="E270" s="230" t="s">
        <v>425</v>
      </c>
      <c r="F270" s="231" t="s">
        <v>422</v>
      </c>
      <c r="G270" s="232" t="s">
        <v>423</v>
      </c>
      <c r="H270" s="28"/>
      <c r="I270" s="490">
        <f t="shared" ref="I270:J273" si="23">SUM(I271)</f>
        <v>484932</v>
      </c>
      <c r="J270" s="490">
        <f t="shared" si="23"/>
        <v>484932</v>
      </c>
    </row>
    <row r="271" spans="1:13" ht="63" x14ac:dyDescent="0.25">
      <c r="A271" s="77" t="s">
        <v>124</v>
      </c>
      <c r="B271" s="54" t="s">
        <v>56</v>
      </c>
      <c r="C271" s="2" t="s">
        <v>10</v>
      </c>
      <c r="D271" s="2" t="s">
        <v>70</v>
      </c>
      <c r="E271" s="233" t="s">
        <v>426</v>
      </c>
      <c r="F271" s="234" t="s">
        <v>422</v>
      </c>
      <c r="G271" s="235" t="s">
        <v>423</v>
      </c>
      <c r="H271" s="44"/>
      <c r="I271" s="491">
        <f t="shared" si="23"/>
        <v>484932</v>
      </c>
      <c r="J271" s="491">
        <f t="shared" si="23"/>
        <v>484932</v>
      </c>
    </row>
    <row r="272" spans="1:13" ht="47.25" x14ac:dyDescent="0.25">
      <c r="A272" s="77" t="s">
        <v>429</v>
      </c>
      <c r="B272" s="54" t="s">
        <v>56</v>
      </c>
      <c r="C272" s="2" t="s">
        <v>10</v>
      </c>
      <c r="D272" s="2" t="s">
        <v>70</v>
      </c>
      <c r="E272" s="233" t="s">
        <v>426</v>
      </c>
      <c r="F272" s="234" t="s">
        <v>10</v>
      </c>
      <c r="G272" s="235" t="s">
        <v>423</v>
      </c>
      <c r="H272" s="44"/>
      <c r="I272" s="491">
        <f t="shared" si="23"/>
        <v>484932</v>
      </c>
      <c r="J272" s="491">
        <f t="shared" si="23"/>
        <v>484932</v>
      </c>
    </row>
    <row r="273" spans="1:10" ht="15.75" x14ac:dyDescent="0.25">
      <c r="A273" s="77" t="s">
        <v>113</v>
      </c>
      <c r="B273" s="54" t="s">
        <v>56</v>
      </c>
      <c r="C273" s="2" t="s">
        <v>10</v>
      </c>
      <c r="D273" s="2" t="s">
        <v>70</v>
      </c>
      <c r="E273" s="233" t="s">
        <v>426</v>
      </c>
      <c r="F273" s="234" t="s">
        <v>10</v>
      </c>
      <c r="G273" s="235" t="s">
        <v>428</v>
      </c>
      <c r="H273" s="44"/>
      <c r="I273" s="491">
        <f t="shared" si="23"/>
        <v>484932</v>
      </c>
      <c r="J273" s="491">
        <f t="shared" si="23"/>
        <v>484932</v>
      </c>
    </row>
    <row r="274" spans="1:10" ht="31.5" x14ac:dyDescent="0.25">
      <c r="A274" s="91" t="s">
        <v>598</v>
      </c>
      <c r="B274" s="303" t="s">
        <v>56</v>
      </c>
      <c r="C274" s="2" t="s">
        <v>10</v>
      </c>
      <c r="D274" s="2" t="s">
        <v>70</v>
      </c>
      <c r="E274" s="233" t="s">
        <v>426</v>
      </c>
      <c r="F274" s="234" t="s">
        <v>10</v>
      </c>
      <c r="G274" s="235" t="s">
        <v>428</v>
      </c>
      <c r="H274" s="2" t="s">
        <v>16</v>
      </c>
      <c r="I274" s="493">
        <v>484932</v>
      </c>
      <c r="J274" s="493">
        <v>484932</v>
      </c>
    </row>
    <row r="275" spans="1:10" s="37" customFormat="1" ht="63" x14ac:dyDescent="0.25">
      <c r="A275" s="76" t="s">
        <v>136</v>
      </c>
      <c r="B275" s="30" t="s">
        <v>56</v>
      </c>
      <c r="C275" s="28" t="s">
        <v>10</v>
      </c>
      <c r="D275" s="28" t="s">
        <v>70</v>
      </c>
      <c r="E275" s="230" t="s">
        <v>212</v>
      </c>
      <c r="F275" s="231" t="s">
        <v>422</v>
      </c>
      <c r="G275" s="232" t="s">
        <v>423</v>
      </c>
      <c r="H275" s="28"/>
      <c r="I275" s="490">
        <f t="shared" ref="I275:J278" si="24">SUM(I276)</f>
        <v>26000</v>
      </c>
      <c r="J275" s="490">
        <f t="shared" si="24"/>
        <v>26000</v>
      </c>
    </row>
    <row r="276" spans="1:10" s="37" customFormat="1" ht="110.25" x14ac:dyDescent="0.25">
      <c r="A276" s="77" t="s">
        <v>152</v>
      </c>
      <c r="B276" s="54" t="s">
        <v>56</v>
      </c>
      <c r="C276" s="2" t="s">
        <v>10</v>
      </c>
      <c r="D276" s="2" t="s">
        <v>70</v>
      </c>
      <c r="E276" s="233" t="s">
        <v>214</v>
      </c>
      <c r="F276" s="234" t="s">
        <v>422</v>
      </c>
      <c r="G276" s="235" t="s">
        <v>423</v>
      </c>
      <c r="H276" s="2"/>
      <c r="I276" s="491">
        <f t="shared" si="24"/>
        <v>26000</v>
      </c>
      <c r="J276" s="491">
        <f t="shared" si="24"/>
        <v>26000</v>
      </c>
    </row>
    <row r="277" spans="1:10" s="37" customFormat="1" ht="47.25" x14ac:dyDescent="0.25">
      <c r="A277" s="77" t="s">
        <v>442</v>
      </c>
      <c r="B277" s="54" t="s">
        <v>56</v>
      </c>
      <c r="C277" s="2" t="s">
        <v>10</v>
      </c>
      <c r="D277" s="2" t="s">
        <v>70</v>
      </c>
      <c r="E277" s="233" t="s">
        <v>214</v>
      </c>
      <c r="F277" s="234" t="s">
        <v>10</v>
      </c>
      <c r="G277" s="235" t="s">
        <v>423</v>
      </c>
      <c r="H277" s="2"/>
      <c r="I277" s="491">
        <f t="shared" si="24"/>
        <v>26000</v>
      </c>
      <c r="J277" s="491">
        <f t="shared" si="24"/>
        <v>26000</v>
      </c>
    </row>
    <row r="278" spans="1:10" s="37" customFormat="1" ht="31.5" x14ac:dyDescent="0.25">
      <c r="A278" s="3" t="s">
        <v>105</v>
      </c>
      <c r="B278" s="381" t="s">
        <v>56</v>
      </c>
      <c r="C278" s="2" t="s">
        <v>10</v>
      </c>
      <c r="D278" s="2" t="s">
        <v>70</v>
      </c>
      <c r="E278" s="233" t="s">
        <v>214</v>
      </c>
      <c r="F278" s="234" t="s">
        <v>10</v>
      </c>
      <c r="G278" s="235" t="s">
        <v>443</v>
      </c>
      <c r="H278" s="2"/>
      <c r="I278" s="491">
        <f t="shared" si="24"/>
        <v>26000</v>
      </c>
      <c r="J278" s="491">
        <f t="shared" si="24"/>
        <v>26000</v>
      </c>
    </row>
    <row r="279" spans="1:10" s="37" customFormat="1" ht="31.5" x14ac:dyDescent="0.25">
      <c r="A279" s="91" t="s">
        <v>598</v>
      </c>
      <c r="B279" s="303" t="s">
        <v>56</v>
      </c>
      <c r="C279" s="2" t="s">
        <v>10</v>
      </c>
      <c r="D279" s="2" t="s">
        <v>70</v>
      </c>
      <c r="E279" s="233" t="s">
        <v>214</v>
      </c>
      <c r="F279" s="234" t="s">
        <v>10</v>
      </c>
      <c r="G279" s="235" t="s">
        <v>443</v>
      </c>
      <c r="H279" s="2" t="s">
        <v>16</v>
      </c>
      <c r="I279" s="492">
        <v>26000</v>
      </c>
      <c r="J279" s="492">
        <v>26000</v>
      </c>
    </row>
    <row r="280" spans="1:10" ht="47.25" x14ac:dyDescent="0.25">
      <c r="A280" s="27" t="s">
        <v>128</v>
      </c>
      <c r="B280" s="30" t="s">
        <v>56</v>
      </c>
      <c r="C280" s="28" t="s">
        <v>10</v>
      </c>
      <c r="D280" s="28" t="s">
        <v>70</v>
      </c>
      <c r="E280" s="230" t="s">
        <v>224</v>
      </c>
      <c r="F280" s="231" t="s">
        <v>422</v>
      </c>
      <c r="G280" s="232" t="s">
        <v>423</v>
      </c>
      <c r="H280" s="28"/>
      <c r="I280" s="490">
        <f t="shared" ref="I280:J282" si="25">SUM(I281)</f>
        <v>2622842</v>
      </c>
      <c r="J280" s="490">
        <f t="shared" si="25"/>
        <v>2622842</v>
      </c>
    </row>
    <row r="281" spans="1:10" ht="63" x14ac:dyDescent="0.25">
      <c r="A281" s="3" t="s">
        <v>129</v>
      </c>
      <c r="B281" s="381" t="s">
        <v>56</v>
      </c>
      <c r="C281" s="2" t="s">
        <v>10</v>
      </c>
      <c r="D281" s="2" t="s">
        <v>70</v>
      </c>
      <c r="E281" s="233" t="s">
        <v>225</v>
      </c>
      <c r="F281" s="234" t="s">
        <v>422</v>
      </c>
      <c r="G281" s="235" t="s">
        <v>423</v>
      </c>
      <c r="H281" s="2"/>
      <c r="I281" s="491">
        <f t="shared" si="25"/>
        <v>2622842</v>
      </c>
      <c r="J281" s="491">
        <f t="shared" si="25"/>
        <v>2622842</v>
      </c>
    </row>
    <row r="282" spans="1:10" ht="78.75" x14ac:dyDescent="0.25">
      <c r="A282" s="3" t="s">
        <v>444</v>
      </c>
      <c r="B282" s="381" t="s">
        <v>56</v>
      </c>
      <c r="C282" s="2" t="s">
        <v>10</v>
      </c>
      <c r="D282" s="2" t="s">
        <v>70</v>
      </c>
      <c r="E282" s="233" t="s">
        <v>225</v>
      </c>
      <c r="F282" s="234" t="s">
        <v>10</v>
      </c>
      <c r="G282" s="235" t="s">
        <v>423</v>
      </c>
      <c r="H282" s="2"/>
      <c r="I282" s="491">
        <f t="shared" si="25"/>
        <v>2622842</v>
      </c>
      <c r="J282" s="491">
        <f t="shared" si="25"/>
        <v>2622842</v>
      </c>
    </row>
    <row r="283" spans="1:10" ht="31.5" x14ac:dyDescent="0.25">
      <c r="A283" s="3" t="s">
        <v>79</v>
      </c>
      <c r="B283" s="381" t="s">
        <v>56</v>
      </c>
      <c r="C283" s="2" t="s">
        <v>10</v>
      </c>
      <c r="D283" s="2" t="s">
        <v>70</v>
      </c>
      <c r="E283" s="233" t="s">
        <v>225</v>
      </c>
      <c r="F283" s="234" t="s">
        <v>10</v>
      </c>
      <c r="G283" s="235" t="s">
        <v>427</v>
      </c>
      <c r="H283" s="2"/>
      <c r="I283" s="491">
        <f>SUM(I284:I285)</f>
        <v>2622842</v>
      </c>
      <c r="J283" s="491">
        <f>SUM(J284:J285)</f>
        <v>2622842</v>
      </c>
    </row>
    <row r="284" spans="1:10" ht="63" x14ac:dyDescent="0.25">
      <c r="A284" s="86" t="s">
        <v>80</v>
      </c>
      <c r="B284" s="381" t="s">
        <v>56</v>
      </c>
      <c r="C284" s="2" t="s">
        <v>10</v>
      </c>
      <c r="D284" s="2" t="s">
        <v>70</v>
      </c>
      <c r="E284" s="233" t="s">
        <v>225</v>
      </c>
      <c r="F284" s="234" t="s">
        <v>10</v>
      </c>
      <c r="G284" s="235" t="s">
        <v>427</v>
      </c>
      <c r="H284" s="2" t="s">
        <v>13</v>
      </c>
      <c r="I284" s="492">
        <v>2619042</v>
      </c>
      <c r="J284" s="492">
        <v>2619042</v>
      </c>
    </row>
    <row r="285" spans="1:10" ht="15.75" x14ac:dyDescent="0.25">
      <c r="A285" s="3" t="s">
        <v>18</v>
      </c>
      <c r="B285" s="381" t="s">
        <v>56</v>
      </c>
      <c r="C285" s="2" t="s">
        <v>10</v>
      </c>
      <c r="D285" s="2" t="s">
        <v>70</v>
      </c>
      <c r="E285" s="233" t="s">
        <v>225</v>
      </c>
      <c r="F285" s="234" t="s">
        <v>10</v>
      </c>
      <c r="G285" s="235" t="s">
        <v>427</v>
      </c>
      <c r="H285" s="2" t="s">
        <v>17</v>
      </c>
      <c r="I285" s="492">
        <v>3800</v>
      </c>
      <c r="J285" s="492">
        <v>3800</v>
      </c>
    </row>
    <row r="286" spans="1:10" ht="15.75" x14ac:dyDescent="0.25">
      <c r="A286" s="100" t="s">
        <v>23</v>
      </c>
      <c r="B286" s="26" t="s">
        <v>56</v>
      </c>
      <c r="C286" s="22" t="s">
        <v>10</v>
      </c>
      <c r="D286" s="26">
        <v>13</v>
      </c>
      <c r="E286" s="254"/>
      <c r="F286" s="255"/>
      <c r="G286" s="256"/>
      <c r="H286" s="22"/>
      <c r="I286" s="489">
        <f>SUM(I287+I292)</f>
        <v>124300</v>
      </c>
      <c r="J286" s="489">
        <f>SUM(J287+J292)</f>
        <v>124300</v>
      </c>
    </row>
    <row r="287" spans="1:10" ht="47.25" x14ac:dyDescent="0.25">
      <c r="A287" s="76" t="s">
        <v>131</v>
      </c>
      <c r="B287" s="30" t="s">
        <v>56</v>
      </c>
      <c r="C287" s="28" t="s">
        <v>10</v>
      </c>
      <c r="D287" s="32">
        <v>13</v>
      </c>
      <c r="E287" s="260" t="s">
        <v>193</v>
      </c>
      <c r="F287" s="261" t="s">
        <v>422</v>
      </c>
      <c r="G287" s="262" t="s">
        <v>423</v>
      </c>
      <c r="H287" s="28"/>
      <c r="I287" s="490">
        <f t="shared" ref="I287:J290" si="26">SUM(I288)</f>
        <v>124300</v>
      </c>
      <c r="J287" s="490">
        <f t="shared" si="26"/>
        <v>124300</v>
      </c>
    </row>
    <row r="288" spans="1:10" ht="63" x14ac:dyDescent="0.25">
      <c r="A288" s="89" t="s">
        <v>130</v>
      </c>
      <c r="B288" s="6" t="s">
        <v>56</v>
      </c>
      <c r="C288" s="2" t="s">
        <v>10</v>
      </c>
      <c r="D288" s="6">
        <v>13</v>
      </c>
      <c r="E288" s="248" t="s">
        <v>227</v>
      </c>
      <c r="F288" s="249" t="s">
        <v>422</v>
      </c>
      <c r="G288" s="250" t="s">
        <v>423</v>
      </c>
      <c r="H288" s="2"/>
      <c r="I288" s="491">
        <f t="shared" si="26"/>
        <v>124300</v>
      </c>
      <c r="J288" s="491">
        <f t="shared" si="26"/>
        <v>124300</v>
      </c>
    </row>
    <row r="289" spans="1:10" ht="47.25" x14ac:dyDescent="0.25">
      <c r="A289" s="89" t="s">
        <v>446</v>
      </c>
      <c r="B289" s="6" t="s">
        <v>56</v>
      </c>
      <c r="C289" s="2" t="s">
        <v>10</v>
      </c>
      <c r="D289" s="6">
        <v>13</v>
      </c>
      <c r="E289" s="248" t="s">
        <v>227</v>
      </c>
      <c r="F289" s="249" t="s">
        <v>10</v>
      </c>
      <c r="G289" s="250" t="s">
        <v>423</v>
      </c>
      <c r="H289" s="2"/>
      <c r="I289" s="491">
        <f t="shared" si="26"/>
        <v>124300</v>
      </c>
      <c r="J289" s="491">
        <f t="shared" si="26"/>
        <v>124300</v>
      </c>
    </row>
    <row r="290" spans="1:10" ht="47.25" x14ac:dyDescent="0.25">
      <c r="A290" s="3" t="s">
        <v>87</v>
      </c>
      <c r="B290" s="381" t="s">
        <v>56</v>
      </c>
      <c r="C290" s="2" t="s">
        <v>10</v>
      </c>
      <c r="D290" s="6">
        <v>13</v>
      </c>
      <c r="E290" s="248" t="s">
        <v>227</v>
      </c>
      <c r="F290" s="249" t="s">
        <v>10</v>
      </c>
      <c r="G290" s="250" t="s">
        <v>447</v>
      </c>
      <c r="H290" s="2"/>
      <c r="I290" s="491">
        <f t="shared" si="26"/>
        <v>124300</v>
      </c>
      <c r="J290" s="491">
        <f t="shared" si="26"/>
        <v>124300</v>
      </c>
    </row>
    <row r="291" spans="1:10" ht="31.5" x14ac:dyDescent="0.25">
      <c r="A291" s="91" t="s">
        <v>88</v>
      </c>
      <c r="B291" s="303" t="s">
        <v>56</v>
      </c>
      <c r="C291" s="2" t="s">
        <v>10</v>
      </c>
      <c r="D291" s="6">
        <v>13</v>
      </c>
      <c r="E291" s="248" t="s">
        <v>227</v>
      </c>
      <c r="F291" s="249" t="s">
        <v>10</v>
      </c>
      <c r="G291" s="250" t="s">
        <v>447</v>
      </c>
      <c r="H291" s="2" t="s">
        <v>78</v>
      </c>
      <c r="I291" s="492">
        <v>124300</v>
      </c>
      <c r="J291" s="492">
        <v>124300</v>
      </c>
    </row>
    <row r="292" spans="1:10" ht="31.5" hidden="1" x14ac:dyDescent="0.25">
      <c r="A292" s="76" t="s">
        <v>24</v>
      </c>
      <c r="B292" s="30" t="s">
        <v>56</v>
      </c>
      <c r="C292" s="28" t="s">
        <v>10</v>
      </c>
      <c r="D292" s="30">
        <v>13</v>
      </c>
      <c r="E292" s="236" t="s">
        <v>206</v>
      </c>
      <c r="F292" s="237" t="s">
        <v>422</v>
      </c>
      <c r="G292" s="238" t="s">
        <v>423</v>
      </c>
      <c r="H292" s="28"/>
      <c r="I292" s="490">
        <f t="shared" ref="I292:J294" si="27">SUM(I293)</f>
        <v>0</v>
      </c>
      <c r="J292" s="490">
        <f t="shared" si="27"/>
        <v>0</v>
      </c>
    </row>
    <row r="293" spans="1:10" ht="17.25" hidden="1" customHeight="1" x14ac:dyDescent="0.25">
      <c r="A293" s="86" t="s">
        <v>89</v>
      </c>
      <c r="B293" s="381" t="s">
        <v>56</v>
      </c>
      <c r="C293" s="2" t="s">
        <v>10</v>
      </c>
      <c r="D293" s="381">
        <v>13</v>
      </c>
      <c r="E293" s="251" t="s">
        <v>207</v>
      </c>
      <c r="F293" s="252" t="s">
        <v>422</v>
      </c>
      <c r="G293" s="253" t="s">
        <v>423</v>
      </c>
      <c r="H293" s="2"/>
      <c r="I293" s="491">
        <f t="shared" si="27"/>
        <v>0</v>
      </c>
      <c r="J293" s="491">
        <f t="shared" si="27"/>
        <v>0</v>
      </c>
    </row>
    <row r="294" spans="1:10" ht="30.75" hidden="1" customHeight="1" x14ac:dyDescent="0.25">
      <c r="A294" s="3" t="s">
        <v>107</v>
      </c>
      <c r="B294" s="381" t="s">
        <v>56</v>
      </c>
      <c r="C294" s="2" t="s">
        <v>10</v>
      </c>
      <c r="D294" s="381">
        <v>13</v>
      </c>
      <c r="E294" s="251" t="s">
        <v>207</v>
      </c>
      <c r="F294" s="252" t="s">
        <v>422</v>
      </c>
      <c r="G294" s="253" t="s">
        <v>452</v>
      </c>
      <c r="H294" s="2"/>
      <c r="I294" s="491">
        <f t="shared" si="27"/>
        <v>0</v>
      </c>
      <c r="J294" s="491">
        <f t="shared" si="27"/>
        <v>0</v>
      </c>
    </row>
    <row r="295" spans="1:10" ht="15.75" hidden="1" customHeight="1" x14ac:dyDescent="0.25">
      <c r="A295" s="3" t="s">
        <v>18</v>
      </c>
      <c r="B295" s="381" t="s">
        <v>56</v>
      </c>
      <c r="C295" s="2" t="s">
        <v>10</v>
      </c>
      <c r="D295" s="381">
        <v>13</v>
      </c>
      <c r="E295" s="251" t="s">
        <v>207</v>
      </c>
      <c r="F295" s="252" t="s">
        <v>422</v>
      </c>
      <c r="G295" s="253" t="s">
        <v>452</v>
      </c>
      <c r="H295" s="2" t="s">
        <v>17</v>
      </c>
      <c r="I295" s="492"/>
      <c r="J295" s="492"/>
    </row>
    <row r="296" spans="1:10" ht="15.75" customHeight="1" x14ac:dyDescent="0.25">
      <c r="A296" s="117" t="s">
        <v>37</v>
      </c>
      <c r="B296" s="19" t="s">
        <v>56</v>
      </c>
      <c r="C296" s="19">
        <v>10</v>
      </c>
      <c r="D296" s="19"/>
      <c r="E296" s="263"/>
      <c r="F296" s="264"/>
      <c r="G296" s="265"/>
      <c r="H296" s="15"/>
      <c r="I296" s="488">
        <f>SUM(I297+I303+I325+I319)</f>
        <v>9159613</v>
      </c>
      <c r="J296" s="488">
        <f>SUM(J297+J303+J325+J319)</f>
        <v>9159613</v>
      </c>
    </row>
    <row r="297" spans="1:10" ht="15.75" x14ac:dyDescent="0.25">
      <c r="A297" s="113" t="s">
        <v>38</v>
      </c>
      <c r="B297" s="26" t="s">
        <v>56</v>
      </c>
      <c r="C297" s="26">
        <v>10</v>
      </c>
      <c r="D297" s="22" t="s">
        <v>10</v>
      </c>
      <c r="E297" s="227"/>
      <c r="F297" s="228"/>
      <c r="G297" s="229"/>
      <c r="H297" s="22"/>
      <c r="I297" s="489">
        <f t="shared" ref="I297:J301" si="28">SUM(I298)</f>
        <v>806530</v>
      </c>
      <c r="J297" s="489">
        <f t="shared" si="28"/>
        <v>806530</v>
      </c>
    </row>
    <row r="298" spans="1:10" ht="47.25" x14ac:dyDescent="0.25">
      <c r="A298" s="105" t="s">
        <v>118</v>
      </c>
      <c r="B298" s="30" t="s">
        <v>56</v>
      </c>
      <c r="C298" s="30">
        <v>10</v>
      </c>
      <c r="D298" s="28" t="s">
        <v>10</v>
      </c>
      <c r="E298" s="230" t="s">
        <v>193</v>
      </c>
      <c r="F298" s="231" t="s">
        <v>422</v>
      </c>
      <c r="G298" s="232" t="s">
        <v>423</v>
      </c>
      <c r="H298" s="28"/>
      <c r="I298" s="490">
        <f t="shared" si="28"/>
        <v>806530</v>
      </c>
      <c r="J298" s="490">
        <f t="shared" si="28"/>
        <v>806530</v>
      </c>
    </row>
    <row r="299" spans="1:10" ht="63" x14ac:dyDescent="0.25">
      <c r="A299" s="62" t="s">
        <v>169</v>
      </c>
      <c r="B299" s="381" t="s">
        <v>56</v>
      </c>
      <c r="C299" s="381">
        <v>10</v>
      </c>
      <c r="D299" s="2" t="s">
        <v>10</v>
      </c>
      <c r="E299" s="233" t="s">
        <v>195</v>
      </c>
      <c r="F299" s="234" t="s">
        <v>422</v>
      </c>
      <c r="G299" s="235" t="s">
        <v>423</v>
      </c>
      <c r="H299" s="2"/>
      <c r="I299" s="491">
        <f t="shared" si="28"/>
        <v>806530</v>
      </c>
      <c r="J299" s="491">
        <f t="shared" si="28"/>
        <v>806530</v>
      </c>
    </row>
    <row r="300" spans="1:10" ht="47.25" x14ac:dyDescent="0.25">
      <c r="A300" s="62" t="s">
        <v>522</v>
      </c>
      <c r="B300" s="381" t="s">
        <v>56</v>
      </c>
      <c r="C300" s="381">
        <v>10</v>
      </c>
      <c r="D300" s="2" t="s">
        <v>10</v>
      </c>
      <c r="E300" s="233" t="s">
        <v>195</v>
      </c>
      <c r="F300" s="234" t="s">
        <v>10</v>
      </c>
      <c r="G300" s="235" t="s">
        <v>423</v>
      </c>
      <c r="H300" s="2"/>
      <c r="I300" s="491">
        <f t="shared" si="28"/>
        <v>806530</v>
      </c>
      <c r="J300" s="491">
        <f t="shared" si="28"/>
        <v>806530</v>
      </c>
    </row>
    <row r="301" spans="1:10" ht="17.25" customHeight="1" x14ac:dyDescent="0.25">
      <c r="A301" s="62" t="s">
        <v>170</v>
      </c>
      <c r="B301" s="381" t="s">
        <v>56</v>
      </c>
      <c r="C301" s="381">
        <v>10</v>
      </c>
      <c r="D301" s="2" t="s">
        <v>10</v>
      </c>
      <c r="E301" s="233" t="s">
        <v>195</v>
      </c>
      <c r="F301" s="234" t="s">
        <v>10</v>
      </c>
      <c r="G301" s="235" t="s">
        <v>817</v>
      </c>
      <c r="H301" s="2"/>
      <c r="I301" s="491">
        <f t="shared" si="28"/>
        <v>806530</v>
      </c>
      <c r="J301" s="491">
        <f t="shared" si="28"/>
        <v>806530</v>
      </c>
    </row>
    <row r="302" spans="1:10" ht="15.75" x14ac:dyDescent="0.25">
      <c r="A302" s="62" t="s">
        <v>40</v>
      </c>
      <c r="B302" s="381" t="s">
        <v>56</v>
      </c>
      <c r="C302" s="381">
        <v>10</v>
      </c>
      <c r="D302" s="2" t="s">
        <v>10</v>
      </c>
      <c r="E302" s="233" t="s">
        <v>195</v>
      </c>
      <c r="F302" s="234" t="s">
        <v>10</v>
      </c>
      <c r="G302" s="235" t="s">
        <v>817</v>
      </c>
      <c r="H302" s="2" t="s">
        <v>39</v>
      </c>
      <c r="I302" s="492">
        <v>806530</v>
      </c>
      <c r="J302" s="492">
        <v>806530</v>
      </c>
    </row>
    <row r="303" spans="1:10" ht="15.75" x14ac:dyDescent="0.25">
      <c r="A303" s="113" t="s">
        <v>41</v>
      </c>
      <c r="B303" s="26" t="s">
        <v>56</v>
      </c>
      <c r="C303" s="26">
        <v>10</v>
      </c>
      <c r="D303" s="22" t="s">
        <v>15</v>
      </c>
      <c r="E303" s="227"/>
      <c r="F303" s="228"/>
      <c r="G303" s="229"/>
      <c r="H303" s="22"/>
      <c r="I303" s="489">
        <f t="shared" ref="I303:J305" si="29">SUM(I304)</f>
        <v>4538363</v>
      </c>
      <c r="J303" s="489">
        <f t="shared" si="29"/>
        <v>4538363</v>
      </c>
    </row>
    <row r="304" spans="1:10" ht="47.25" x14ac:dyDescent="0.25">
      <c r="A304" s="105" t="s">
        <v>118</v>
      </c>
      <c r="B304" s="30" t="s">
        <v>56</v>
      </c>
      <c r="C304" s="30">
        <v>10</v>
      </c>
      <c r="D304" s="28" t="s">
        <v>15</v>
      </c>
      <c r="E304" s="230" t="s">
        <v>193</v>
      </c>
      <c r="F304" s="231" t="s">
        <v>422</v>
      </c>
      <c r="G304" s="232" t="s">
        <v>423</v>
      </c>
      <c r="H304" s="28"/>
      <c r="I304" s="490">
        <f t="shared" si="29"/>
        <v>4538363</v>
      </c>
      <c r="J304" s="490">
        <f t="shared" si="29"/>
        <v>4538363</v>
      </c>
    </row>
    <row r="305" spans="1:10" ht="63" x14ac:dyDescent="0.25">
      <c r="A305" s="62" t="s">
        <v>169</v>
      </c>
      <c r="B305" s="381" t="s">
        <v>56</v>
      </c>
      <c r="C305" s="381">
        <v>10</v>
      </c>
      <c r="D305" s="2" t="s">
        <v>15</v>
      </c>
      <c r="E305" s="233" t="s">
        <v>195</v>
      </c>
      <c r="F305" s="234" t="s">
        <v>422</v>
      </c>
      <c r="G305" s="235" t="s">
        <v>423</v>
      </c>
      <c r="H305" s="2"/>
      <c r="I305" s="491">
        <f t="shared" si="29"/>
        <v>4538363</v>
      </c>
      <c r="J305" s="491">
        <f t="shared" si="29"/>
        <v>4538363</v>
      </c>
    </row>
    <row r="306" spans="1:10" ht="47.25" x14ac:dyDescent="0.25">
      <c r="A306" s="62" t="s">
        <v>522</v>
      </c>
      <c r="B306" s="381" t="s">
        <v>56</v>
      </c>
      <c r="C306" s="381">
        <v>10</v>
      </c>
      <c r="D306" s="2" t="s">
        <v>15</v>
      </c>
      <c r="E306" s="233" t="s">
        <v>195</v>
      </c>
      <c r="F306" s="234" t="s">
        <v>10</v>
      </c>
      <c r="G306" s="235" t="s">
        <v>423</v>
      </c>
      <c r="H306" s="2"/>
      <c r="I306" s="491">
        <f>SUM(I307+I310+I313+I316)</f>
        <v>4538363</v>
      </c>
      <c r="J306" s="491">
        <f>SUM(J307+J310+J313+J316)</f>
        <v>4538363</v>
      </c>
    </row>
    <row r="307" spans="1:10" ht="31.5" x14ac:dyDescent="0.25">
      <c r="A307" s="104" t="s">
        <v>93</v>
      </c>
      <c r="B307" s="381" t="s">
        <v>56</v>
      </c>
      <c r="C307" s="381">
        <v>10</v>
      </c>
      <c r="D307" s="2" t="s">
        <v>15</v>
      </c>
      <c r="E307" s="233" t="s">
        <v>195</v>
      </c>
      <c r="F307" s="234" t="s">
        <v>10</v>
      </c>
      <c r="G307" s="235" t="s">
        <v>527</v>
      </c>
      <c r="H307" s="2"/>
      <c r="I307" s="491">
        <f>SUM(I308:I309)</f>
        <v>43274</v>
      </c>
      <c r="J307" s="491">
        <f>SUM(J308:J309)</f>
        <v>43274</v>
      </c>
    </row>
    <row r="308" spans="1:10" ht="31.5" x14ac:dyDescent="0.25">
      <c r="A308" s="114" t="s">
        <v>598</v>
      </c>
      <c r="B308" s="6" t="s">
        <v>56</v>
      </c>
      <c r="C308" s="381">
        <v>10</v>
      </c>
      <c r="D308" s="2" t="s">
        <v>15</v>
      </c>
      <c r="E308" s="233" t="s">
        <v>195</v>
      </c>
      <c r="F308" s="234" t="s">
        <v>10</v>
      </c>
      <c r="G308" s="235" t="s">
        <v>527</v>
      </c>
      <c r="H308" s="2" t="s">
        <v>16</v>
      </c>
      <c r="I308" s="493">
        <v>670</v>
      </c>
      <c r="J308" s="493">
        <v>670</v>
      </c>
    </row>
    <row r="309" spans="1:10" ht="15.75" x14ac:dyDescent="0.25">
      <c r="A309" s="62" t="s">
        <v>40</v>
      </c>
      <c r="B309" s="381" t="s">
        <v>56</v>
      </c>
      <c r="C309" s="381">
        <v>10</v>
      </c>
      <c r="D309" s="2" t="s">
        <v>15</v>
      </c>
      <c r="E309" s="233" t="s">
        <v>195</v>
      </c>
      <c r="F309" s="234" t="s">
        <v>10</v>
      </c>
      <c r="G309" s="235" t="s">
        <v>527</v>
      </c>
      <c r="H309" s="2" t="s">
        <v>39</v>
      </c>
      <c r="I309" s="492">
        <v>42604</v>
      </c>
      <c r="J309" s="492">
        <v>42604</v>
      </c>
    </row>
    <row r="310" spans="1:10" ht="31.5" x14ac:dyDescent="0.25">
      <c r="A310" s="104" t="s">
        <v>94</v>
      </c>
      <c r="B310" s="381" t="s">
        <v>56</v>
      </c>
      <c r="C310" s="381">
        <v>10</v>
      </c>
      <c r="D310" s="2" t="s">
        <v>15</v>
      </c>
      <c r="E310" s="233" t="s">
        <v>195</v>
      </c>
      <c r="F310" s="234" t="s">
        <v>10</v>
      </c>
      <c r="G310" s="235" t="s">
        <v>528</v>
      </c>
      <c r="H310" s="2"/>
      <c r="I310" s="491">
        <f>SUM(I311:I312)</f>
        <v>398713</v>
      </c>
      <c r="J310" s="491">
        <f>SUM(J311:J312)</f>
        <v>398713</v>
      </c>
    </row>
    <row r="311" spans="1:10" s="80" customFormat="1" ht="31.5" x14ac:dyDescent="0.25">
      <c r="A311" s="114" t="s">
        <v>598</v>
      </c>
      <c r="B311" s="6" t="s">
        <v>56</v>
      </c>
      <c r="C311" s="381">
        <v>10</v>
      </c>
      <c r="D311" s="2" t="s">
        <v>15</v>
      </c>
      <c r="E311" s="233" t="s">
        <v>195</v>
      </c>
      <c r="F311" s="234" t="s">
        <v>10</v>
      </c>
      <c r="G311" s="235" t="s">
        <v>528</v>
      </c>
      <c r="H311" s="79" t="s">
        <v>16</v>
      </c>
      <c r="I311" s="496">
        <v>6593</v>
      </c>
      <c r="J311" s="496">
        <v>6593</v>
      </c>
    </row>
    <row r="312" spans="1:10" ht="15.75" x14ac:dyDescent="0.25">
      <c r="A312" s="62" t="s">
        <v>40</v>
      </c>
      <c r="B312" s="381" t="s">
        <v>56</v>
      </c>
      <c r="C312" s="381">
        <v>10</v>
      </c>
      <c r="D312" s="2" t="s">
        <v>15</v>
      </c>
      <c r="E312" s="233" t="s">
        <v>195</v>
      </c>
      <c r="F312" s="234" t="s">
        <v>10</v>
      </c>
      <c r="G312" s="235" t="s">
        <v>528</v>
      </c>
      <c r="H312" s="2" t="s">
        <v>39</v>
      </c>
      <c r="I312" s="493">
        <v>392120</v>
      </c>
      <c r="J312" s="493">
        <v>392120</v>
      </c>
    </row>
    <row r="313" spans="1:10" ht="15.75" x14ac:dyDescent="0.25">
      <c r="A313" s="115" t="s">
        <v>95</v>
      </c>
      <c r="B313" s="50" t="s">
        <v>56</v>
      </c>
      <c r="C313" s="381">
        <v>10</v>
      </c>
      <c r="D313" s="2" t="s">
        <v>15</v>
      </c>
      <c r="E313" s="233" t="s">
        <v>195</v>
      </c>
      <c r="F313" s="234" t="s">
        <v>10</v>
      </c>
      <c r="G313" s="235" t="s">
        <v>529</v>
      </c>
      <c r="H313" s="2"/>
      <c r="I313" s="491">
        <f>SUM(I314:I315)</f>
        <v>3619993</v>
      </c>
      <c r="J313" s="491">
        <f>SUM(J314:J315)</f>
        <v>3619993</v>
      </c>
    </row>
    <row r="314" spans="1:10" ht="31.5" x14ac:dyDescent="0.25">
      <c r="A314" s="114" t="s">
        <v>598</v>
      </c>
      <c r="B314" s="6" t="s">
        <v>56</v>
      </c>
      <c r="C314" s="381">
        <v>10</v>
      </c>
      <c r="D314" s="2" t="s">
        <v>15</v>
      </c>
      <c r="E314" s="233" t="s">
        <v>195</v>
      </c>
      <c r="F314" s="234" t="s">
        <v>10</v>
      </c>
      <c r="G314" s="235" t="s">
        <v>529</v>
      </c>
      <c r="H314" s="2" t="s">
        <v>16</v>
      </c>
      <c r="I314" s="493">
        <v>57333</v>
      </c>
      <c r="J314" s="493">
        <v>57333</v>
      </c>
    </row>
    <row r="315" spans="1:10" ht="15.75" x14ac:dyDescent="0.25">
      <c r="A315" s="62" t="s">
        <v>40</v>
      </c>
      <c r="B315" s="381" t="s">
        <v>56</v>
      </c>
      <c r="C315" s="381">
        <v>10</v>
      </c>
      <c r="D315" s="2" t="s">
        <v>15</v>
      </c>
      <c r="E315" s="233" t="s">
        <v>195</v>
      </c>
      <c r="F315" s="234" t="s">
        <v>10</v>
      </c>
      <c r="G315" s="235" t="s">
        <v>529</v>
      </c>
      <c r="H315" s="2" t="s">
        <v>39</v>
      </c>
      <c r="I315" s="493">
        <v>3562660</v>
      </c>
      <c r="J315" s="493">
        <v>3562660</v>
      </c>
    </row>
    <row r="316" spans="1:10" ht="15.75" x14ac:dyDescent="0.25">
      <c r="A316" s="104" t="s">
        <v>96</v>
      </c>
      <c r="B316" s="381" t="s">
        <v>56</v>
      </c>
      <c r="C316" s="381">
        <v>10</v>
      </c>
      <c r="D316" s="2" t="s">
        <v>15</v>
      </c>
      <c r="E316" s="233" t="s">
        <v>195</v>
      </c>
      <c r="F316" s="234" t="s">
        <v>10</v>
      </c>
      <c r="G316" s="235" t="s">
        <v>530</v>
      </c>
      <c r="H316" s="2"/>
      <c r="I316" s="491">
        <f>SUM(I317:I318)</f>
        <v>476383</v>
      </c>
      <c r="J316" s="491">
        <f>SUM(J317:J318)</f>
        <v>476383</v>
      </c>
    </row>
    <row r="317" spans="1:10" ht="31.5" x14ac:dyDescent="0.25">
      <c r="A317" s="114" t="s">
        <v>598</v>
      </c>
      <c r="B317" s="6" t="s">
        <v>56</v>
      </c>
      <c r="C317" s="381">
        <v>10</v>
      </c>
      <c r="D317" s="2" t="s">
        <v>15</v>
      </c>
      <c r="E317" s="233" t="s">
        <v>195</v>
      </c>
      <c r="F317" s="234" t="s">
        <v>10</v>
      </c>
      <c r="G317" s="235" t="s">
        <v>530</v>
      </c>
      <c r="H317" s="2" t="s">
        <v>16</v>
      </c>
      <c r="I317" s="493">
        <v>7850</v>
      </c>
      <c r="J317" s="493">
        <v>7850</v>
      </c>
    </row>
    <row r="318" spans="1:10" ht="15.75" x14ac:dyDescent="0.25">
      <c r="A318" s="62" t="s">
        <v>40</v>
      </c>
      <c r="B318" s="381" t="s">
        <v>56</v>
      </c>
      <c r="C318" s="381">
        <v>10</v>
      </c>
      <c r="D318" s="2" t="s">
        <v>15</v>
      </c>
      <c r="E318" s="233" t="s">
        <v>195</v>
      </c>
      <c r="F318" s="234" t="s">
        <v>10</v>
      </c>
      <c r="G318" s="235" t="s">
        <v>530</v>
      </c>
      <c r="H318" s="2" t="s">
        <v>39</v>
      </c>
      <c r="I318" s="493">
        <v>468533</v>
      </c>
      <c r="J318" s="493">
        <v>468533</v>
      </c>
    </row>
    <row r="319" spans="1:10" ht="15.75" x14ac:dyDescent="0.25">
      <c r="A319" s="88" t="s">
        <v>42</v>
      </c>
      <c r="B319" s="26" t="s">
        <v>56</v>
      </c>
      <c r="C319" s="26">
        <v>10</v>
      </c>
      <c r="D319" s="25" t="s">
        <v>20</v>
      </c>
      <c r="E319" s="227"/>
      <c r="F319" s="228"/>
      <c r="G319" s="229"/>
      <c r="H319" s="53"/>
      <c r="I319" s="489">
        <f t="shared" ref="I319:J323" si="30">SUM(I320)</f>
        <v>1356320</v>
      </c>
      <c r="J319" s="489">
        <f t="shared" si="30"/>
        <v>1356320</v>
      </c>
    </row>
    <row r="320" spans="1:10" ht="47.25" x14ac:dyDescent="0.25">
      <c r="A320" s="76" t="s">
        <v>118</v>
      </c>
      <c r="B320" s="304" t="s">
        <v>56</v>
      </c>
      <c r="C320" s="68">
        <v>10</v>
      </c>
      <c r="D320" s="69" t="s">
        <v>20</v>
      </c>
      <c r="E320" s="278" t="s">
        <v>193</v>
      </c>
      <c r="F320" s="279" t="s">
        <v>422</v>
      </c>
      <c r="G320" s="280" t="s">
        <v>423</v>
      </c>
      <c r="H320" s="31"/>
      <c r="I320" s="490">
        <f t="shared" si="30"/>
        <v>1356320</v>
      </c>
      <c r="J320" s="490">
        <f t="shared" si="30"/>
        <v>1356320</v>
      </c>
    </row>
    <row r="321" spans="1:10" ht="63" x14ac:dyDescent="0.25">
      <c r="A321" s="3" t="s">
        <v>169</v>
      </c>
      <c r="B321" s="6" t="s">
        <v>56</v>
      </c>
      <c r="C321" s="34">
        <v>10</v>
      </c>
      <c r="D321" s="35" t="s">
        <v>20</v>
      </c>
      <c r="E321" s="233" t="s">
        <v>195</v>
      </c>
      <c r="F321" s="276" t="s">
        <v>422</v>
      </c>
      <c r="G321" s="277" t="s">
        <v>423</v>
      </c>
      <c r="H321" s="284"/>
      <c r="I321" s="491">
        <f t="shared" si="30"/>
        <v>1356320</v>
      </c>
      <c r="J321" s="491">
        <f t="shared" si="30"/>
        <v>1356320</v>
      </c>
    </row>
    <row r="322" spans="1:10" ht="47.25" x14ac:dyDescent="0.25">
      <c r="A322" s="3" t="s">
        <v>522</v>
      </c>
      <c r="B322" s="6" t="s">
        <v>56</v>
      </c>
      <c r="C322" s="34">
        <v>10</v>
      </c>
      <c r="D322" s="35" t="s">
        <v>20</v>
      </c>
      <c r="E322" s="233" t="s">
        <v>195</v>
      </c>
      <c r="F322" s="276" t="s">
        <v>10</v>
      </c>
      <c r="G322" s="277" t="s">
        <v>423</v>
      </c>
      <c r="H322" s="284"/>
      <c r="I322" s="491">
        <f t="shared" si="30"/>
        <v>1356320</v>
      </c>
      <c r="J322" s="491">
        <f t="shared" si="30"/>
        <v>1356320</v>
      </c>
    </row>
    <row r="323" spans="1:10" ht="15.75" x14ac:dyDescent="0.25">
      <c r="A323" s="86" t="s">
        <v>630</v>
      </c>
      <c r="B323" s="381" t="s">
        <v>56</v>
      </c>
      <c r="C323" s="34">
        <v>10</v>
      </c>
      <c r="D323" s="35" t="s">
        <v>20</v>
      </c>
      <c r="E323" s="233" t="s">
        <v>195</v>
      </c>
      <c r="F323" s="276" t="s">
        <v>10</v>
      </c>
      <c r="G323" s="277" t="s">
        <v>526</v>
      </c>
      <c r="H323" s="284"/>
      <c r="I323" s="491">
        <f t="shared" si="30"/>
        <v>1356320</v>
      </c>
      <c r="J323" s="491">
        <f t="shared" si="30"/>
        <v>1356320</v>
      </c>
    </row>
    <row r="324" spans="1:10" ht="15.75" x14ac:dyDescent="0.25">
      <c r="A324" s="3" t="s">
        <v>40</v>
      </c>
      <c r="B324" s="381" t="s">
        <v>56</v>
      </c>
      <c r="C324" s="34">
        <v>10</v>
      </c>
      <c r="D324" s="35" t="s">
        <v>20</v>
      </c>
      <c r="E324" s="233" t="s">
        <v>195</v>
      </c>
      <c r="F324" s="276" t="s">
        <v>10</v>
      </c>
      <c r="G324" s="277" t="s">
        <v>526</v>
      </c>
      <c r="H324" s="2" t="s">
        <v>39</v>
      </c>
      <c r="I324" s="493">
        <v>1356320</v>
      </c>
      <c r="J324" s="493">
        <v>1356320</v>
      </c>
    </row>
    <row r="325" spans="1:10" s="9" customFormat="1" ht="15.75" x14ac:dyDescent="0.25">
      <c r="A325" s="103" t="s">
        <v>72</v>
      </c>
      <c r="B325" s="26" t="s">
        <v>56</v>
      </c>
      <c r="C325" s="26">
        <v>10</v>
      </c>
      <c r="D325" s="25" t="s">
        <v>70</v>
      </c>
      <c r="E325" s="227"/>
      <c r="F325" s="228"/>
      <c r="G325" s="229"/>
      <c r="H325" s="53"/>
      <c r="I325" s="489">
        <f>SUM(I326+I343)</f>
        <v>2458400</v>
      </c>
      <c r="J325" s="489">
        <f>SUM(J326+J343)</f>
        <v>2458400</v>
      </c>
    </row>
    <row r="326" spans="1:10" ht="47.25" x14ac:dyDescent="0.25">
      <c r="A326" s="110" t="s">
        <v>131</v>
      </c>
      <c r="B326" s="304" t="s">
        <v>56</v>
      </c>
      <c r="C326" s="68">
        <v>10</v>
      </c>
      <c r="D326" s="69" t="s">
        <v>70</v>
      </c>
      <c r="E326" s="278" t="s">
        <v>193</v>
      </c>
      <c r="F326" s="279" t="s">
        <v>422</v>
      </c>
      <c r="G326" s="280" t="s">
        <v>423</v>
      </c>
      <c r="H326" s="31"/>
      <c r="I326" s="490">
        <f>SUM(I327+I339+I335)</f>
        <v>2458400</v>
      </c>
      <c r="J326" s="490">
        <f>SUM(J327+J339+J335)</f>
        <v>2458400</v>
      </c>
    </row>
    <row r="327" spans="1:10" ht="63" x14ac:dyDescent="0.25">
      <c r="A327" s="116" t="s">
        <v>130</v>
      </c>
      <c r="B327" s="6" t="s">
        <v>56</v>
      </c>
      <c r="C327" s="34">
        <v>10</v>
      </c>
      <c r="D327" s="35" t="s">
        <v>70</v>
      </c>
      <c r="E327" s="275" t="s">
        <v>227</v>
      </c>
      <c r="F327" s="276" t="s">
        <v>422</v>
      </c>
      <c r="G327" s="277" t="s">
        <v>423</v>
      </c>
      <c r="H327" s="284"/>
      <c r="I327" s="491">
        <f>SUM(I328)</f>
        <v>2446400</v>
      </c>
      <c r="J327" s="491">
        <f>SUM(J328)</f>
        <v>2446400</v>
      </c>
    </row>
    <row r="328" spans="1:10" ht="47.25" x14ac:dyDescent="0.25">
      <c r="A328" s="116" t="s">
        <v>446</v>
      </c>
      <c r="B328" s="6" t="s">
        <v>56</v>
      </c>
      <c r="C328" s="34">
        <v>10</v>
      </c>
      <c r="D328" s="35" t="s">
        <v>70</v>
      </c>
      <c r="E328" s="275" t="s">
        <v>227</v>
      </c>
      <c r="F328" s="276" t="s">
        <v>10</v>
      </c>
      <c r="G328" s="277" t="s">
        <v>423</v>
      </c>
      <c r="H328" s="284"/>
      <c r="I328" s="491">
        <f>SUM(I329+I333)</f>
        <v>2446400</v>
      </c>
      <c r="J328" s="491">
        <f>SUM(J329+J333)</f>
        <v>2446400</v>
      </c>
    </row>
    <row r="329" spans="1:10" ht="31.5" x14ac:dyDescent="0.25">
      <c r="A329" s="62" t="s">
        <v>97</v>
      </c>
      <c r="B329" s="381" t="s">
        <v>56</v>
      </c>
      <c r="C329" s="34">
        <v>10</v>
      </c>
      <c r="D329" s="35" t="s">
        <v>70</v>
      </c>
      <c r="E329" s="275" t="s">
        <v>227</v>
      </c>
      <c r="F329" s="276" t="s">
        <v>10</v>
      </c>
      <c r="G329" s="277" t="s">
        <v>533</v>
      </c>
      <c r="H329" s="284"/>
      <c r="I329" s="491">
        <f>SUM(I330:I332)</f>
        <v>2446400</v>
      </c>
      <c r="J329" s="491">
        <f>SUM(J330:J332)</f>
        <v>2446400</v>
      </c>
    </row>
    <row r="330" spans="1:10" ht="63" x14ac:dyDescent="0.25">
      <c r="A330" s="104" t="s">
        <v>80</v>
      </c>
      <c r="B330" s="381" t="s">
        <v>56</v>
      </c>
      <c r="C330" s="34">
        <v>10</v>
      </c>
      <c r="D330" s="35" t="s">
        <v>70</v>
      </c>
      <c r="E330" s="275" t="s">
        <v>227</v>
      </c>
      <c r="F330" s="276" t="s">
        <v>10</v>
      </c>
      <c r="G330" s="277" t="s">
        <v>533</v>
      </c>
      <c r="H330" s="2" t="s">
        <v>13</v>
      </c>
      <c r="I330" s="493">
        <v>2276000</v>
      </c>
      <c r="J330" s="493">
        <v>2276000</v>
      </c>
    </row>
    <row r="331" spans="1:10" ht="31.5" x14ac:dyDescent="0.25">
      <c r="A331" s="114" t="s">
        <v>598</v>
      </c>
      <c r="B331" s="6" t="s">
        <v>56</v>
      </c>
      <c r="C331" s="34">
        <v>10</v>
      </c>
      <c r="D331" s="35" t="s">
        <v>70</v>
      </c>
      <c r="E331" s="275" t="s">
        <v>227</v>
      </c>
      <c r="F331" s="276" t="s">
        <v>10</v>
      </c>
      <c r="G331" s="277" t="s">
        <v>533</v>
      </c>
      <c r="H331" s="2" t="s">
        <v>16</v>
      </c>
      <c r="I331" s="493">
        <v>170400</v>
      </c>
      <c r="J331" s="493">
        <v>170400</v>
      </c>
    </row>
    <row r="332" spans="1:10" ht="15.75" hidden="1" x14ac:dyDescent="0.25">
      <c r="A332" s="62" t="s">
        <v>18</v>
      </c>
      <c r="B332" s="381" t="s">
        <v>56</v>
      </c>
      <c r="C332" s="34">
        <v>10</v>
      </c>
      <c r="D332" s="35" t="s">
        <v>70</v>
      </c>
      <c r="E332" s="275" t="s">
        <v>227</v>
      </c>
      <c r="F332" s="276" t="s">
        <v>10</v>
      </c>
      <c r="G332" s="277" t="s">
        <v>533</v>
      </c>
      <c r="H332" s="2" t="s">
        <v>17</v>
      </c>
      <c r="I332" s="493"/>
      <c r="J332" s="493"/>
    </row>
    <row r="333" spans="1:10" ht="31.5" hidden="1" x14ac:dyDescent="0.25">
      <c r="A333" s="3" t="s">
        <v>79</v>
      </c>
      <c r="B333" s="6" t="s">
        <v>56</v>
      </c>
      <c r="C333" s="34">
        <v>10</v>
      </c>
      <c r="D333" s="35" t="s">
        <v>70</v>
      </c>
      <c r="E333" s="275" t="s">
        <v>227</v>
      </c>
      <c r="F333" s="276" t="s">
        <v>10</v>
      </c>
      <c r="G333" s="277" t="s">
        <v>427</v>
      </c>
      <c r="H333" s="2"/>
      <c r="I333" s="491">
        <f>SUM(I334)</f>
        <v>0</v>
      </c>
      <c r="J333" s="491">
        <f>SUM(J334)</f>
        <v>0</v>
      </c>
    </row>
    <row r="334" spans="1:10" ht="63" hidden="1" x14ac:dyDescent="0.25">
      <c r="A334" s="86" t="s">
        <v>80</v>
      </c>
      <c r="B334" s="6" t="s">
        <v>56</v>
      </c>
      <c r="C334" s="34">
        <v>10</v>
      </c>
      <c r="D334" s="35" t="s">
        <v>70</v>
      </c>
      <c r="E334" s="275" t="s">
        <v>227</v>
      </c>
      <c r="F334" s="276" t="s">
        <v>10</v>
      </c>
      <c r="G334" s="277" t="s">
        <v>427</v>
      </c>
      <c r="H334" s="2" t="s">
        <v>13</v>
      </c>
      <c r="I334" s="493"/>
      <c r="J334" s="493"/>
    </row>
    <row r="335" spans="1:10" s="37" customFormat="1" ht="63" x14ac:dyDescent="0.25">
      <c r="A335" s="62" t="s">
        <v>169</v>
      </c>
      <c r="B335" s="381" t="s">
        <v>56</v>
      </c>
      <c r="C335" s="35">
        <v>10</v>
      </c>
      <c r="D335" s="35" t="s">
        <v>70</v>
      </c>
      <c r="E335" s="275" t="s">
        <v>195</v>
      </c>
      <c r="F335" s="276" t="s">
        <v>422</v>
      </c>
      <c r="G335" s="277" t="s">
        <v>423</v>
      </c>
      <c r="H335" s="36"/>
      <c r="I335" s="494">
        <f t="shared" ref="I335:J337" si="31">SUM(I336)</f>
        <v>2000</v>
      </c>
      <c r="J335" s="494">
        <f t="shared" si="31"/>
        <v>2000</v>
      </c>
    </row>
    <row r="336" spans="1:10" s="37" customFormat="1" ht="47.25" x14ac:dyDescent="0.25">
      <c r="A336" s="288" t="s">
        <v>522</v>
      </c>
      <c r="B336" s="381" t="s">
        <v>56</v>
      </c>
      <c r="C336" s="35">
        <v>10</v>
      </c>
      <c r="D336" s="35" t="s">
        <v>70</v>
      </c>
      <c r="E336" s="275" t="s">
        <v>195</v>
      </c>
      <c r="F336" s="276" t="s">
        <v>10</v>
      </c>
      <c r="G336" s="277" t="s">
        <v>423</v>
      </c>
      <c r="H336" s="36"/>
      <c r="I336" s="494">
        <f t="shared" si="31"/>
        <v>2000</v>
      </c>
      <c r="J336" s="494">
        <f t="shared" si="31"/>
        <v>2000</v>
      </c>
    </row>
    <row r="337" spans="1:10" s="37" customFormat="1" ht="19.5" customHeight="1" x14ac:dyDescent="0.25">
      <c r="A337" s="78" t="s">
        <v>535</v>
      </c>
      <c r="B337" s="306" t="s">
        <v>56</v>
      </c>
      <c r="C337" s="35">
        <v>10</v>
      </c>
      <c r="D337" s="35" t="s">
        <v>70</v>
      </c>
      <c r="E337" s="275" t="s">
        <v>195</v>
      </c>
      <c r="F337" s="276" t="s">
        <v>10</v>
      </c>
      <c r="G337" s="277" t="s">
        <v>534</v>
      </c>
      <c r="H337" s="36"/>
      <c r="I337" s="494">
        <f t="shared" si="31"/>
        <v>2000</v>
      </c>
      <c r="J337" s="494">
        <f t="shared" si="31"/>
        <v>2000</v>
      </c>
    </row>
    <row r="338" spans="1:10" s="37" customFormat="1" ht="31.5" x14ac:dyDescent="0.25">
      <c r="A338" s="108" t="s">
        <v>598</v>
      </c>
      <c r="B338" s="306" t="s">
        <v>56</v>
      </c>
      <c r="C338" s="35">
        <v>10</v>
      </c>
      <c r="D338" s="35" t="s">
        <v>70</v>
      </c>
      <c r="E338" s="275" t="s">
        <v>195</v>
      </c>
      <c r="F338" s="276" t="s">
        <v>10</v>
      </c>
      <c r="G338" s="277" t="s">
        <v>534</v>
      </c>
      <c r="H338" s="36" t="s">
        <v>16</v>
      </c>
      <c r="I338" s="495">
        <v>2000</v>
      </c>
      <c r="J338" s="495">
        <v>2000</v>
      </c>
    </row>
    <row r="339" spans="1:10" ht="78.75" x14ac:dyDescent="0.25">
      <c r="A339" s="106" t="s">
        <v>119</v>
      </c>
      <c r="B339" s="54" t="s">
        <v>56</v>
      </c>
      <c r="C339" s="34">
        <v>10</v>
      </c>
      <c r="D339" s="35" t="s">
        <v>70</v>
      </c>
      <c r="E339" s="275" t="s">
        <v>226</v>
      </c>
      <c r="F339" s="276" t="s">
        <v>422</v>
      </c>
      <c r="G339" s="277" t="s">
        <v>423</v>
      </c>
      <c r="H339" s="2"/>
      <c r="I339" s="491">
        <f t="shared" ref="I339:J341" si="32">SUM(I340)</f>
        <v>10000</v>
      </c>
      <c r="J339" s="491">
        <f t="shared" si="32"/>
        <v>10000</v>
      </c>
    </row>
    <row r="340" spans="1:10" ht="47.25" x14ac:dyDescent="0.25">
      <c r="A340" s="285" t="s">
        <v>430</v>
      </c>
      <c r="B340" s="54" t="s">
        <v>56</v>
      </c>
      <c r="C340" s="34">
        <v>10</v>
      </c>
      <c r="D340" s="35" t="s">
        <v>70</v>
      </c>
      <c r="E340" s="275" t="s">
        <v>226</v>
      </c>
      <c r="F340" s="276" t="s">
        <v>10</v>
      </c>
      <c r="G340" s="277" t="s">
        <v>423</v>
      </c>
      <c r="H340" s="2"/>
      <c r="I340" s="491">
        <f t="shared" si="32"/>
        <v>10000</v>
      </c>
      <c r="J340" s="491">
        <f t="shared" si="32"/>
        <v>10000</v>
      </c>
    </row>
    <row r="341" spans="1:10" ht="31.5" x14ac:dyDescent="0.25">
      <c r="A341" s="81" t="s">
        <v>108</v>
      </c>
      <c r="B341" s="54" t="s">
        <v>56</v>
      </c>
      <c r="C341" s="34">
        <v>10</v>
      </c>
      <c r="D341" s="35" t="s">
        <v>70</v>
      </c>
      <c r="E341" s="275" t="s">
        <v>226</v>
      </c>
      <c r="F341" s="276" t="s">
        <v>10</v>
      </c>
      <c r="G341" s="277" t="s">
        <v>432</v>
      </c>
      <c r="H341" s="2"/>
      <c r="I341" s="491">
        <f t="shared" si="32"/>
        <v>10000</v>
      </c>
      <c r="J341" s="491">
        <f t="shared" si="32"/>
        <v>10000</v>
      </c>
    </row>
    <row r="342" spans="1:10" ht="31.5" x14ac:dyDescent="0.25">
      <c r="A342" s="114" t="s">
        <v>598</v>
      </c>
      <c r="B342" s="6" t="s">
        <v>56</v>
      </c>
      <c r="C342" s="34">
        <v>10</v>
      </c>
      <c r="D342" s="35" t="s">
        <v>70</v>
      </c>
      <c r="E342" s="275" t="s">
        <v>226</v>
      </c>
      <c r="F342" s="276" t="s">
        <v>10</v>
      </c>
      <c r="G342" s="277" t="s">
        <v>432</v>
      </c>
      <c r="H342" s="2" t="s">
        <v>16</v>
      </c>
      <c r="I342" s="492">
        <v>10000</v>
      </c>
      <c r="J342" s="492">
        <v>10000</v>
      </c>
    </row>
    <row r="343" spans="1:10" ht="47.25" hidden="1" x14ac:dyDescent="0.25">
      <c r="A343" s="76" t="s">
        <v>111</v>
      </c>
      <c r="B343" s="32" t="s">
        <v>56</v>
      </c>
      <c r="C343" s="68">
        <v>10</v>
      </c>
      <c r="D343" s="69" t="s">
        <v>70</v>
      </c>
      <c r="E343" s="230" t="s">
        <v>425</v>
      </c>
      <c r="F343" s="231" t="s">
        <v>422</v>
      </c>
      <c r="G343" s="232" t="s">
        <v>423</v>
      </c>
      <c r="H343" s="28"/>
      <c r="I343" s="490">
        <f t="shared" ref="I343:J346" si="33">SUM(I344)</f>
        <v>0</v>
      </c>
      <c r="J343" s="490">
        <f t="shared" si="33"/>
        <v>0</v>
      </c>
    </row>
    <row r="344" spans="1:10" ht="63" hidden="1" x14ac:dyDescent="0.25">
      <c r="A344" s="77" t="s">
        <v>124</v>
      </c>
      <c r="B344" s="6" t="s">
        <v>56</v>
      </c>
      <c r="C344" s="34">
        <v>10</v>
      </c>
      <c r="D344" s="35" t="s">
        <v>70</v>
      </c>
      <c r="E344" s="233" t="s">
        <v>426</v>
      </c>
      <c r="F344" s="234" t="s">
        <v>422</v>
      </c>
      <c r="G344" s="235" t="s">
        <v>423</v>
      </c>
      <c r="H344" s="44"/>
      <c r="I344" s="491">
        <f t="shared" si="33"/>
        <v>0</v>
      </c>
      <c r="J344" s="491">
        <f t="shared" si="33"/>
        <v>0</v>
      </c>
    </row>
    <row r="345" spans="1:10" ht="47.25" hidden="1" x14ac:dyDescent="0.25">
      <c r="A345" s="77" t="s">
        <v>429</v>
      </c>
      <c r="B345" s="6" t="s">
        <v>56</v>
      </c>
      <c r="C345" s="34">
        <v>10</v>
      </c>
      <c r="D345" s="35" t="s">
        <v>70</v>
      </c>
      <c r="E345" s="233" t="s">
        <v>426</v>
      </c>
      <c r="F345" s="234" t="s">
        <v>10</v>
      </c>
      <c r="G345" s="235" t="s">
        <v>423</v>
      </c>
      <c r="H345" s="44"/>
      <c r="I345" s="491">
        <f t="shared" si="33"/>
        <v>0</v>
      </c>
      <c r="J345" s="491">
        <f t="shared" si="33"/>
        <v>0</v>
      </c>
    </row>
    <row r="346" spans="1:10" ht="15.75" hidden="1" x14ac:dyDescent="0.25">
      <c r="A346" s="77" t="s">
        <v>113</v>
      </c>
      <c r="B346" s="6" t="s">
        <v>56</v>
      </c>
      <c r="C346" s="34">
        <v>10</v>
      </c>
      <c r="D346" s="35" t="s">
        <v>70</v>
      </c>
      <c r="E346" s="233" t="s">
        <v>426</v>
      </c>
      <c r="F346" s="234" t="s">
        <v>10</v>
      </c>
      <c r="G346" s="235" t="s">
        <v>428</v>
      </c>
      <c r="H346" s="44"/>
      <c r="I346" s="491">
        <f t="shared" si="33"/>
        <v>0</v>
      </c>
      <c r="J346" s="491">
        <f t="shared" si="33"/>
        <v>0</v>
      </c>
    </row>
    <row r="347" spans="1:10" ht="31.5" hidden="1" x14ac:dyDescent="0.25">
      <c r="A347" s="91" t="s">
        <v>598</v>
      </c>
      <c r="B347" s="6" t="s">
        <v>56</v>
      </c>
      <c r="C347" s="34">
        <v>10</v>
      </c>
      <c r="D347" s="35" t="s">
        <v>70</v>
      </c>
      <c r="E347" s="233" t="s">
        <v>426</v>
      </c>
      <c r="F347" s="234" t="s">
        <v>10</v>
      </c>
      <c r="G347" s="235" t="s">
        <v>428</v>
      </c>
      <c r="H347" s="2" t="s">
        <v>16</v>
      </c>
      <c r="I347" s="493"/>
      <c r="J347" s="493"/>
    </row>
    <row r="348" spans="1:10" ht="47.25" x14ac:dyDescent="0.25">
      <c r="A348" s="117" t="s">
        <v>46</v>
      </c>
      <c r="B348" s="19" t="s">
        <v>56</v>
      </c>
      <c r="C348" s="19">
        <v>14</v>
      </c>
      <c r="D348" s="19"/>
      <c r="E348" s="263"/>
      <c r="F348" s="264"/>
      <c r="G348" s="265"/>
      <c r="H348" s="15"/>
      <c r="I348" s="488">
        <f>SUM(I349+I355)</f>
        <v>5247511</v>
      </c>
      <c r="J348" s="488">
        <f>SUM(J349+J355)</f>
        <v>5247511</v>
      </c>
    </row>
    <row r="349" spans="1:10" ht="31.5" x14ac:dyDescent="0.25">
      <c r="A349" s="113" t="s">
        <v>47</v>
      </c>
      <c r="B349" s="26" t="s">
        <v>56</v>
      </c>
      <c r="C349" s="26">
        <v>14</v>
      </c>
      <c r="D349" s="22" t="s">
        <v>10</v>
      </c>
      <c r="E349" s="227"/>
      <c r="F349" s="228"/>
      <c r="G349" s="229"/>
      <c r="H349" s="22"/>
      <c r="I349" s="489">
        <f t="shared" ref="I349:J353" si="34">SUM(I350)</f>
        <v>5247511</v>
      </c>
      <c r="J349" s="489">
        <f t="shared" si="34"/>
        <v>5247511</v>
      </c>
    </row>
    <row r="350" spans="1:10" ht="47.25" x14ac:dyDescent="0.25">
      <c r="A350" s="105" t="s">
        <v>128</v>
      </c>
      <c r="B350" s="30" t="s">
        <v>56</v>
      </c>
      <c r="C350" s="30">
        <v>14</v>
      </c>
      <c r="D350" s="28" t="s">
        <v>10</v>
      </c>
      <c r="E350" s="230" t="s">
        <v>224</v>
      </c>
      <c r="F350" s="231" t="s">
        <v>422</v>
      </c>
      <c r="G350" s="232" t="s">
        <v>423</v>
      </c>
      <c r="H350" s="28"/>
      <c r="I350" s="490">
        <f t="shared" si="34"/>
        <v>5247511</v>
      </c>
      <c r="J350" s="490">
        <f t="shared" si="34"/>
        <v>5247511</v>
      </c>
    </row>
    <row r="351" spans="1:10" ht="63" x14ac:dyDescent="0.25">
      <c r="A351" s="104" t="s">
        <v>178</v>
      </c>
      <c r="B351" s="381" t="s">
        <v>56</v>
      </c>
      <c r="C351" s="381">
        <v>14</v>
      </c>
      <c r="D351" s="2" t="s">
        <v>10</v>
      </c>
      <c r="E351" s="233" t="s">
        <v>228</v>
      </c>
      <c r="F351" s="234" t="s">
        <v>422</v>
      </c>
      <c r="G351" s="235" t="s">
        <v>423</v>
      </c>
      <c r="H351" s="2"/>
      <c r="I351" s="491">
        <f t="shared" si="34"/>
        <v>5247511</v>
      </c>
      <c r="J351" s="491">
        <f t="shared" si="34"/>
        <v>5247511</v>
      </c>
    </row>
    <row r="352" spans="1:10" ht="34.5" customHeight="1" x14ac:dyDescent="0.25">
      <c r="A352" s="104" t="s">
        <v>538</v>
      </c>
      <c r="B352" s="381" t="s">
        <v>56</v>
      </c>
      <c r="C352" s="381">
        <v>14</v>
      </c>
      <c r="D352" s="2" t="s">
        <v>10</v>
      </c>
      <c r="E352" s="233" t="s">
        <v>228</v>
      </c>
      <c r="F352" s="234" t="s">
        <v>12</v>
      </c>
      <c r="G352" s="235" t="s">
        <v>423</v>
      </c>
      <c r="H352" s="2"/>
      <c r="I352" s="491">
        <f t="shared" si="34"/>
        <v>5247511</v>
      </c>
      <c r="J352" s="491">
        <f t="shared" si="34"/>
        <v>5247511</v>
      </c>
    </row>
    <row r="353" spans="1:10" ht="47.25" x14ac:dyDescent="0.25">
      <c r="A353" s="104" t="s">
        <v>540</v>
      </c>
      <c r="B353" s="381" t="s">
        <v>56</v>
      </c>
      <c r="C353" s="381">
        <v>14</v>
      </c>
      <c r="D353" s="2" t="s">
        <v>10</v>
      </c>
      <c r="E353" s="233" t="s">
        <v>228</v>
      </c>
      <c r="F353" s="234" t="s">
        <v>12</v>
      </c>
      <c r="G353" s="235" t="s">
        <v>539</v>
      </c>
      <c r="H353" s="2"/>
      <c r="I353" s="491">
        <f t="shared" si="34"/>
        <v>5247511</v>
      </c>
      <c r="J353" s="491">
        <f t="shared" si="34"/>
        <v>5247511</v>
      </c>
    </row>
    <row r="354" spans="1:10" ht="15.75" x14ac:dyDescent="0.25">
      <c r="A354" s="104" t="s">
        <v>21</v>
      </c>
      <c r="B354" s="381" t="s">
        <v>56</v>
      </c>
      <c r="C354" s="381">
        <v>14</v>
      </c>
      <c r="D354" s="2" t="s">
        <v>10</v>
      </c>
      <c r="E354" s="233" t="s">
        <v>228</v>
      </c>
      <c r="F354" s="234" t="s">
        <v>12</v>
      </c>
      <c r="G354" s="235" t="s">
        <v>539</v>
      </c>
      <c r="H354" s="2" t="s">
        <v>68</v>
      </c>
      <c r="I354" s="493">
        <v>5247511</v>
      </c>
      <c r="J354" s="493">
        <v>5247511</v>
      </c>
    </row>
    <row r="355" spans="1:10" ht="15.75" hidden="1" x14ac:dyDescent="0.25">
      <c r="A355" s="113" t="s">
        <v>187</v>
      </c>
      <c r="B355" s="26" t="s">
        <v>56</v>
      </c>
      <c r="C355" s="26">
        <v>14</v>
      </c>
      <c r="D355" s="22" t="s">
        <v>15</v>
      </c>
      <c r="E355" s="227"/>
      <c r="F355" s="228"/>
      <c r="G355" s="229"/>
      <c r="H355" s="23"/>
      <c r="I355" s="489">
        <f t="shared" ref="I355:J359" si="35">SUM(I356)</f>
        <v>0</v>
      </c>
      <c r="J355" s="489">
        <f t="shared" si="35"/>
        <v>0</v>
      </c>
    </row>
    <row r="356" spans="1:10" ht="47.25" hidden="1" x14ac:dyDescent="0.25">
      <c r="A356" s="105" t="s">
        <v>128</v>
      </c>
      <c r="B356" s="30" t="s">
        <v>56</v>
      </c>
      <c r="C356" s="30">
        <v>14</v>
      </c>
      <c r="D356" s="28" t="s">
        <v>15</v>
      </c>
      <c r="E356" s="230" t="s">
        <v>224</v>
      </c>
      <c r="F356" s="231" t="s">
        <v>422</v>
      </c>
      <c r="G356" s="232" t="s">
        <v>423</v>
      </c>
      <c r="H356" s="28"/>
      <c r="I356" s="490">
        <f t="shared" si="35"/>
        <v>0</v>
      </c>
      <c r="J356" s="490">
        <f t="shared" si="35"/>
        <v>0</v>
      </c>
    </row>
    <row r="357" spans="1:10" ht="63" hidden="1" x14ac:dyDescent="0.25">
      <c r="A357" s="104" t="s">
        <v>178</v>
      </c>
      <c r="B357" s="381" t="s">
        <v>56</v>
      </c>
      <c r="C357" s="381">
        <v>14</v>
      </c>
      <c r="D357" s="2" t="s">
        <v>15</v>
      </c>
      <c r="E357" s="233" t="s">
        <v>228</v>
      </c>
      <c r="F357" s="234" t="s">
        <v>422</v>
      </c>
      <c r="G357" s="235" t="s">
        <v>423</v>
      </c>
      <c r="H357" s="73"/>
      <c r="I357" s="491">
        <f t="shared" si="35"/>
        <v>0</v>
      </c>
      <c r="J357" s="491">
        <f t="shared" si="35"/>
        <v>0</v>
      </c>
    </row>
    <row r="358" spans="1:10" ht="34.5" hidden="1" customHeight="1" x14ac:dyDescent="0.25">
      <c r="A358" s="389" t="s">
        <v>584</v>
      </c>
      <c r="B358" s="306" t="s">
        <v>56</v>
      </c>
      <c r="C358" s="381">
        <v>14</v>
      </c>
      <c r="D358" s="2" t="s">
        <v>15</v>
      </c>
      <c r="E358" s="275" t="s">
        <v>228</v>
      </c>
      <c r="F358" s="276" t="s">
        <v>20</v>
      </c>
      <c r="G358" s="277" t="s">
        <v>423</v>
      </c>
      <c r="H358" s="390"/>
      <c r="I358" s="491">
        <f t="shared" si="35"/>
        <v>0</v>
      </c>
      <c r="J358" s="491">
        <f t="shared" si="35"/>
        <v>0</v>
      </c>
    </row>
    <row r="359" spans="1:10" ht="47.25" hidden="1" x14ac:dyDescent="0.25">
      <c r="A359" s="107" t="s">
        <v>586</v>
      </c>
      <c r="B359" s="306" t="s">
        <v>56</v>
      </c>
      <c r="C359" s="381">
        <v>14</v>
      </c>
      <c r="D359" s="2" t="s">
        <v>15</v>
      </c>
      <c r="E359" s="275" t="s">
        <v>228</v>
      </c>
      <c r="F359" s="276" t="s">
        <v>20</v>
      </c>
      <c r="G359" s="277" t="s">
        <v>585</v>
      </c>
      <c r="H359" s="390"/>
      <c r="I359" s="491">
        <f t="shared" si="35"/>
        <v>0</v>
      </c>
      <c r="J359" s="491">
        <f t="shared" si="35"/>
        <v>0</v>
      </c>
    </row>
    <row r="360" spans="1:10" ht="15.75" hidden="1" x14ac:dyDescent="0.25">
      <c r="A360" s="115" t="s">
        <v>21</v>
      </c>
      <c r="B360" s="50" t="s">
        <v>56</v>
      </c>
      <c r="C360" s="381">
        <v>14</v>
      </c>
      <c r="D360" s="2" t="s">
        <v>15</v>
      </c>
      <c r="E360" s="275" t="s">
        <v>228</v>
      </c>
      <c r="F360" s="276" t="s">
        <v>20</v>
      </c>
      <c r="G360" s="277" t="s">
        <v>585</v>
      </c>
      <c r="H360" s="36" t="s">
        <v>68</v>
      </c>
      <c r="I360" s="474"/>
      <c r="J360" s="474"/>
    </row>
    <row r="361" spans="1:10" ht="18.75" customHeight="1" x14ac:dyDescent="0.25">
      <c r="A361" s="512" t="s">
        <v>53</v>
      </c>
      <c r="B361" s="513" t="s">
        <v>54</v>
      </c>
      <c r="C361" s="514"/>
      <c r="D361" s="515"/>
      <c r="E361" s="516"/>
      <c r="F361" s="517"/>
      <c r="G361" s="518"/>
      <c r="H361" s="519"/>
      <c r="I361" s="506">
        <f>SUM(I362)</f>
        <v>1082749</v>
      </c>
      <c r="J361" s="506">
        <f>SUM(J362)</f>
        <v>1082749</v>
      </c>
    </row>
    <row r="362" spans="1:10" ht="18.75" customHeight="1" x14ac:dyDescent="0.25">
      <c r="A362" s="299" t="s">
        <v>9</v>
      </c>
      <c r="B362" s="319" t="s">
        <v>54</v>
      </c>
      <c r="C362" s="15" t="s">
        <v>10</v>
      </c>
      <c r="D362" s="15"/>
      <c r="E362" s="313"/>
      <c r="F362" s="314"/>
      <c r="G362" s="315"/>
      <c r="H362" s="15"/>
      <c r="I362" s="488">
        <f>SUM(I363)</f>
        <v>1082749</v>
      </c>
      <c r="J362" s="488">
        <f>SUM(J363)</f>
        <v>1082749</v>
      </c>
    </row>
    <row r="363" spans="1:10" ht="47.25" x14ac:dyDescent="0.25">
      <c r="A363" s="21" t="s">
        <v>14</v>
      </c>
      <c r="B363" s="26" t="s">
        <v>54</v>
      </c>
      <c r="C363" s="22" t="s">
        <v>10</v>
      </c>
      <c r="D363" s="22" t="s">
        <v>15</v>
      </c>
      <c r="E363" s="227"/>
      <c r="F363" s="228"/>
      <c r="G363" s="229"/>
      <c r="H363" s="23"/>
      <c r="I363" s="489">
        <f>SUM(I364,I369,I373)</f>
        <v>1082749</v>
      </c>
      <c r="J363" s="489">
        <f>SUM(J364,J369,J373)</f>
        <v>1082749</v>
      </c>
    </row>
    <row r="364" spans="1:10" ht="47.25" x14ac:dyDescent="0.25">
      <c r="A364" s="76" t="s">
        <v>111</v>
      </c>
      <c r="B364" s="30" t="s">
        <v>54</v>
      </c>
      <c r="C364" s="28" t="s">
        <v>10</v>
      </c>
      <c r="D364" s="28" t="s">
        <v>15</v>
      </c>
      <c r="E364" s="242" t="s">
        <v>425</v>
      </c>
      <c r="F364" s="243" t="s">
        <v>422</v>
      </c>
      <c r="G364" s="244" t="s">
        <v>423</v>
      </c>
      <c r="H364" s="28"/>
      <c r="I364" s="490">
        <f t="shared" ref="I364:J367" si="36">SUM(I365)</f>
        <v>63000</v>
      </c>
      <c r="J364" s="490">
        <f t="shared" si="36"/>
        <v>63000</v>
      </c>
    </row>
    <row r="365" spans="1:10" ht="63" x14ac:dyDescent="0.25">
      <c r="A365" s="77" t="s">
        <v>112</v>
      </c>
      <c r="B365" s="54" t="s">
        <v>54</v>
      </c>
      <c r="C365" s="2" t="s">
        <v>10</v>
      </c>
      <c r="D365" s="2" t="s">
        <v>15</v>
      </c>
      <c r="E365" s="245" t="s">
        <v>426</v>
      </c>
      <c r="F365" s="246" t="s">
        <v>422</v>
      </c>
      <c r="G365" s="247" t="s">
        <v>423</v>
      </c>
      <c r="H365" s="44"/>
      <c r="I365" s="491">
        <f t="shared" si="36"/>
        <v>63000</v>
      </c>
      <c r="J365" s="491">
        <f t="shared" si="36"/>
        <v>63000</v>
      </c>
    </row>
    <row r="366" spans="1:10" ht="47.25" x14ac:dyDescent="0.25">
      <c r="A366" s="77" t="s">
        <v>429</v>
      </c>
      <c r="B366" s="54" t="s">
        <v>54</v>
      </c>
      <c r="C366" s="2" t="s">
        <v>10</v>
      </c>
      <c r="D366" s="2" t="s">
        <v>15</v>
      </c>
      <c r="E366" s="245" t="s">
        <v>426</v>
      </c>
      <c r="F366" s="246" t="s">
        <v>10</v>
      </c>
      <c r="G366" s="247" t="s">
        <v>423</v>
      </c>
      <c r="H366" s="44"/>
      <c r="I366" s="491">
        <f t="shared" si="36"/>
        <v>63000</v>
      </c>
      <c r="J366" s="491">
        <f t="shared" si="36"/>
        <v>63000</v>
      </c>
    </row>
    <row r="367" spans="1:10" ht="16.5" customHeight="1" x14ac:dyDescent="0.25">
      <c r="A367" s="77" t="s">
        <v>113</v>
      </c>
      <c r="B367" s="54" t="s">
        <v>54</v>
      </c>
      <c r="C367" s="2" t="s">
        <v>10</v>
      </c>
      <c r="D367" s="2" t="s">
        <v>15</v>
      </c>
      <c r="E367" s="245" t="s">
        <v>426</v>
      </c>
      <c r="F367" s="246" t="s">
        <v>10</v>
      </c>
      <c r="G367" s="247" t="s">
        <v>428</v>
      </c>
      <c r="H367" s="44"/>
      <c r="I367" s="491">
        <f t="shared" si="36"/>
        <v>63000</v>
      </c>
      <c r="J367" s="491">
        <f t="shared" si="36"/>
        <v>63000</v>
      </c>
    </row>
    <row r="368" spans="1:10" ht="30.75" customHeight="1" x14ac:dyDescent="0.25">
      <c r="A368" s="87" t="s">
        <v>598</v>
      </c>
      <c r="B368" s="303" t="s">
        <v>54</v>
      </c>
      <c r="C368" s="2" t="s">
        <v>10</v>
      </c>
      <c r="D368" s="2" t="s">
        <v>15</v>
      </c>
      <c r="E368" s="245" t="s">
        <v>426</v>
      </c>
      <c r="F368" s="246" t="s">
        <v>10</v>
      </c>
      <c r="G368" s="247" t="s">
        <v>428</v>
      </c>
      <c r="H368" s="2" t="s">
        <v>16</v>
      </c>
      <c r="I368" s="493">
        <v>63000</v>
      </c>
      <c r="J368" s="493">
        <v>63000</v>
      </c>
    </row>
    <row r="369" spans="1:12" ht="31.5" x14ac:dyDescent="0.25">
      <c r="A369" s="27" t="s">
        <v>114</v>
      </c>
      <c r="B369" s="30" t="s">
        <v>54</v>
      </c>
      <c r="C369" s="28" t="s">
        <v>10</v>
      </c>
      <c r="D369" s="28" t="s">
        <v>15</v>
      </c>
      <c r="E369" s="230" t="s">
        <v>229</v>
      </c>
      <c r="F369" s="231" t="s">
        <v>422</v>
      </c>
      <c r="G369" s="232" t="s">
        <v>423</v>
      </c>
      <c r="H369" s="28"/>
      <c r="I369" s="490">
        <f t="shared" ref="I369:J371" si="37">SUM(I370)</f>
        <v>500469</v>
      </c>
      <c r="J369" s="490">
        <f t="shared" si="37"/>
        <v>500469</v>
      </c>
    </row>
    <row r="370" spans="1:12" ht="31.5" x14ac:dyDescent="0.25">
      <c r="A370" s="3" t="s">
        <v>115</v>
      </c>
      <c r="B370" s="381" t="s">
        <v>54</v>
      </c>
      <c r="C370" s="2" t="s">
        <v>10</v>
      </c>
      <c r="D370" s="2" t="s">
        <v>15</v>
      </c>
      <c r="E370" s="233" t="s">
        <v>230</v>
      </c>
      <c r="F370" s="234" t="s">
        <v>422</v>
      </c>
      <c r="G370" s="235" t="s">
        <v>423</v>
      </c>
      <c r="H370" s="2"/>
      <c r="I370" s="491">
        <f t="shared" si="37"/>
        <v>500469</v>
      </c>
      <c r="J370" s="491">
        <f t="shared" si="37"/>
        <v>500469</v>
      </c>
    </row>
    <row r="371" spans="1:12" ht="31.5" x14ac:dyDescent="0.25">
      <c r="A371" s="3" t="s">
        <v>79</v>
      </c>
      <c r="B371" s="381" t="s">
        <v>54</v>
      </c>
      <c r="C371" s="2" t="s">
        <v>10</v>
      </c>
      <c r="D371" s="2" t="s">
        <v>15</v>
      </c>
      <c r="E371" s="233" t="s">
        <v>230</v>
      </c>
      <c r="F371" s="234" t="s">
        <v>422</v>
      </c>
      <c r="G371" s="235" t="s">
        <v>427</v>
      </c>
      <c r="H371" s="2"/>
      <c r="I371" s="491">
        <f t="shared" si="37"/>
        <v>500469</v>
      </c>
      <c r="J371" s="491">
        <f t="shared" si="37"/>
        <v>500469</v>
      </c>
    </row>
    <row r="372" spans="1:12" ht="63" x14ac:dyDescent="0.25">
      <c r="A372" s="86" t="s">
        <v>80</v>
      </c>
      <c r="B372" s="381" t="s">
        <v>54</v>
      </c>
      <c r="C372" s="2" t="s">
        <v>10</v>
      </c>
      <c r="D372" s="2" t="s">
        <v>15</v>
      </c>
      <c r="E372" s="233" t="s">
        <v>230</v>
      </c>
      <c r="F372" s="234" t="s">
        <v>422</v>
      </c>
      <c r="G372" s="235" t="s">
        <v>427</v>
      </c>
      <c r="H372" s="2" t="s">
        <v>13</v>
      </c>
      <c r="I372" s="492">
        <v>500469</v>
      </c>
      <c r="J372" s="492">
        <v>500469</v>
      </c>
    </row>
    <row r="373" spans="1:12" ht="31.5" x14ac:dyDescent="0.25">
      <c r="A373" s="27" t="s">
        <v>116</v>
      </c>
      <c r="B373" s="30" t="s">
        <v>54</v>
      </c>
      <c r="C373" s="28" t="s">
        <v>10</v>
      </c>
      <c r="D373" s="28" t="s">
        <v>15</v>
      </c>
      <c r="E373" s="230" t="s">
        <v>231</v>
      </c>
      <c r="F373" s="231" t="s">
        <v>422</v>
      </c>
      <c r="G373" s="232" t="s">
        <v>423</v>
      </c>
      <c r="H373" s="28"/>
      <c r="I373" s="490">
        <f>SUM(I374)</f>
        <v>519280</v>
      </c>
      <c r="J373" s="490">
        <f>SUM(J374)</f>
        <v>519280</v>
      </c>
    </row>
    <row r="374" spans="1:12" ht="15.75" x14ac:dyDescent="0.25">
      <c r="A374" s="3" t="s">
        <v>117</v>
      </c>
      <c r="B374" s="381" t="s">
        <v>54</v>
      </c>
      <c r="C374" s="2" t="s">
        <v>10</v>
      </c>
      <c r="D374" s="2" t="s">
        <v>15</v>
      </c>
      <c r="E374" s="233" t="s">
        <v>232</v>
      </c>
      <c r="F374" s="234" t="s">
        <v>422</v>
      </c>
      <c r="G374" s="235" t="s">
        <v>423</v>
      </c>
      <c r="H374" s="2"/>
      <c r="I374" s="491">
        <f>SUM(I375)</f>
        <v>519280</v>
      </c>
      <c r="J374" s="491">
        <f>SUM(J375)</f>
        <v>519280</v>
      </c>
    </row>
    <row r="375" spans="1:12" ht="31.5" x14ac:dyDescent="0.25">
      <c r="A375" s="3" t="s">
        <v>79</v>
      </c>
      <c r="B375" s="381" t="s">
        <v>54</v>
      </c>
      <c r="C375" s="2" t="s">
        <v>10</v>
      </c>
      <c r="D375" s="2" t="s">
        <v>15</v>
      </c>
      <c r="E375" s="233" t="s">
        <v>232</v>
      </c>
      <c r="F375" s="234" t="s">
        <v>422</v>
      </c>
      <c r="G375" s="235" t="s">
        <v>427</v>
      </c>
      <c r="H375" s="2"/>
      <c r="I375" s="491">
        <f>SUM(I376:I377)</f>
        <v>519280</v>
      </c>
      <c r="J375" s="491">
        <f>SUM(J376:J377)</f>
        <v>519280</v>
      </c>
    </row>
    <row r="376" spans="1:12" ht="63" x14ac:dyDescent="0.25">
      <c r="A376" s="86" t="s">
        <v>80</v>
      </c>
      <c r="B376" s="381" t="s">
        <v>54</v>
      </c>
      <c r="C376" s="2" t="s">
        <v>10</v>
      </c>
      <c r="D376" s="2" t="s">
        <v>15</v>
      </c>
      <c r="E376" s="233" t="s">
        <v>232</v>
      </c>
      <c r="F376" s="234" t="s">
        <v>422</v>
      </c>
      <c r="G376" s="235" t="s">
        <v>427</v>
      </c>
      <c r="H376" s="2" t="s">
        <v>13</v>
      </c>
      <c r="I376" s="492">
        <v>519280</v>
      </c>
      <c r="J376" s="492">
        <v>519280</v>
      </c>
    </row>
    <row r="377" spans="1:12" ht="15.75" hidden="1" x14ac:dyDescent="0.25">
      <c r="A377" s="3" t="s">
        <v>18</v>
      </c>
      <c r="B377" s="381" t="s">
        <v>54</v>
      </c>
      <c r="C377" s="2" t="s">
        <v>10</v>
      </c>
      <c r="D377" s="2" t="s">
        <v>15</v>
      </c>
      <c r="E377" s="233" t="s">
        <v>232</v>
      </c>
      <c r="F377" s="234" t="s">
        <v>422</v>
      </c>
      <c r="G377" s="235" t="s">
        <v>427</v>
      </c>
      <c r="H377" s="2" t="s">
        <v>17</v>
      </c>
      <c r="I377" s="492"/>
      <c r="J377" s="492"/>
    </row>
    <row r="378" spans="1:12" ht="30" customHeight="1" x14ac:dyDescent="0.25">
      <c r="A378" s="520" t="s">
        <v>51</v>
      </c>
      <c r="B378" s="521" t="s">
        <v>52</v>
      </c>
      <c r="C378" s="514"/>
      <c r="D378" s="522"/>
      <c r="E378" s="523"/>
      <c r="F378" s="524"/>
      <c r="G378" s="518"/>
      <c r="H378" s="519"/>
      <c r="I378" s="506">
        <f>SUM(I386+I523+I379)</f>
        <v>246910456</v>
      </c>
      <c r="J378" s="506">
        <f>SUM(J386+J523+J379)</f>
        <v>241981784</v>
      </c>
      <c r="K378" s="543">
        <f>SUM(I391+I416+I504+I529+I530+I538+I547+I558)</f>
        <v>166339366</v>
      </c>
      <c r="L378" s="543">
        <f>SUM(J378-K378)</f>
        <v>75642418</v>
      </c>
    </row>
    <row r="379" spans="1:12" ht="16.5" hidden="1" customHeight="1" x14ac:dyDescent="0.25">
      <c r="A379" s="298" t="s">
        <v>25</v>
      </c>
      <c r="B379" s="19" t="s">
        <v>52</v>
      </c>
      <c r="C379" s="15" t="s">
        <v>20</v>
      </c>
      <c r="D379" s="19"/>
      <c r="E379" s="307"/>
      <c r="F379" s="308"/>
      <c r="G379" s="309"/>
      <c r="H379" s="15"/>
      <c r="I379" s="488">
        <f t="shared" ref="I379:J384" si="38">SUM(I380)</f>
        <v>0</v>
      </c>
      <c r="J379" s="488">
        <f t="shared" si="38"/>
        <v>0</v>
      </c>
    </row>
    <row r="380" spans="1:12" ht="17.25" hidden="1" customHeight="1" x14ac:dyDescent="0.25">
      <c r="A380" s="100" t="s">
        <v>26</v>
      </c>
      <c r="B380" s="26" t="s">
        <v>52</v>
      </c>
      <c r="C380" s="22" t="s">
        <v>20</v>
      </c>
      <c r="D380" s="26">
        <v>12</v>
      </c>
      <c r="E380" s="101"/>
      <c r="F380" s="310"/>
      <c r="G380" s="311"/>
      <c r="H380" s="22"/>
      <c r="I380" s="489">
        <f t="shared" si="38"/>
        <v>0</v>
      </c>
      <c r="J380" s="489">
        <f t="shared" si="38"/>
        <v>0</v>
      </c>
    </row>
    <row r="381" spans="1:12" ht="47.25" hidden="1" x14ac:dyDescent="0.25">
      <c r="A381" s="27" t="s">
        <v>145</v>
      </c>
      <c r="B381" s="30" t="s">
        <v>52</v>
      </c>
      <c r="C381" s="28" t="s">
        <v>20</v>
      </c>
      <c r="D381" s="30">
        <v>12</v>
      </c>
      <c r="E381" s="236" t="s">
        <v>470</v>
      </c>
      <c r="F381" s="237" t="s">
        <v>422</v>
      </c>
      <c r="G381" s="238" t="s">
        <v>423</v>
      </c>
      <c r="H381" s="28"/>
      <c r="I381" s="490">
        <f t="shared" si="38"/>
        <v>0</v>
      </c>
      <c r="J381" s="490">
        <f t="shared" si="38"/>
        <v>0</v>
      </c>
    </row>
    <row r="382" spans="1:12" ht="63" hidden="1" x14ac:dyDescent="0.25">
      <c r="A382" s="287" t="s">
        <v>146</v>
      </c>
      <c r="B382" s="312" t="s">
        <v>52</v>
      </c>
      <c r="C382" s="5" t="s">
        <v>20</v>
      </c>
      <c r="D382" s="402">
        <v>12</v>
      </c>
      <c r="E382" s="251" t="s">
        <v>216</v>
      </c>
      <c r="F382" s="252" t="s">
        <v>422</v>
      </c>
      <c r="G382" s="253" t="s">
        <v>423</v>
      </c>
      <c r="H382" s="2"/>
      <c r="I382" s="491">
        <f t="shared" si="38"/>
        <v>0</v>
      </c>
      <c r="J382" s="491">
        <f t="shared" si="38"/>
        <v>0</v>
      </c>
    </row>
    <row r="383" spans="1:12" ht="35.25" hidden="1" customHeight="1" x14ac:dyDescent="0.25">
      <c r="A383" s="92" t="s">
        <v>471</v>
      </c>
      <c r="B383" s="6" t="s">
        <v>52</v>
      </c>
      <c r="C383" s="5" t="s">
        <v>20</v>
      </c>
      <c r="D383" s="402">
        <v>12</v>
      </c>
      <c r="E383" s="251" t="s">
        <v>216</v>
      </c>
      <c r="F383" s="252" t="s">
        <v>10</v>
      </c>
      <c r="G383" s="253" t="s">
        <v>423</v>
      </c>
      <c r="H383" s="284"/>
      <c r="I383" s="491">
        <f t="shared" si="38"/>
        <v>0</v>
      </c>
      <c r="J383" s="491">
        <f t="shared" si="38"/>
        <v>0</v>
      </c>
    </row>
    <row r="384" spans="1:12" ht="15.75" hidden="1" customHeight="1" x14ac:dyDescent="0.25">
      <c r="A384" s="62" t="s">
        <v>103</v>
      </c>
      <c r="B384" s="381" t="s">
        <v>52</v>
      </c>
      <c r="C384" s="5" t="s">
        <v>20</v>
      </c>
      <c r="D384" s="402">
        <v>12</v>
      </c>
      <c r="E384" s="251" t="s">
        <v>216</v>
      </c>
      <c r="F384" s="252" t="s">
        <v>10</v>
      </c>
      <c r="G384" s="253" t="s">
        <v>472</v>
      </c>
      <c r="H384" s="60"/>
      <c r="I384" s="491">
        <f t="shared" si="38"/>
        <v>0</v>
      </c>
      <c r="J384" s="491">
        <f t="shared" si="38"/>
        <v>0</v>
      </c>
    </row>
    <row r="385" spans="1:10" ht="30" hidden="1" customHeight="1" x14ac:dyDescent="0.25">
      <c r="A385" s="114" t="s">
        <v>598</v>
      </c>
      <c r="B385" s="6" t="s">
        <v>52</v>
      </c>
      <c r="C385" s="5" t="s">
        <v>20</v>
      </c>
      <c r="D385" s="402">
        <v>12</v>
      </c>
      <c r="E385" s="251" t="s">
        <v>216</v>
      </c>
      <c r="F385" s="252" t="s">
        <v>10</v>
      </c>
      <c r="G385" s="253" t="s">
        <v>472</v>
      </c>
      <c r="H385" s="60" t="s">
        <v>16</v>
      </c>
      <c r="I385" s="493"/>
      <c r="J385" s="493"/>
    </row>
    <row r="386" spans="1:10" ht="15.75" x14ac:dyDescent="0.25">
      <c r="A386" s="298" t="s">
        <v>27</v>
      </c>
      <c r="B386" s="19" t="s">
        <v>52</v>
      </c>
      <c r="C386" s="15" t="s">
        <v>29</v>
      </c>
      <c r="D386" s="19"/>
      <c r="E386" s="307"/>
      <c r="F386" s="308"/>
      <c r="G386" s="309"/>
      <c r="H386" s="15"/>
      <c r="I386" s="488">
        <f>SUM(I387+I412+I468+I484+I494)</f>
        <v>235968937</v>
      </c>
      <c r="J386" s="488">
        <f>SUM(J387+J412+J468+J484+J494)</f>
        <v>231040265</v>
      </c>
    </row>
    <row r="387" spans="1:10" ht="15.75" x14ac:dyDescent="0.25">
      <c r="A387" s="100" t="s">
        <v>28</v>
      </c>
      <c r="B387" s="26" t="s">
        <v>52</v>
      </c>
      <c r="C387" s="22" t="s">
        <v>29</v>
      </c>
      <c r="D387" s="22" t="s">
        <v>10</v>
      </c>
      <c r="E387" s="281"/>
      <c r="F387" s="282"/>
      <c r="G387" s="283"/>
      <c r="H387" s="22"/>
      <c r="I387" s="489">
        <f>SUM(I388,I402,I407)</f>
        <v>28315308</v>
      </c>
      <c r="J387" s="489">
        <f>SUM(J388,J402,J407)</f>
        <v>28315308</v>
      </c>
    </row>
    <row r="388" spans="1:10" ht="31.5" x14ac:dyDescent="0.25">
      <c r="A388" s="27" t="s">
        <v>149</v>
      </c>
      <c r="B388" s="33" t="s">
        <v>52</v>
      </c>
      <c r="C388" s="29" t="s">
        <v>29</v>
      </c>
      <c r="D388" s="29" t="s">
        <v>10</v>
      </c>
      <c r="E388" s="230" t="s">
        <v>487</v>
      </c>
      <c r="F388" s="231" t="s">
        <v>422</v>
      </c>
      <c r="G388" s="232" t="s">
        <v>423</v>
      </c>
      <c r="H388" s="31"/>
      <c r="I388" s="490">
        <f>SUM(I389)</f>
        <v>28177308</v>
      </c>
      <c r="J388" s="490">
        <f>SUM(J389)</f>
        <v>28177308</v>
      </c>
    </row>
    <row r="389" spans="1:10" ht="47.25" x14ac:dyDescent="0.25">
      <c r="A389" s="3" t="s">
        <v>150</v>
      </c>
      <c r="B389" s="402" t="s">
        <v>52</v>
      </c>
      <c r="C389" s="5" t="s">
        <v>29</v>
      </c>
      <c r="D389" s="5" t="s">
        <v>10</v>
      </c>
      <c r="E389" s="233" t="s">
        <v>233</v>
      </c>
      <c r="F389" s="234" t="s">
        <v>422</v>
      </c>
      <c r="G389" s="235" t="s">
        <v>423</v>
      </c>
      <c r="H389" s="60"/>
      <c r="I389" s="491">
        <f>SUM(I390)</f>
        <v>28177308</v>
      </c>
      <c r="J389" s="491">
        <f>SUM(J390)</f>
        <v>28177308</v>
      </c>
    </row>
    <row r="390" spans="1:10" ht="15.75" x14ac:dyDescent="0.25">
      <c r="A390" s="3" t="s">
        <v>488</v>
      </c>
      <c r="B390" s="402" t="s">
        <v>52</v>
      </c>
      <c r="C390" s="5" t="s">
        <v>29</v>
      </c>
      <c r="D390" s="5" t="s">
        <v>10</v>
      </c>
      <c r="E390" s="233" t="s">
        <v>233</v>
      </c>
      <c r="F390" s="234" t="s">
        <v>10</v>
      </c>
      <c r="G390" s="235" t="s">
        <v>423</v>
      </c>
      <c r="H390" s="60"/>
      <c r="I390" s="491">
        <f>SUM(I391+I394+I396+I398)</f>
        <v>28177308</v>
      </c>
      <c r="J390" s="491">
        <f>SUM(J391+J394+J396+J398)</f>
        <v>28177308</v>
      </c>
    </row>
    <row r="391" spans="1:10" ht="94.5" x14ac:dyDescent="0.25">
      <c r="A391" s="3" t="s">
        <v>489</v>
      </c>
      <c r="B391" s="402" t="s">
        <v>52</v>
      </c>
      <c r="C391" s="5" t="s">
        <v>29</v>
      </c>
      <c r="D391" s="5" t="s">
        <v>10</v>
      </c>
      <c r="E391" s="233" t="s">
        <v>233</v>
      </c>
      <c r="F391" s="234" t="s">
        <v>10</v>
      </c>
      <c r="G391" s="235" t="s">
        <v>490</v>
      </c>
      <c r="H391" s="2"/>
      <c r="I391" s="491">
        <f>SUM(I392:I393)</f>
        <v>13765310</v>
      </c>
      <c r="J391" s="491">
        <f>SUM(J392:J393)</f>
        <v>13765310</v>
      </c>
    </row>
    <row r="392" spans="1:10" ht="63" x14ac:dyDescent="0.25">
      <c r="A392" s="104" t="s">
        <v>80</v>
      </c>
      <c r="B392" s="381" t="s">
        <v>52</v>
      </c>
      <c r="C392" s="5" t="s">
        <v>29</v>
      </c>
      <c r="D392" s="5" t="s">
        <v>10</v>
      </c>
      <c r="E392" s="233" t="s">
        <v>233</v>
      </c>
      <c r="F392" s="234" t="s">
        <v>10</v>
      </c>
      <c r="G392" s="235" t="s">
        <v>490</v>
      </c>
      <c r="H392" s="284" t="s">
        <v>13</v>
      </c>
      <c r="I392" s="493">
        <v>13536964</v>
      </c>
      <c r="J392" s="493">
        <v>13536964</v>
      </c>
    </row>
    <row r="393" spans="1:10" ht="31.5" x14ac:dyDescent="0.25">
      <c r="A393" s="114" t="s">
        <v>598</v>
      </c>
      <c r="B393" s="6" t="s">
        <v>52</v>
      </c>
      <c r="C393" s="5" t="s">
        <v>29</v>
      </c>
      <c r="D393" s="5" t="s">
        <v>10</v>
      </c>
      <c r="E393" s="233" t="s">
        <v>233</v>
      </c>
      <c r="F393" s="234" t="s">
        <v>10</v>
      </c>
      <c r="G393" s="235" t="s">
        <v>490</v>
      </c>
      <c r="H393" s="284" t="s">
        <v>16</v>
      </c>
      <c r="I393" s="493">
        <v>228346</v>
      </c>
      <c r="J393" s="493">
        <v>228346</v>
      </c>
    </row>
    <row r="394" spans="1:10" ht="47.25" hidden="1" x14ac:dyDescent="0.25">
      <c r="A394" s="104" t="s">
        <v>835</v>
      </c>
      <c r="B394" s="6" t="s">
        <v>52</v>
      </c>
      <c r="C394" s="5" t="s">
        <v>29</v>
      </c>
      <c r="D394" s="5" t="s">
        <v>10</v>
      </c>
      <c r="E394" s="233" t="s">
        <v>233</v>
      </c>
      <c r="F394" s="234" t="s">
        <v>10</v>
      </c>
      <c r="G394" s="235" t="s">
        <v>836</v>
      </c>
      <c r="H394" s="284"/>
      <c r="I394" s="491">
        <f>SUM(I395)</f>
        <v>0</v>
      </c>
      <c r="J394" s="491">
        <f>SUM(J395)</f>
        <v>0</v>
      </c>
    </row>
    <row r="395" spans="1:10" ht="31.5" hidden="1" x14ac:dyDescent="0.25">
      <c r="A395" s="77" t="s">
        <v>184</v>
      </c>
      <c r="B395" s="6" t="s">
        <v>52</v>
      </c>
      <c r="C395" s="5" t="s">
        <v>29</v>
      </c>
      <c r="D395" s="5" t="s">
        <v>10</v>
      </c>
      <c r="E395" s="233" t="s">
        <v>233</v>
      </c>
      <c r="F395" s="234" t="s">
        <v>10</v>
      </c>
      <c r="G395" s="235" t="s">
        <v>836</v>
      </c>
      <c r="H395" s="284" t="s">
        <v>179</v>
      </c>
      <c r="I395" s="493"/>
      <c r="J395" s="493"/>
    </row>
    <row r="396" spans="1:10" ht="31.5" hidden="1" x14ac:dyDescent="0.25">
      <c r="A396" s="391" t="s">
        <v>595</v>
      </c>
      <c r="B396" s="6" t="s">
        <v>52</v>
      </c>
      <c r="C396" s="5" t="s">
        <v>29</v>
      </c>
      <c r="D396" s="5" t="s">
        <v>10</v>
      </c>
      <c r="E396" s="233" t="s">
        <v>233</v>
      </c>
      <c r="F396" s="234" t="s">
        <v>10</v>
      </c>
      <c r="G396" s="235" t="s">
        <v>594</v>
      </c>
      <c r="H396" s="284"/>
      <c r="I396" s="491">
        <f>SUM(I397)</f>
        <v>0</v>
      </c>
      <c r="J396" s="491">
        <f>SUM(J397)</f>
        <v>0</v>
      </c>
    </row>
    <row r="397" spans="1:10" ht="31.5" hidden="1" x14ac:dyDescent="0.25">
      <c r="A397" s="114" t="s">
        <v>598</v>
      </c>
      <c r="B397" s="6" t="s">
        <v>52</v>
      </c>
      <c r="C397" s="5" t="s">
        <v>29</v>
      </c>
      <c r="D397" s="5" t="s">
        <v>10</v>
      </c>
      <c r="E397" s="233" t="s">
        <v>233</v>
      </c>
      <c r="F397" s="234" t="s">
        <v>10</v>
      </c>
      <c r="G397" s="235" t="s">
        <v>594</v>
      </c>
      <c r="H397" s="284" t="s">
        <v>16</v>
      </c>
      <c r="I397" s="493"/>
      <c r="J397" s="493"/>
    </row>
    <row r="398" spans="1:10" ht="31.5" x14ac:dyDescent="0.25">
      <c r="A398" s="3" t="s">
        <v>90</v>
      </c>
      <c r="B398" s="402" t="s">
        <v>52</v>
      </c>
      <c r="C398" s="5" t="s">
        <v>29</v>
      </c>
      <c r="D398" s="5" t="s">
        <v>10</v>
      </c>
      <c r="E398" s="233" t="s">
        <v>233</v>
      </c>
      <c r="F398" s="234" t="s">
        <v>10</v>
      </c>
      <c r="G398" s="235" t="s">
        <v>455</v>
      </c>
      <c r="H398" s="60"/>
      <c r="I398" s="491">
        <f>SUM(I399:I401)</f>
        <v>14411998</v>
      </c>
      <c r="J398" s="491">
        <f>SUM(J399:J401)</f>
        <v>14411998</v>
      </c>
    </row>
    <row r="399" spans="1:10" ht="63" x14ac:dyDescent="0.25">
      <c r="A399" s="104" t="s">
        <v>80</v>
      </c>
      <c r="B399" s="381" t="s">
        <v>52</v>
      </c>
      <c r="C399" s="5" t="s">
        <v>29</v>
      </c>
      <c r="D399" s="5" t="s">
        <v>10</v>
      </c>
      <c r="E399" s="233" t="s">
        <v>233</v>
      </c>
      <c r="F399" s="234" t="s">
        <v>10</v>
      </c>
      <c r="G399" s="235" t="s">
        <v>455</v>
      </c>
      <c r="H399" s="60" t="s">
        <v>13</v>
      </c>
      <c r="I399" s="493">
        <v>5561890</v>
      </c>
      <c r="J399" s="493">
        <v>5561890</v>
      </c>
    </row>
    <row r="400" spans="1:10" ht="31.5" x14ac:dyDescent="0.25">
      <c r="A400" s="114" t="s">
        <v>598</v>
      </c>
      <c r="B400" s="6" t="s">
        <v>52</v>
      </c>
      <c r="C400" s="5" t="s">
        <v>29</v>
      </c>
      <c r="D400" s="5" t="s">
        <v>10</v>
      </c>
      <c r="E400" s="233" t="s">
        <v>233</v>
      </c>
      <c r="F400" s="234" t="s">
        <v>10</v>
      </c>
      <c r="G400" s="235" t="s">
        <v>455</v>
      </c>
      <c r="H400" s="60" t="s">
        <v>16</v>
      </c>
      <c r="I400" s="493">
        <v>8358758</v>
      </c>
      <c r="J400" s="493">
        <v>8358758</v>
      </c>
    </row>
    <row r="401" spans="1:10" ht="15.75" x14ac:dyDescent="0.25">
      <c r="A401" s="3" t="s">
        <v>18</v>
      </c>
      <c r="B401" s="402" t="s">
        <v>52</v>
      </c>
      <c r="C401" s="5" t="s">
        <v>29</v>
      </c>
      <c r="D401" s="5" t="s">
        <v>10</v>
      </c>
      <c r="E401" s="233" t="s">
        <v>233</v>
      </c>
      <c r="F401" s="234" t="s">
        <v>10</v>
      </c>
      <c r="G401" s="235" t="s">
        <v>455</v>
      </c>
      <c r="H401" s="60" t="s">
        <v>17</v>
      </c>
      <c r="I401" s="493">
        <v>491350</v>
      </c>
      <c r="J401" s="493">
        <v>491350</v>
      </c>
    </row>
    <row r="402" spans="1:10" ht="63" hidden="1" x14ac:dyDescent="0.25">
      <c r="A402" s="27" t="s">
        <v>140</v>
      </c>
      <c r="B402" s="33" t="s">
        <v>52</v>
      </c>
      <c r="C402" s="29" t="s">
        <v>29</v>
      </c>
      <c r="D402" s="29" t="s">
        <v>10</v>
      </c>
      <c r="E402" s="230" t="s">
        <v>782</v>
      </c>
      <c r="F402" s="231" t="s">
        <v>422</v>
      </c>
      <c r="G402" s="232" t="s">
        <v>423</v>
      </c>
      <c r="H402" s="31"/>
      <c r="I402" s="490">
        <f t="shared" ref="I402:J405" si="39">SUM(I403)</f>
        <v>0</v>
      </c>
      <c r="J402" s="490">
        <f t="shared" si="39"/>
        <v>0</v>
      </c>
    </row>
    <row r="403" spans="1:10" ht="78.75" hidden="1" x14ac:dyDescent="0.25">
      <c r="A403" s="3" t="s">
        <v>254</v>
      </c>
      <c r="B403" s="402" t="s">
        <v>52</v>
      </c>
      <c r="C403" s="5" t="s">
        <v>29</v>
      </c>
      <c r="D403" s="5" t="s">
        <v>10</v>
      </c>
      <c r="E403" s="233" t="s">
        <v>252</v>
      </c>
      <c r="F403" s="234" t="s">
        <v>422</v>
      </c>
      <c r="G403" s="235" t="s">
        <v>423</v>
      </c>
      <c r="H403" s="60"/>
      <c r="I403" s="491">
        <f t="shared" si="39"/>
        <v>0</v>
      </c>
      <c r="J403" s="491">
        <f t="shared" si="39"/>
        <v>0</v>
      </c>
    </row>
    <row r="404" spans="1:10" ht="47.25" hidden="1" x14ac:dyDescent="0.25">
      <c r="A404" s="3" t="s">
        <v>468</v>
      </c>
      <c r="B404" s="402" t="s">
        <v>52</v>
      </c>
      <c r="C404" s="5" t="s">
        <v>29</v>
      </c>
      <c r="D404" s="5" t="s">
        <v>10</v>
      </c>
      <c r="E404" s="233" t="s">
        <v>252</v>
      </c>
      <c r="F404" s="234" t="s">
        <v>10</v>
      </c>
      <c r="G404" s="235" t="s">
        <v>423</v>
      </c>
      <c r="H404" s="60"/>
      <c r="I404" s="491">
        <f t="shared" si="39"/>
        <v>0</v>
      </c>
      <c r="J404" s="491">
        <f t="shared" si="39"/>
        <v>0</v>
      </c>
    </row>
    <row r="405" spans="1:10" ht="31.5" hidden="1" x14ac:dyDescent="0.25">
      <c r="A405" s="3" t="s">
        <v>253</v>
      </c>
      <c r="B405" s="402" t="s">
        <v>52</v>
      </c>
      <c r="C405" s="5" t="s">
        <v>29</v>
      </c>
      <c r="D405" s="5" t="s">
        <v>10</v>
      </c>
      <c r="E405" s="233" t="s">
        <v>252</v>
      </c>
      <c r="F405" s="234" t="s">
        <v>10</v>
      </c>
      <c r="G405" s="235" t="s">
        <v>469</v>
      </c>
      <c r="H405" s="60"/>
      <c r="I405" s="491">
        <f t="shared" si="39"/>
        <v>0</v>
      </c>
      <c r="J405" s="491">
        <f t="shared" si="39"/>
        <v>0</v>
      </c>
    </row>
    <row r="406" spans="1:10" ht="31.5" hidden="1" x14ac:dyDescent="0.25">
      <c r="A406" s="114" t="s">
        <v>598</v>
      </c>
      <c r="B406" s="402" t="s">
        <v>52</v>
      </c>
      <c r="C406" s="5" t="s">
        <v>29</v>
      </c>
      <c r="D406" s="5" t="s">
        <v>10</v>
      </c>
      <c r="E406" s="233" t="s">
        <v>252</v>
      </c>
      <c r="F406" s="234" t="s">
        <v>10</v>
      </c>
      <c r="G406" s="235" t="s">
        <v>469</v>
      </c>
      <c r="H406" s="60" t="s">
        <v>16</v>
      </c>
      <c r="I406" s="493"/>
      <c r="J406" s="493"/>
    </row>
    <row r="407" spans="1:10" ht="63" x14ac:dyDescent="0.25">
      <c r="A407" s="76" t="s">
        <v>136</v>
      </c>
      <c r="B407" s="30" t="s">
        <v>52</v>
      </c>
      <c r="C407" s="28" t="s">
        <v>29</v>
      </c>
      <c r="D407" s="42" t="s">
        <v>10</v>
      </c>
      <c r="E407" s="242" t="s">
        <v>212</v>
      </c>
      <c r="F407" s="243" t="s">
        <v>422</v>
      </c>
      <c r="G407" s="244" t="s">
        <v>423</v>
      </c>
      <c r="H407" s="28"/>
      <c r="I407" s="490">
        <f t="shared" ref="I407:J410" si="40">SUM(I408)</f>
        <v>138000</v>
      </c>
      <c r="J407" s="490">
        <f t="shared" si="40"/>
        <v>138000</v>
      </c>
    </row>
    <row r="408" spans="1:10" ht="110.25" x14ac:dyDescent="0.25">
      <c r="A408" s="77" t="s">
        <v>152</v>
      </c>
      <c r="B408" s="54" t="s">
        <v>52</v>
      </c>
      <c r="C408" s="2" t="s">
        <v>29</v>
      </c>
      <c r="D408" s="8" t="s">
        <v>10</v>
      </c>
      <c r="E408" s="269" t="s">
        <v>214</v>
      </c>
      <c r="F408" s="270" t="s">
        <v>422</v>
      </c>
      <c r="G408" s="271" t="s">
        <v>423</v>
      </c>
      <c r="H408" s="2"/>
      <c r="I408" s="491">
        <f t="shared" si="40"/>
        <v>138000</v>
      </c>
      <c r="J408" s="491">
        <f t="shared" si="40"/>
        <v>138000</v>
      </c>
    </row>
    <row r="409" spans="1:10" ht="47.25" x14ac:dyDescent="0.25">
      <c r="A409" s="77" t="s">
        <v>442</v>
      </c>
      <c r="B409" s="54" t="s">
        <v>52</v>
      </c>
      <c r="C409" s="2" t="s">
        <v>29</v>
      </c>
      <c r="D409" s="8" t="s">
        <v>10</v>
      </c>
      <c r="E409" s="269" t="s">
        <v>214</v>
      </c>
      <c r="F409" s="270" t="s">
        <v>10</v>
      </c>
      <c r="G409" s="271" t="s">
        <v>423</v>
      </c>
      <c r="H409" s="2"/>
      <c r="I409" s="491">
        <f t="shared" si="40"/>
        <v>138000</v>
      </c>
      <c r="J409" s="491">
        <f t="shared" si="40"/>
        <v>138000</v>
      </c>
    </row>
    <row r="410" spans="1:10" ht="18" customHeight="1" x14ac:dyDescent="0.25">
      <c r="A410" s="3" t="s">
        <v>105</v>
      </c>
      <c r="B410" s="381" t="s">
        <v>52</v>
      </c>
      <c r="C410" s="2" t="s">
        <v>29</v>
      </c>
      <c r="D410" s="8" t="s">
        <v>10</v>
      </c>
      <c r="E410" s="269" t="s">
        <v>214</v>
      </c>
      <c r="F410" s="270" t="s">
        <v>10</v>
      </c>
      <c r="G410" s="271" t="s">
        <v>443</v>
      </c>
      <c r="H410" s="2"/>
      <c r="I410" s="491">
        <f t="shared" si="40"/>
        <v>138000</v>
      </c>
      <c r="J410" s="491">
        <f t="shared" si="40"/>
        <v>138000</v>
      </c>
    </row>
    <row r="411" spans="1:10" ht="33.75" customHeight="1" x14ac:dyDescent="0.25">
      <c r="A411" s="91" t="s">
        <v>598</v>
      </c>
      <c r="B411" s="303" t="s">
        <v>52</v>
      </c>
      <c r="C411" s="2" t="s">
        <v>29</v>
      </c>
      <c r="D411" s="8" t="s">
        <v>10</v>
      </c>
      <c r="E411" s="269" t="s">
        <v>214</v>
      </c>
      <c r="F411" s="270" t="s">
        <v>10</v>
      </c>
      <c r="G411" s="271" t="s">
        <v>443</v>
      </c>
      <c r="H411" s="2" t="s">
        <v>16</v>
      </c>
      <c r="I411" s="492">
        <v>138000</v>
      </c>
      <c r="J411" s="492">
        <v>138000</v>
      </c>
    </row>
    <row r="412" spans="1:10" ht="15.75" x14ac:dyDescent="0.25">
      <c r="A412" s="100" t="s">
        <v>30</v>
      </c>
      <c r="B412" s="26" t="s">
        <v>52</v>
      </c>
      <c r="C412" s="22" t="s">
        <v>29</v>
      </c>
      <c r="D412" s="22" t="s">
        <v>12</v>
      </c>
      <c r="E412" s="281"/>
      <c r="F412" s="282"/>
      <c r="G412" s="283"/>
      <c r="H412" s="22"/>
      <c r="I412" s="489">
        <f>SUM(I413+I463)</f>
        <v>185341342</v>
      </c>
      <c r="J412" s="489">
        <f>SUM(J413+J463)</f>
        <v>182359370</v>
      </c>
    </row>
    <row r="413" spans="1:10" ht="31.5" x14ac:dyDescent="0.25">
      <c r="A413" s="27" t="s">
        <v>149</v>
      </c>
      <c r="B413" s="30" t="s">
        <v>52</v>
      </c>
      <c r="C413" s="28" t="s">
        <v>29</v>
      </c>
      <c r="D413" s="28" t="s">
        <v>12</v>
      </c>
      <c r="E413" s="230" t="s">
        <v>487</v>
      </c>
      <c r="F413" s="231" t="s">
        <v>422</v>
      </c>
      <c r="G413" s="232" t="s">
        <v>423</v>
      </c>
      <c r="H413" s="28"/>
      <c r="I413" s="490">
        <f>SUM(I414+I459)</f>
        <v>184385642</v>
      </c>
      <c r="J413" s="490">
        <f>SUM(J414+J459)</f>
        <v>181403670</v>
      </c>
    </row>
    <row r="414" spans="1:10" ht="47.25" x14ac:dyDescent="0.25">
      <c r="A414" s="62" t="s">
        <v>150</v>
      </c>
      <c r="B414" s="381" t="s">
        <v>52</v>
      </c>
      <c r="C414" s="2" t="s">
        <v>29</v>
      </c>
      <c r="D414" s="2" t="s">
        <v>12</v>
      </c>
      <c r="E414" s="233" t="s">
        <v>233</v>
      </c>
      <c r="F414" s="234" t="s">
        <v>422</v>
      </c>
      <c r="G414" s="235" t="s">
        <v>423</v>
      </c>
      <c r="H414" s="2"/>
      <c r="I414" s="491">
        <f>SUM(I415+I450+I456+I453)</f>
        <v>184185642</v>
      </c>
      <c r="J414" s="491">
        <f>SUM(J415+J450+J456+J453)</f>
        <v>181203670</v>
      </c>
    </row>
    <row r="415" spans="1:10" ht="15.75" x14ac:dyDescent="0.25">
      <c r="A415" s="300" t="s">
        <v>498</v>
      </c>
      <c r="B415" s="381" t="s">
        <v>52</v>
      </c>
      <c r="C415" s="2" t="s">
        <v>29</v>
      </c>
      <c r="D415" s="2" t="s">
        <v>12</v>
      </c>
      <c r="E415" s="233" t="s">
        <v>233</v>
      </c>
      <c r="F415" s="234" t="s">
        <v>12</v>
      </c>
      <c r="G415" s="235" t="s">
        <v>423</v>
      </c>
      <c r="H415" s="2"/>
      <c r="I415" s="491">
        <f>SUM(I416+I419+I421+I438+I423+I431+I436+I425+I427+I429+I440+I444+I446+I434+I448)</f>
        <v>184185642</v>
      </c>
      <c r="J415" s="491">
        <f>SUM(J416+J419+J421+J438+J423+J431+J436+J425+J427+J429+J440+J444+J446+J434+J448)</f>
        <v>176188604</v>
      </c>
    </row>
    <row r="416" spans="1:10" ht="94.5" x14ac:dyDescent="0.25">
      <c r="A416" s="51" t="s">
        <v>153</v>
      </c>
      <c r="B416" s="381" t="s">
        <v>52</v>
      </c>
      <c r="C416" s="2" t="s">
        <v>29</v>
      </c>
      <c r="D416" s="2" t="s">
        <v>12</v>
      </c>
      <c r="E416" s="233" t="s">
        <v>233</v>
      </c>
      <c r="F416" s="234" t="s">
        <v>12</v>
      </c>
      <c r="G416" s="235" t="s">
        <v>491</v>
      </c>
      <c r="H416" s="2"/>
      <c r="I416" s="491">
        <f>SUM(I417:I418)</f>
        <v>141867870</v>
      </c>
      <c r="J416" s="491">
        <f>SUM(J417:J418)</f>
        <v>141867870</v>
      </c>
    </row>
    <row r="417" spans="1:10" ht="63" x14ac:dyDescent="0.25">
      <c r="A417" s="104" t="s">
        <v>80</v>
      </c>
      <c r="B417" s="381" t="s">
        <v>52</v>
      </c>
      <c r="C417" s="2" t="s">
        <v>29</v>
      </c>
      <c r="D417" s="2" t="s">
        <v>12</v>
      </c>
      <c r="E417" s="233" t="s">
        <v>233</v>
      </c>
      <c r="F417" s="234" t="s">
        <v>12</v>
      </c>
      <c r="G417" s="235" t="s">
        <v>491</v>
      </c>
      <c r="H417" s="2" t="s">
        <v>13</v>
      </c>
      <c r="I417" s="493">
        <v>136848219</v>
      </c>
      <c r="J417" s="493">
        <v>136848219</v>
      </c>
    </row>
    <row r="418" spans="1:10" ht="31.5" x14ac:dyDescent="0.25">
      <c r="A418" s="114" t="s">
        <v>598</v>
      </c>
      <c r="B418" s="6" t="s">
        <v>52</v>
      </c>
      <c r="C418" s="2" t="s">
        <v>29</v>
      </c>
      <c r="D418" s="2" t="s">
        <v>12</v>
      </c>
      <c r="E418" s="233" t="s">
        <v>233</v>
      </c>
      <c r="F418" s="234" t="s">
        <v>12</v>
      </c>
      <c r="G418" s="235" t="s">
        <v>491</v>
      </c>
      <c r="H418" s="2" t="s">
        <v>16</v>
      </c>
      <c r="I418" s="493">
        <v>5019651</v>
      </c>
      <c r="J418" s="493">
        <v>5019651</v>
      </c>
    </row>
    <row r="419" spans="1:10" ht="31.5" hidden="1" x14ac:dyDescent="0.25">
      <c r="A419" s="391" t="s">
        <v>627</v>
      </c>
      <c r="B419" s="6" t="s">
        <v>52</v>
      </c>
      <c r="C419" s="2" t="s">
        <v>29</v>
      </c>
      <c r="D419" s="2" t="s">
        <v>12</v>
      </c>
      <c r="E419" s="233" t="s">
        <v>233</v>
      </c>
      <c r="F419" s="234" t="s">
        <v>12</v>
      </c>
      <c r="G419" s="235" t="s">
        <v>626</v>
      </c>
      <c r="H419" s="2"/>
      <c r="I419" s="491">
        <f>SUM(I420)</f>
        <v>0</v>
      </c>
      <c r="J419" s="491">
        <f>SUM(J420)</f>
        <v>0</v>
      </c>
    </row>
    <row r="420" spans="1:10" ht="31.5" hidden="1" x14ac:dyDescent="0.25">
      <c r="A420" s="114" t="s">
        <v>598</v>
      </c>
      <c r="B420" s="6" t="s">
        <v>52</v>
      </c>
      <c r="C420" s="2" t="s">
        <v>29</v>
      </c>
      <c r="D420" s="2" t="s">
        <v>12</v>
      </c>
      <c r="E420" s="233" t="s">
        <v>233</v>
      </c>
      <c r="F420" s="234" t="s">
        <v>12</v>
      </c>
      <c r="G420" s="235" t="s">
        <v>626</v>
      </c>
      <c r="H420" s="2" t="s">
        <v>16</v>
      </c>
      <c r="I420" s="493"/>
      <c r="J420" s="493"/>
    </row>
    <row r="421" spans="1:10" ht="31.5" hidden="1" x14ac:dyDescent="0.25">
      <c r="A421" s="391" t="s">
        <v>619</v>
      </c>
      <c r="B421" s="6" t="s">
        <v>52</v>
      </c>
      <c r="C421" s="2" t="s">
        <v>29</v>
      </c>
      <c r="D421" s="2" t="s">
        <v>12</v>
      </c>
      <c r="E421" s="233" t="s">
        <v>233</v>
      </c>
      <c r="F421" s="234" t="s">
        <v>12</v>
      </c>
      <c r="G421" s="235" t="s">
        <v>618</v>
      </c>
      <c r="H421" s="2"/>
      <c r="I421" s="491">
        <f>SUM(I422)</f>
        <v>0</v>
      </c>
      <c r="J421" s="491">
        <f>SUM(J422)</f>
        <v>0</v>
      </c>
    </row>
    <row r="422" spans="1:10" ht="63" hidden="1" x14ac:dyDescent="0.25">
      <c r="A422" s="104" t="s">
        <v>80</v>
      </c>
      <c r="B422" s="6" t="s">
        <v>52</v>
      </c>
      <c r="C422" s="2" t="s">
        <v>29</v>
      </c>
      <c r="D422" s="2" t="s">
        <v>12</v>
      </c>
      <c r="E422" s="233" t="s">
        <v>233</v>
      </c>
      <c r="F422" s="234" t="s">
        <v>12</v>
      </c>
      <c r="G422" s="235" t="s">
        <v>618</v>
      </c>
      <c r="H422" s="2" t="s">
        <v>13</v>
      </c>
      <c r="I422" s="493"/>
      <c r="J422" s="493"/>
    </row>
    <row r="423" spans="1:10" ht="63" hidden="1" x14ac:dyDescent="0.25">
      <c r="A423" s="391" t="s">
        <v>620</v>
      </c>
      <c r="B423" s="6" t="s">
        <v>52</v>
      </c>
      <c r="C423" s="2" t="s">
        <v>29</v>
      </c>
      <c r="D423" s="2" t="s">
        <v>12</v>
      </c>
      <c r="E423" s="233" t="s">
        <v>233</v>
      </c>
      <c r="F423" s="234" t="s">
        <v>12</v>
      </c>
      <c r="G423" s="235" t="s">
        <v>617</v>
      </c>
      <c r="H423" s="2"/>
      <c r="I423" s="491">
        <f>SUM(I424)</f>
        <v>0</v>
      </c>
      <c r="J423" s="491">
        <f>SUM(J424)</f>
        <v>0</v>
      </c>
    </row>
    <row r="424" spans="1:10" ht="31.5" hidden="1" x14ac:dyDescent="0.25">
      <c r="A424" s="114" t="s">
        <v>598</v>
      </c>
      <c r="B424" s="6" t="s">
        <v>52</v>
      </c>
      <c r="C424" s="2" t="s">
        <v>29</v>
      </c>
      <c r="D424" s="2" t="s">
        <v>12</v>
      </c>
      <c r="E424" s="233" t="s">
        <v>233</v>
      </c>
      <c r="F424" s="234" t="s">
        <v>12</v>
      </c>
      <c r="G424" s="235" t="s">
        <v>617</v>
      </c>
      <c r="H424" s="2" t="s">
        <v>16</v>
      </c>
      <c r="I424" s="493"/>
      <c r="J424" s="493"/>
    </row>
    <row r="425" spans="1:10" ht="47.25" x14ac:dyDescent="0.25">
      <c r="A425" s="652" t="s">
        <v>1117</v>
      </c>
      <c r="B425" s="381" t="s">
        <v>52</v>
      </c>
      <c r="C425" s="5" t="s">
        <v>29</v>
      </c>
      <c r="D425" s="5" t="s">
        <v>12</v>
      </c>
      <c r="E425" s="233" t="s">
        <v>233</v>
      </c>
      <c r="F425" s="234" t="s">
        <v>12</v>
      </c>
      <c r="G425" s="235" t="s">
        <v>1116</v>
      </c>
      <c r="H425" s="2"/>
      <c r="I425" s="491">
        <f>SUM(I426)</f>
        <v>11796120</v>
      </c>
      <c r="J425" s="491">
        <f>SUM(J426)</f>
        <v>11796120</v>
      </c>
    </row>
    <row r="426" spans="1:10" ht="63" x14ac:dyDescent="0.25">
      <c r="A426" s="104" t="s">
        <v>80</v>
      </c>
      <c r="B426" s="381" t="s">
        <v>52</v>
      </c>
      <c r="C426" s="5" t="s">
        <v>29</v>
      </c>
      <c r="D426" s="5" t="s">
        <v>12</v>
      </c>
      <c r="E426" s="233" t="s">
        <v>233</v>
      </c>
      <c r="F426" s="234" t="s">
        <v>12</v>
      </c>
      <c r="G426" s="235" t="s">
        <v>1116</v>
      </c>
      <c r="H426" s="2" t="s">
        <v>13</v>
      </c>
      <c r="I426" s="493">
        <v>11796120</v>
      </c>
      <c r="J426" s="493">
        <v>11796120</v>
      </c>
    </row>
    <row r="427" spans="1:10" ht="47.25" hidden="1" x14ac:dyDescent="0.25">
      <c r="A427" s="104" t="s">
        <v>783</v>
      </c>
      <c r="B427" s="381" t="s">
        <v>52</v>
      </c>
      <c r="C427" s="5" t="s">
        <v>29</v>
      </c>
      <c r="D427" s="5" t="s">
        <v>12</v>
      </c>
      <c r="E427" s="233" t="s">
        <v>233</v>
      </c>
      <c r="F427" s="234" t="s">
        <v>12</v>
      </c>
      <c r="G427" s="235" t="s">
        <v>784</v>
      </c>
      <c r="H427" s="2"/>
      <c r="I427" s="491">
        <f>SUM(I428)</f>
        <v>0</v>
      </c>
      <c r="J427" s="491">
        <f>SUM(J428)</f>
        <v>0</v>
      </c>
    </row>
    <row r="428" spans="1:10" ht="31.5" hidden="1" x14ac:dyDescent="0.25">
      <c r="A428" s="114" t="s">
        <v>598</v>
      </c>
      <c r="B428" s="381" t="s">
        <v>52</v>
      </c>
      <c r="C428" s="5" t="s">
        <v>29</v>
      </c>
      <c r="D428" s="5" t="s">
        <v>12</v>
      </c>
      <c r="E428" s="233" t="s">
        <v>233</v>
      </c>
      <c r="F428" s="234" t="s">
        <v>12</v>
      </c>
      <c r="G428" s="235" t="s">
        <v>784</v>
      </c>
      <c r="H428" s="2" t="s">
        <v>16</v>
      </c>
      <c r="I428" s="493"/>
      <c r="J428" s="493"/>
    </row>
    <row r="429" spans="1:10" ht="47.25" hidden="1" x14ac:dyDescent="0.25">
      <c r="A429" s="104" t="s">
        <v>785</v>
      </c>
      <c r="B429" s="381" t="s">
        <v>52</v>
      </c>
      <c r="C429" s="5" t="s">
        <v>29</v>
      </c>
      <c r="D429" s="5" t="s">
        <v>12</v>
      </c>
      <c r="E429" s="233" t="s">
        <v>233</v>
      </c>
      <c r="F429" s="234" t="s">
        <v>12</v>
      </c>
      <c r="G429" s="235" t="s">
        <v>786</v>
      </c>
      <c r="H429" s="2"/>
      <c r="I429" s="491">
        <f>SUM(I430)</f>
        <v>0</v>
      </c>
      <c r="J429" s="491">
        <f>SUM(J430)</f>
        <v>0</v>
      </c>
    </row>
    <row r="430" spans="1:10" ht="31.5" hidden="1" x14ac:dyDescent="0.25">
      <c r="A430" s="104" t="s">
        <v>598</v>
      </c>
      <c r="B430" s="381" t="s">
        <v>52</v>
      </c>
      <c r="C430" s="5" t="s">
        <v>29</v>
      </c>
      <c r="D430" s="5" t="s">
        <v>12</v>
      </c>
      <c r="E430" s="233" t="s">
        <v>233</v>
      </c>
      <c r="F430" s="234" t="s">
        <v>12</v>
      </c>
      <c r="G430" s="235" t="s">
        <v>786</v>
      </c>
      <c r="H430" s="2" t="s">
        <v>16</v>
      </c>
      <c r="I430" s="493"/>
      <c r="J430" s="493"/>
    </row>
    <row r="431" spans="1:10" ht="31.5" x14ac:dyDescent="0.25">
      <c r="A431" s="290" t="s">
        <v>492</v>
      </c>
      <c r="B431" s="6" t="s">
        <v>52</v>
      </c>
      <c r="C431" s="2" t="s">
        <v>29</v>
      </c>
      <c r="D431" s="2" t="s">
        <v>12</v>
      </c>
      <c r="E431" s="233" t="s">
        <v>233</v>
      </c>
      <c r="F431" s="234" t="s">
        <v>12</v>
      </c>
      <c r="G431" s="235" t="s">
        <v>493</v>
      </c>
      <c r="H431" s="2"/>
      <c r="I431" s="491">
        <f>SUM(I432:I433)</f>
        <v>415700</v>
      </c>
      <c r="J431" s="491">
        <f>SUM(J432:J433)</f>
        <v>415700</v>
      </c>
    </row>
    <row r="432" spans="1:10" ht="63" x14ac:dyDescent="0.25">
      <c r="A432" s="104" t="s">
        <v>80</v>
      </c>
      <c r="B432" s="381" t="s">
        <v>52</v>
      </c>
      <c r="C432" s="2" t="s">
        <v>29</v>
      </c>
      <c r="D432" s="2" t="s">
        <v>12</v>
      </c>
      <c r="E432" s="233" t="s">
        <v>233</v>
      </c>
      <c r="F432" s="234" t="s">
        <v>12</v>
      </c>
      <c r="G432" s="235" t="s">
        <v>493</v>
      </c>
      <c r="H432" s="2" t="s">
        <v>13</v>
      </c>
      <c r="I432" s="493">
        <v>350400</v>
      </c>
      <c r="J432" s="493">
        <v>350400</v>
      </c>
    </row>
    <row r="433" spans="1:10" ht="15.75" x14ac:dyDescent="0.25">
      <c r="A433" s="62" t="s">
        <v>40</v>
      </c>
      <c r="B433" s="381" t="s">
        <v>52</v>
      </c>
      <c r="C433" s="2" t="s">
        <v>29</v>
      </c>
      <c r="D433" s="2" t="s">
        <v>12</v>
      </c>
      <c r="E433" s="233" t="s">
        <v>233</v>
      </c>
      <c r="F433" s="234" t="s">
        <v>12</v>
      </c>
      <c r="G433" s="235" t="s">
        <v>493</v>
      </c>
      <c r="H433" s="284" t="s">
        <v>39</v>
      </c>
      <c r="I433" s="493">
        <v>65300</v>
      </c>
      <c r="J433" s="493">
        <v>65300</v>
      </c>
    </row>
    <row r="434" spans="1:10" s="572" customFormat="1" ht="47.25" x14ac:dyDescent="0.25">
      <c r="A434" s="51" t="s">
        <v>883</v>
      </c>
      <c r="B434" s="6" t="s">
        <v>52</v>
      </c>
      <c r="C434" s="44" t="s">
        <v>29</v>
      </c>
      <c r="D434" s="44" t="s">
        <v>12</v>
      </c>
      <c r="E434" s="272" t="s">
        <v>233</v>
      </c>
      <c r="F434" s="273" t="s">
        <v>12</v>
      </c>
      <c r="G434" s="274" t="s">
        <v>882</v>
      </c>
      <c r="H434" s="44"/>
      <c r="I434" s="491">
        <f>SUM(I435)</f>
        <v>621000</v>
      </c>
      <c r="J434" s="491">
        <f>SUM(J435)</f>
        <v>621000</v>
      </c>
    </row>
    <row r="435" spans="1:10" s="572" customFormat="1" ht="31.5" x14ac:dyDescent="0.25">
      <c r="A435" s="301" t="s">
        <v>598</v>
      </c>
      <c r="B435" s="6" t="s">
        <v>52</v>
      </c>
      <c r="C435" s="60" t="s">
        <v>29</v>
      </c>
      <c r="D435" s="44" t="s">
        <v>12</v>
      </c>
      <c r="E435" s="272" t="s">
        <v>233</v>
      </c>
      <c r="F435" s="273" t="s">
        <v>12</v>
      </c>
      <c r="G435" s="274" t="s">
        <v>882</v>
      </c>
      <c r="H435" s="44" t="s">
        <v>16</v>
      </c>
      <c r="I435" s="493">
        <v>621000</v>
      </c>
      <c r="J435" s="493">
        <v>621000</v>
      </c>
    </row>
    <row r="436" spans="1:10" ht="63" x14ac:dyDescent="0.25">
      <c r="A436" s="290" t="s">
        <v>819</v>
      </c>
      <c r="B436" s="6" t="s">
        <v>52</v>
      </c>
      <c r="C436" s="44" t="s">
        <v>29</v>
      </c>
      <c r="D436" s="44" t="s">
        <v>12</v>
      </c>
      <c r="E436" s="272" t="s">
        <v>233</v>
      </c>
      <c r="F436" s="273" t="s">
        <v>12</v>
      </c>
      <c r="G436" s="274" t="s">
        <v>494</v>
      </c>
      <c r="H436" s="44"/>
      <c r="I436" s="491">
        <f>SUM(I437)</f>
        <v>2289338</v>
      </c>
      <c r="J436" s="491">
        <f>SUM(J437)</f>
        <v>2289338</v>
      </c>
    </row>
    <row r="437" spans="1:10" ht="31.5" x14ac:dyDescent="0.25">
      <c r="A437" s="301" t="s">
        <v>598</v>
      </c>
      <c r="B437" s="6" t="s">
        <v>52</v>
      </c>
      <c r="C437" s="60" t="s">
        <v>29</v>
      </c>
      <c r="D437" s="44" t="s">
        <v>12</v>
      </c>
      <c r="E437" s="272" t="s">
        <v>233</v>
      </c>
      <c r="F437" s="273" t="s">
        <v>12</v>
      </c>
      <c r="G437" s="274" t="s">
        <v>494</v>
      </c>
      <c r="H437" s="44" t="s">
        <v>16</v>
      </c>
      <c r="I437" s="493">
        <v>2289338</v>
      </c>
      <c r="J437" s="493">
        <v>2289338</v>
      </c>
    </row>
    <row r="438" spans="1:10" ht="15.75" x14ac:dyDescent="0.25">
      <c r="A438" s="77" t="s">
        <v>905</v>
      </c>
      <c r="B438" s="6" t="s">
        <v>52</v>
      </c>
      <c r="C438" s="2" t="s">
        <v>29</v>
      </c>
      <c r="D438" s="2" t="s">
        <v>12</v>
      </c>
      <c r="E438" s="233" t="s">
        <v>233</v>
      </c>
      <c r="F438" s="234" t="s">
        <v>12</v>
      </c>
      <c r="G438" s="235" t="s">
        <v>771</v>
      </c>
      <c r="H438" s="2"/>
      <c r="I438" s="491">
        <f>SUM(I439)</f>
        <v>3967000</v>
      </c>
      <c r="J438" s="491">
        <f>SUM(J439)</f>
        <v>0</v>
      </c>
    </row>
    <row r="439" spans="1:10" ht="31.5" x14ac:dyDescent="0.25">
      <c r="A439" s="114" t="s">
        <v>598</v>
      </c>
      <c r="B439" s="6" t="s">
        <v>52</v>
      </c>
      <c r="C439" s="2" t="s">
        <v>29</v>
      </c>
      <c r="D439" s="2" t="s">
        <v>12</v>
      </c>
      <c r="E439" s="233" t="s">
        <v>233</v>
      </c>
      <c r="F439" s="234" t="s">
        <v>12</v>
      </c>
      <c r="G439" s="235" t="s">
        <v>771</v>
      </c>
      <c r="H439" s="2" t="s">
        <v>16</v>
      </c>
      <c r="I439" s="492">
        <v>3967000</v>
      </c>
      <c r="J439" s="493"/>
    </row>
    <row r="440" spans="1:10" ht="31.5" x14ac:dyDescent="0.25">
      <c r="A440" s="62" t="s">
        <v>90</v>
      </c>
      <c r="B440" s="381" t="s">
        <v>52</v>
      </c>
      <c r="C440" s="5" t="s">
        <v>29</v>
      </c>
      <c r="D440" s="5" t="s">
        <v>12</v>
      </c>
      <c r="E440" s="233" t="s">
        <v>233</v>
      </c>
      <c r="F440" s="234" t="s">
        <v>12</v>
      </c>
      <c r="G440" s="235" t="s">
        <v>455</v>
      </c>
      <c r="H440" s="2"/>
      <c r="I440" s="491">
        <f>SUM(I441:I443)</f>
        <v>20377614</v>
      </c>
      <c r="J440" s="491">
        <f>SUM(J441:J443)</f>
        <v>16347576</v>
      </c>
    </row>
    <row r="441" spans="1:10" ht="63" x14ac:dyDescent="0.25">
      <c r="A441" s="104" t="s">
        <v>80</v>
      </c>
      <c r="B441" s="381" t="s">
        <v>52</v>
      </c>
      <c r="C441" s="5" t="s">
        <v>29</v>
      </c>
      <c r="D441" s="5" t="s">
        <v>12</v>
      </c>
      <c r="E441" s="233" t="s">
        <v>233</v>
      </c>
      <c r="F441" s="234" t="s">
        <v>12</v>
      </c>
      <c r="G441" s="235" t="s">
        <v>455</v>
      </c>
      <c r="H441" s="2" t="s">
        <v>13</v>
      </c>
      <c r="I441" s="492">
        <v>2127490</v>
      </c>
      <c r="J441" s="492">
        <v>2127490</v>
      </c>
    </row>
    <row r="442" spans="1:10" ht="31.5" x14ac:dyDescent="0.25">
      <c r="A442" s="114" t="s">
        <v>598</v>
      </c>
      <c r="B442" s="6" t="s">
        <v>52</v>
      </c>
      <c r="C442" s="5" t="s">
        <v>29</v>
      </c>
      <c r="D442" s="5" t="s">
        <v>12</v>
      </c>
      <c r="E442" s="233" t="s">
        <v>233</v>
      </c>
      <c r="F442" s="234" t="s">
        <v>12</v>
      </c>
      <c r="G442" s="235" t="s">
        <v>455</v>
      </c>
      <c r="H442" s="2" t="s">
        <v>16</v>
      </c>
      <c r="I442" s="495">
        <v>15374263</v>
      </c>
      <c r="J442" s="495">
        <v>11344225</v>
      </c>
    </row>
    <row r="443" spans="1:10" ht="15.75" x14ac:dyDescent="0.25">
      <c r="A443" s="62" t="s">
        <v>18</v>
      </c>
      <c r="B443" s="381" t="s">
        <v>52</v>
      </c>
      <c r="C443" s="44" t="s">
        <v>29</v>
      </c>
      <c r="D443" s="44" t="s">
        <v>12</v>
      </c>
      <c r="E443" s="272" t="s">
        <v>233</v>
      </c>
      <c r="F443" s="273" t="s">
        <v>12</v>
      </c>
      <c r="G443" s="274" t="s">
        <v>455</v>
      </c>
      <c r="H443" s="44" t="s">
        <v>17</v>
      </c>
      <c r="I443" s="492">
        <v>2875861</v>
      </c>
      <c r="J443" s="492">
        <v>2875861</v>
      </c>
    </row>
    <row r="444" spans="1:10" ht="31.5" hidden="1" x14ac:dyDescent="0.25">
      <c r="A444" s="62" t="s">
        <v>593</v>
      </c>
      <c r="B444" s="381" t="s">
        <v>52</v>
      </c>
      <c r="C444" s="44" t="s">
        <v>29</v>
      </c>
      <c r="D444" s="44" t="s">
        <v>12</v>
      </c>
      <c r="E444" s="272" t="s">
        <v>233</v>
      </c>
      <c r="F444" s="273" t="s">
        <v>12</v>
      </c>
      <c r="G444" s="274" t="s">
        <v>592</v>
      </c>
      <c r="H444" s="44"/>
      <c r="I444" s="491">
        <f>SUM(I445)</f>
        <v>0</v>
      </c>
      <c r="J444" s="491">
        <f>SUM(J445)</f>
        <v>0</v>
      </c>
    </row>
    <row r="445" spans="1:10" ht="31.5" hidden="1" x14ac:dyDescent="0.25">
      <c r="A445" s="114" t="s">
        <v>598</v>
      </c>
      <c r="B445" s="381" t="s">
        <v>52</v>
      </c>
      <c r="C445" s="44" t="s">
        <v>29</v>
      </c>
      <c r="D445" s="44" t="s">
        <v>12</v>
      </c>
      <c r="E445" s="272" t="s">
        <v>233</v>
      </c>
      <c r="F445" s="273" t="s">
        <v>12</v>
      </c>
      <c r="G445" s="274" t="s">
        <v>592</v>
      </c>
      <c r="H445" s="44" t="s">
        <v>16</v>
      </c>
      <c r="I445" s="492"/>
      <c r="J445" s="492"/>
    </row>
    <row r="446" spans="1:10" ht="15.75" x14ac:dyDescent="0.25">
      <c r="A446" s="62" t="s">
        <v>597</v>
      </c>
      <c r="B446" s="381" t="s">
        <v>52</v>
      </c>
      <c r="C446" s="2" t="s">
        <v>29</v>
      </c>
      <c r="D446" s="2" t="s">
        <v>12</v>
      </c>
      <c r="E446" s="233" t="s">
        <v>233</v>
      </c>
      <c r="F446" s="234" t="s">
        <v>12</v>
      </c>
      <c r="G446" s="274" t="s">
        <v>596</v>
      </c>
      <c r="H446" s="2"/>
      <c r="I446" s="491">
        <f>SUM(I447)</f>
        <v>135000</v>
      </c>
      <c r="J446" s="491">
        <f>SUM(J447)</f>
        <v>135000</v>
      </c>
    </row>
    <row r="447" spans="1:10" ht="31.5" x14ac:dyDescent="0.25">
      <c r="A447" s="301" t="s">
        <v>598</v>
      </c>
      <c r="B447" s="6" t="s">
        <v>52</v>
      </c>
      <c r="C447" s="60" t="s">
        <v>29</v>
      </c>
      <c r="D447" s="44" t="s">
        <v>12</v>
      </c>
      <c r="E447" s="272" t="s">
        <v>233</v>
      </c>
      <c r="F447" s="273" t="s">
        <v>12</v>
      </c>
      <c r="G447" s="274" t="s">
        <v>596</v>
      </c>
      <c r="H447" s="44" t="s">
        <v>16</v>
      </c>
      <c r="I447" s="493">
        <v>135000</v>
      </c>
      <c r="J447" s="493">
        <v>135000</v>
      </c>
    </row>
    <row r="448" spans="1:10" s="572" customFormat="1" ht="31.5" x14ac:dyDescent="0.25">
      <c r="A448" s="557" t="s">
        <v>873</v>
      </c>
      <c r="B448" s="6" t="s">
        <v>52</v>
      </c>
      <c r="C448" s="60" t="s">
        <v>29</v>
      </c>
      <c r="D448" s="44" t="s">
        <v>12</v>
      </c>
      <c r="E448" s="272" t="s">
        <v>233</v>
      </c>
      <c r="F448" s="273" t="s">
        <v>12</v>
      </c>
      <c r="G448" s="274" t="s">
        <v>872</v>
      </c>
      <c r="H448" s="44"/>
      <c r="I448" s="491">
        <f>SUM(I449)</f>
        <v>2716000</v>
      </c>
      <c r="J448" s="491">
        <f>SUM(J449)</f>
        <v>2716000</v>
      </c>
    </row>
    <row r="449" spans="1:10" s="572" customFormat="1" ht="31.5" x14ac:dyDescent="0.25">
      <c r="A449" s="557" t="s">
        <v>598</v>
      </c>
      <c r="B449" s="6" t="s">
        <v>52</v>
      </c>
      <c r="C449" s="60" t="s">
        <v>29</v>
      </c>
      <c r="D449" s="44" t="s">
        <v>12</v>
      </c>
      <c r="E449" s="272" t="s">
        <v>233</v>
      </c>
      <c r="F449" s="273" t="s">
        <v>12</v>
      </c>
      <c r="G449" s="274" t="s">
        <v>872</v>
      </c>
      <c r="H449" s="44" t="s">
        <v>16</v>
      </c>
      <c r="I449" s="493">
        <v>2716000</v>
      </c>
      <c r="J449" s="493">
        <v>2716000</v>
      </c>
    </row>
    <row r="450" spans="1:10" s="601" customFormat="1" ht="15.75" x14ac:dyDescent="0.25">
      <c r="A450" s="300" t="s">
        <v>1029</v>
      </c>
      <c r="B450" s="604" t="s">
        <v>52</v>
      </c>
      <c r="C450" s="2" t="s">
        <v>29</v>
      </c>
      <c r="D450" s="2" t="s">
        <v>12</v>
      </c>
      <c r="E450" s="233" t="s">
        <v>233</v>
      </c>
      <c r="F450" s="234" t="s">
        <v>1024</v>
      </c>
      <c r="G450" s="235" t="s">
        <v>423</v>
      </c>
      <c r="H450" s="2"/>
      <c r="I450" s="491">
        <f>SUM(I451)</f>
        <v>0</v>
      </c>
      <c r="J450" s="491">
        <f>SUM(J451)</f>
        <v>1148584</v>
      </c>
    </row>
    <row r="451" spans="1:10" s="601" customFormat="1" ht="66.75" customHeight="1" x14ac:dyDescent="0.25">
      <c r="A451" s="300" t="s">
        <v>1031</v>
      </c>
      <c r="B451" s="604" t="s">
        <v>52</v>
      </c>
      <c r="C451" s="2" t="s">
        <v>29</v>
      </c>
      <c r="D451" s="2" t="s">
        <v>12</v>
      </c>
      <c r="E451" s="233" t="s">
        <v>233</v>
      </c>
      <c r="F451" s="234" t="s">
        <v>1024</v>
      </c>
      <c r="G451" s="235" t="s">
        <v>1025</v>
      </c>
      <c r="H451" s="2"/>
      <c r="I451" s="491">
        <f>SUM(I452)</f>
        <v>0</v>
      </c>
      <c r="J451" s="491">
        <f>SUM(J452)</f>
        <v>1148584</v>
      </c>
    </row>
    <row r="452" spans="1:10" s="601" customFormat="1" ht="31.5" x14ac:dyDescent="0.25">
      <c r="A452" s="557" t="s">
        <v>598</v>
      </c>
      <c r="B452" s="604" t="s">
        <v>52</v>
      </c>
      <c r="C452" s="2" t="s">
        <v>29</v>
      </c>
      <c r="D452" s="2" t="s">
        <v>12</v>
      </c>
      <c r="E452" s="233" t="s">
        <v>233</v>
      </c>
      <c r="F452" s="234" t="s">
        <v>1024</v>
      </c>
      <c r="G452" s="235" t="s">
        <v>1025</v>
      </c>
      <c r="H452" s="2" t="s">
        <v>16</v>
      </c>
      <c r="I452" s="493"/>
      <c r="J452" s="493">
        <v>1148584</v>
      </c>
    </row>
    <row r="453" spans="1:10" s="630" customFormat="1" ht="15.75" x14ac:dyDescent="0.25">
      <c r="A453" s="62" t="s">
        <v>1033</v>
      </c>
      <c r="B453" s="631" t="s">
        <v>52</v>
      </c>
      <c r="C453" s="2" t="s">
        <v>29</v>
      </c>
      <c r="D453" s="2" t="s">
        <v>12</v>
      </c>
      <c r="E453" s="233" t="s">
        <v>233</v>
      </c>
      <c r="F453" s="234" t="s">
        <v>1026</v>
      </c>
      <c r="G453" s="235" t="s">
        <v>423</v>
      </c>
      <c r="H453" s="2"/>
      <c r="I453" s="491">
        <f>SUM(I454)</f>
        <v>0</v>
      </c>
      <c r="J453" s="491">
        <f>SUM(J454)</f>
        <v>1600000</v>
      </c>
    </row>
    <row r="454" spans="1:10" s="630" customFormat="1" ht="47.25" x14ac:dyDescent="0.25">
      <c r="A454" s="557" t="s">
        <v>1073</v>
      </c>
      <c r="B454" s="631" t="s">
        <v>52</v>
      </c>
      <c r="C454" s="2" t="s">
        <v>29</v>
      </c>
      <c r="D454" s="2" t="s">
        <v>12</v>
      </c>
      <c r="E454" s="233" t="s">
        <v>233</v>
      </c>
      <c r="F454" s="234" t="s">
        <v>1026</v>
      </c>
      <c r="G454" s="235" t="s">
        <v>1072</v>
      </c>
      <c r="H454" s="2"/>
      <c r="I454" s="491">
        <f>SUM(I455)</f>
        <v>0</v>
      </c>
      <c r="J454" s="491">
        <f>SUM(J455)</f>
        <v>1600000</v>
      </c>
    </row>
    <row r="455" spans="1:10" s="630" customFormat="1" ht="31.5" x14ac:dyDescent="0.25">
      <c r="A455" s="557" t="s">
        <v>598</v>
      </c>
      <c r="B455" s="631" t="s">
        <v>52</v>
      </c>
      <c r="C455" s="2" t="s">
        <v>29</v>
      </c>
      <c r="D455" s="2" t="s">
        <v>12</v>
      </c>
      <c r="E455" s="233" t="s">
        <v>233</v>
      </c>
      <c r="F455" s="234" t="s">
        <v>1026</v>
      </c>
      <c r="G455" s="235" t="s">
        <v>1072</v>
      </c>
      <c r="H455" s="2" t="s">
        <v>16</v>
      </c>
      <c r="I455" s="493"/>
      <c r="J455" s="493">
        <v>1600000</v>
      </c>
    </row>
    <row r="456" spans="1:10" s="601" customFormat="1" ht="15.75" x14ac:dyDescent="0.25">
      <c r="A456" s="300" t="s">
        <v>1030</v>
      </c>
      <c r="B456" s="604" t="s">
        <v>52</v>
      </c>
      <c r="C456" s="2" t="s">
        <v>29</v>
      </c>
      <c r="D456" s="2" t="s">
        <v>12</v>
      </c>
      <c r="E456" s="233" t="s">
        <v>233</v>
      </c>
      <c r="F456" s="234" t="s">
        <v>1027</v>
      </c>
      <c r="G456" s="235" t="s">
        <v>423</v>
      </c>
      <c r="H456" s="2"/>
      <c r="I456" s="491">
        <f>SUM(I457)</f>
        <v>0</v>
      </c>
      <c r="J456" s="491">
        <f>SUM(J457)</f>
        <v>2266482</v>
      </c>
    </row>
    <row r="457" spans="1:10" s="601" customFormat="1" ht="31.5" x14ac:dyDescent="0.25">
      <c r="A457" s="300" t="s">
        <v>1086</v>
      </c>
      <c r="B457" s="604" t="s">
        <v>52</v>
      </c>
      <c r="C457" s="2" t="s">
        <v>29</v>
      </c>
      <c r="D457" s="2" t="s">
        <v>12</v>
      </c>
      <c r="E457" s="233" t="s">
        <v>233</v>
      </c>
      <c r="F457" s="234" t="s">
        <v>1027</v>
      </c>
      <c r="G457" s="235" t="s">
        <v>1028</v>
      </c>
      <c r="H457" s="2"/>
      <c r="I457" s="491">
        <f>SUM(I458)</f>
        <v>0</v>
      </c>
      <c r="J457" s="491">
        <f>SUM(J458)</f>
        <v>2266482</v>
      </c>
    </row>
    <row r="458" spans="1:10" s="601" customFormat="1" ht="31.5" x14ac:dyDescent="0.25">
      <c r="A458" s="557" t="s">
        <v>598</v>
      </c>
      <c r="B458" s="604" t="s">
        <v>52</v>
      </c>
      <c r="C458" s="2" t="s">
        <v>29</v>
      </c>
      <c r="D458" s="2" t="s">
        <v>12</v>
      </c>
      <c r="E458" s="233" t="s">
        <v>233</v>
      </c>
      <c r="F458" s="234" t="s">
        <v>1027</v>
      </c>
      <c r="G458" s="235" t="s">
        <v>1028</v>
      </c>
      <c r="H458" s="2" t="s">
        <v>16</v>
      </c>
      <c r="I458" s="493"/>
      <c r="J458" s="493">
        <v>2266482</v>
      </c>
    </row>
    <row r="459" spans="1:10" ht="63" x14ac:dyDescent="0.25">
      <c r="A459" s="106" t="s">
        <v>155</v>
      </c>
      <c r="B459" s="54" t="s">
        <v>52</v>
      </c>
      <c r="C459" s="44" t="s">
        <v>29</v>
      </c>
      <c r="D459" s="44" t="s">
        <v>12</v>
      </c>
      <c r="E459" s="272" t="s">
        <v>235</v>
      </c>
      <c r="F459" s="273" t="s">
        <v>422</v>
      </c>
      <c r="G459" s="274" t="s">
        <v>423</v>
      </c>
      <c r="H459" s="44"/>
      <c r="I459" s="491">
        <f t="shared" ref="I459:J461" si="41">SUM(I460)</f>
        <v>200000</v>
      </c>
      <c r="J459" s="491">
        <f t="shared" si="41"/>
        <v>200000</v>
      </c>
    </row>
    <row r="460" spans="1:10" ht="31.5" x14ac:dyDescent="0.25">
      <c r="A460" s="285" t="s">
        <v>495</v>
      </c>
      <c r="B460" s="54" t="s">
        <v>52</v>
      </c>
      <c r="C460" s="44" t="s">
        <v>29</v>
      </c>
      <c r="D460" s="44" t="s">
        <v>12</v>
      </c>
      <c r="E460" s="272" t="s">
        <v>235</v>
      </c>
      <c r="F460" s="273" t="s">
        <v>10</v>
      </c>
      <c r="G460" s="274" t="s">
        <v>423</v>
      </c>
      <c r="H460" s="44"/>
      <c r="I460" s="491">
        <f t="shared" si="41"/>
        <v>200000</v>
      </c>
      <c r="J460" s="491">
        <f t="shared" si="41"/>
        <v>200000</v>
      </c>
    </row>
    <row r="461" spans="1:10" ht="15.75" x14ac:dyDescent="0.25">
      <c r="A461" s="81" t="s">
        <v>496</v>
      </c>
      <c r="B461" s="54" t="s">
        <v>52</v>
      </c>
      <c r="C461" s="44" t="s">
        <v>29</v>
      </c>
      <c r="D461" s="44" t="s">
        <v>12</v>
      </c>
      <c r="E461" s="272" t="s">
        <v>235</v>
      </c>
      <c r="F461" s="273" t="s">
        <v>10</v>
      </c>
      <c r="G461" s="274" t="s">
        <v>497</v>
      </c>
      <c r="H461" s="44"/>
      <c r="I461" s="491">
        <f t="shared" si="41"/>
        <v>200000</v>
      </c>
      <c r="J461" s="491">
        <f t="shared" si="41"/>
        <v>200000</v>
      </c>
    </row>
    <row r="462" spans="1:10" ht="31.5" x14ac:dyDescent="0.25">
      <c r="A462" s="114" t="s">
        <v>598</v>
      </c>
      <c r="B462" s="6" t="s">
        <v>52</v>
      </c>
      <c r="C462" s="2" t="s">
        <v>29</v>
      </c>
      <c r="D462" s="2" t="s">
        <v>12</v>
      </c>
      <c r="E462" s="233" t="s">
        <v>235</v>
      </c>
      <c r="F462" s="234" t="s">
        <v>10</v>
      </c>
      <c r="G462" s="235" t="s">
        <v>497</v>
      </c>
      <c r="H462" s="2" t="s">
        <v>16</v>
      </c>
      <c r="I462" s="493">
        <v>200000</v>
      </c>
      <c r="J462" s="493">
        <v>200000</v>
      </c>
    </row>
    <row r="463" spans="1:10" s="37" customFormat="1" ht="63" x14ac:dyDescent="0.25">
      <c r="A463" s="105" t="s">
        <v>136</v>
      </c>
      <c r="B463" s="30" t="s">
        <v>52</v>
      </c>
      <c r="C463" s="28" t="s">
        <v>29</v>
      </c>
      <c r="D463" s="42" t="s">
        <v>12</v>
      </c>
      <c r="E463" s="242" t="s">
        <v>212</v>
      </c>
      <c r="F463" s="243" t="s">
        <v>422</v>
      </c>
      <c r="G463" s="244" t="s">
        <v>423</v>
      </c>
      <c r="H463" s="28"/>
      <c r="I463" s="490">
        <f t="shared" ref="I463:J466" si="42">SUM(I464)</f>
        <v>955700</v>
      </c>
      <c r="J463" s="490">
        <f t="shared" si="42"/>
        <v>955700</v>
      </c>
    </row>
    <row r="464" spans="1:10" s="37" customFormat="1" ht="110.25" x14ac:dyDescent="0.25">
      <c r="A464" s="106" t="s">
        <v>152</v>
      </c>
      <c r="B464" s="54" t="s">
        <v>52</v>
      </c>
      <c r="C464" s="2" t="s">
        <v>29</v>
      </c>
      <c r="D464" s="35" t="s">
        <v>12</v>
      </c>
      <c r="E464" s="275" t="s">
        <v>214</v>
      </c>
      <c r="F464" s="276" t="s">
        <v>422</v>
      </c>
      <c r="G464" s="277" t="s">
        <v>423</v>
      </c>
      <c r="H464" s="2"/>
      <c r="I464" s="491">
        <f t="shared" si="42"/>
        <v>955700</v>
      </c>
      <c r="J464" s="491">
        <f t="shared" si="42"/>
        <v>955700</v>
      </c>
    </row>
    <row r="465" spans="1:10" s="37" customFormat="1" ht="47.25" x14ac:dyDescent="0.25">
      <c r="A465" s="106" t="s">
        <v>442</v>
      </c>
      <c r="B465" s="54" t="s">
        <v>52</v>
      </c>
      <c r="C465" s="2" t="s">
        <v>29</v>
      </c>
      <c r="D465" s="35" t="s">
        <v>12</v>
      </c>
      <c r="E465" s="275" t="s">
        <v>214</v>
      </c>
      <c r="F465" s="276" t="s">
        <v>10</v>
      </c>
      <c r="G465" s="277" t="s">
        <v>423</v>
      </c>
      <c r="H465" s="2"/>
      <c r="I465" s="491">
        <f t="shared" si="42"/>
        <v>955700</v>
      </c>
      <c r="J465" s="491">
        <f t="shared" si="42"/>
        <v>955700</v>
      </c>
    </row>
    <row r="466" spans="1:10" s="37" customFormat="1" ht="31.5" x14ac:dyDescent="0.25">
      <c r="A466" s="62" t="s">
        <v>105</v>
      </c>
      <c r="B466" s="381" t="s">
        <v>52</v>
      </c>
      <c r="C466" s="2" t="s">
        <v>29</v>
      </c>
      <c r="D466" s="35" t="s">
        <v>12</v>
      </c>
      <c r="E466" s="275" t="s">
        <v>214</v>
      </c>
      <c r="F466" s="276" t="s">
        <v>10</v>
      </c>
      <c r="G466" s="277" t="s">
        <v>443</v>
      </c>
      <c r="H466" s="2"/>
      <c r="I466" s="491">
        <f t="shared" si="42"/>
        <v>955700</v>
      </c>
      <c r="J466" s="491">
        <f t="shared" si="42"/>
        <v>955700</v>
      </c>
    </row>
    <row r="467" spans="1:10" s="37" customFormat="1" ht="31.5" x14ac:dyDescent="0.25">
      <c r="A467" s="114" t="s">
        <v>598</v>
      </c>
      <c r="B467" s="6" t="s">
        <v>52</v>
      </c>
      <c r="C467" s="2" t="s">
        <v>29</v>
      </c>
      <c r="D467" s="35" t="s">
        <v>12</v>
      </c>
      <c r="E467" s="275" t="s">
        <v>214</v>
      </c>
      <c r="F467" s="276" t="s">
        <v>10</v>
      </c>
      <c r="G467" s="277" t="s">
        <v>443</v>
      </c>
      <c r="H467" s="2" t="s">
        <v>16</v>
      </c>
      <c r="I467" s="495">
        <v>955700</v>
      </c>
      <c r="J467" s="495">
        <v>955700</v>
      </c>
    </row>
    <row r="468" spans="1:10" s="37" customFormat="1" ht="15.75" x14ac:dyDescent="0.25">
      <c r="A468" s="113" t="s">
        <v>764</v>
      </c>
      <c r="B468" s="26" t="s">
        <v>52</v>
      </c>
      <c r="C468" s="22" t="s">
        <v>29</v>
      </c>
      <c r="D468" s="22" t="s">
        <v>15</v>
      </c>
      <c r="E468" s="281"/>
      <c r="F468" s="282"/>
      <c r="G468" s="283"/>
      <c r="H468" s="22"/>
      <c r="I468" s="489">
        <f>SUM(I469+I479)</f>
        <v>11737094</v>
      </c>
      <c r="J468" s="489">
        <f>SUM(J469+J479)</f>
        <v>9790394</v>
      </c>
    </row>
    <row r="469" spans="1:10" s="37" customFormat="1" ht="31.5" x14ac:dyDescent="0.25">
      <c r="A469" s="27" t="s">
        <v>149</v>
      </c>
      <c r="B469" s="30" t="s">
        <v>52</v>
      </c>
      <c r="C469" s="28" t="s">
        <v>29</v>
      </c>
      <c r="D469" s="28" t="s">
        <v>15</v>
      </c>
      <c r="E469" s="230" t="s">
        <v>487</v>
      </c>
      <c r="F469" s="231" t="s">
        <v>422</v>
      </c>
      <c r="G469" s="232" t="s">
        <v>423</v>
      </c>
      <c r="H469" s="28"/>
      <c r="I469" s="490">
        <f t="shared" ref="I469:J471" si="43">SUM(I470)</f>
        <v>11648594</v>
      </c>
      <c r="J469" s="490">
        <f t="shared" si="43"/>
        <v>9701894</v>
      </c>
    </row>
    <row r="470" spans="1:10" s="37" customFormat="1" ht="48.75" customHeight="1" x14ac:dyDescent="0.25">
      <c r="A470" s="62" t="s">
        <v>154</v>
      </c>
      <c r="B470" s="381" t="s">
        <v>52</v>
      </c>
      <c r="C470" s="44" t="s">
        <v>29</v>
      </c>
      <c r="D470" s="44" t="s">
        <v>15</v>
      </c>
      <c r="E470" s="272" t="s">
        <v>234</v>
      </c>
      <c r="F470" s="273" t="s">
        <v>422</v>
      </c>
      <c r="G470" s="274" t="s">
        <v>423</v>
      </c>
      <c r="H470" s="44"/>
      <c r="I470" s="491">
        <f>SUM(I471+I476)</f>
        <v>11648594</v>
      </c>
      <c r="J470" s="491">
        <f>SUM(J471+J476)</f>
        <v>9701894</v>
      </c>
    </row>
    <row r="471" spans="1:10" s="37" customFormat="1" ht="31.5" x14ac:dyDescent="0.25">
      <c r="A471" s="62" t="s">
        <v>502</v>
      </c>
      <c r="B471" s="381" t="s">
        <v>52</v>
      </c>
      <c r="C471" s="44" t="s">
        <v>29</v>
      </c>
      <c r="D471" s="44" t="s">
        <v>15</v>
      </c>
      <c r="E471" s="272" t="s">
        <v>234</v>
      </c>
      <c r="F471" s="273" t="s">
        <v>10</v>
      </c>
      <c r="G471" s="274" t="s">
        <v>423</v>
      </c>
      <c r="H471" s="44"/>
      <c r="I471" s="491">
        <f t="shared" si="43"/>
        <v>9662165</v>
      </c>
      <c r="J471" s="491">
        <f t="shared" si="43"/>
        <v>9701894</v>
      </c>
    </row>
    <row r="472" spans="1:10" s="37" customFormat="1" ht="31.5" x14ac:dyDescent="0.25">
      <c r="A472" s="62" t="s">
        <v>90</v>
      </c>
      <c r="B472" s="381" t="s">
        <v>52</v>
      </c>
      <c r="C472" s="44" t="s">
        <v>29</v>
      </c>
      <c r="D472" s="44" t="s">
        <v>15</v>
      </c>
      <c r="E472" s="272" t="s">
        <v>234</v>
      </c>
      <c r="F472" s="273" t="s">
        <v>10</v>
      </c>
      <c r="G472" s="274" t="s">
        <v>455</v>
      </c>
      <c r="H472" s="44"/>
      <c r="I472" s="491">
        <f>SUM(I473:I475)</f>
        <v>9662165</v>
      </c>
      <c r="J472" s="491">
        <f>SUM(J473:J475)</f>
        <v>9701894</v>
      </c>
    </row>
    <row r="473" spans="1:10" s="37" customFormat="1" ht="63" x14ac:dyDescent="0.25">
      <c r="A473" s="104" t="s">
        <v>80</v>
      </c>
      <c r="B473" s="381" t="s">
        <v>52</v>
      </c>
      <c r="C473" s="44" t="s">
        <v>29</v>
      </c>
      <c r="D473" s="44" t="s">
        <v>15</v>
      </c>
      <c r="E473" s="272" t="s">
        <v>234</v>
      </c>
      <c r="F473" s="273" t="s">
        <v>10</v>
      </c>
      <c r="G473" s="274" t="s">
        <v>455</v>
      </c>
      <c r="H473" s="44" t="s">
        <v>13</v>
      </c>
      <c r="I473" s="493">
        <v>6555729</v>
      </c>
      <c r="J473" s="493">
        <v>6555729</v>
      </c>
    </row>
    <row r="474" spans="1:10" s="37" customFormat="1" ht="31.5" x14ac:dyDescent="0.25">
      <c r="A474" s="114" t="s">
        <v>598</v>
      </c>
      <c r="B474" s="6" t="s">
        <v>52</v>
      </c>
      <c r="C474" s="44" t="s">
        <v>29</v>
      </c>
      <c r="D474" s="44" t="s">
        <v>15</v>
      </c>
      <c r="E474" s="275" t="s">
        <v>234</v>
      </c>
      <c r="F474" s="276" t="s">
        <v>10</v>
      </c>
      <c r="G474" s="277" t="s">
        <v>455</v>
      </c>
      <c r="H474" s="2" t="s">
        <v>16</v>
      </c>
      <c r="I474" s="495">
        <v>1858867</v>
      </c>
      <c r="J474" s="495">
        <v>1898596</v>
      </c>
    </row>
    <row r="475" spans="1:10" s="37" customFormat="1" ht="15.75" x14ac:dyDescent="0.25">
      <c r="A475" s="62" t="s">
        <v>18</v>
      </c>
      <c r="B475" s="381" t="s">
        <v>52</v>
      </c>
      <c r="C475" s="44" t="s">
        <v>29</v>
      </c>
      <c r="D475" s="44" t="s">
        <v>15</v>
      </c>
      <c r="E475" s="275" t="s">
        <v>234</v>
      </c>
      <c r="F475" s="276" t="s">
        <v>10</v>
      </c>
      <c r="G475" s="277" t="s">
        <v>455</v>
      </c>
      <c r="H475" s="2" t="s">
        <v>17</v>
      </c>
      <c r="I475" s="492">
        <v>1247569</v>
      </c>
      <c r="J475" s="492">
        <v>1247569</v>
      </c>
    </row>
    <row r="476" spans="1:10" s="37" customFormat="1" ht="15.75" x14ac:dyDescent="0.25">
      <c r="A476" s="62" t="s">
        <v>1033</v>
      </c>
      <c r="B476" s="604" t="s">
        <v>52</v>
      </c>
      <c r="C476" s="44" t="s">
        <v>29</v>
      </c>
      <c r="D476" s="44" t="s">
        <v>15</v>
      </c>
      <c r="E476" s="272" t="s">
        <v>234</v>
      </c>
      <c r="F476" s="273" t="s">
        <v>1026</v>
      </c>
      <c r="G476" s="274" t="s">
        <v>423</v>
      </c>
      <c r="H476" s="44"/>
      <c r="I476" s="491">
        <f>SUM(I477)</f>
        <v>1986429</v>
      </c>
      <c r="J476" s="491">
        <f>SUM(J477)</f>
        <v>0</v>
      </c>
    </row>
    <row r="477" spans="1:10" s="37" customFormat="1" ht="47.25" x14ac:dyDescent="0.25">
      <c r="A477" s="62" t="s">
        <v>1034</v>
      </c>
      <c r="B477" s="604" t="s">
        <v>52</v>
      </c>
      <c r="C477" s="44" t="s">
        <v>29</v>
      </c>
      <c r="D477" s="44" t="s">
        <v>15</v>
      </c>
      <c r="E477" s="272" t="s">
        <v>234</v>
      </c>
      <c r="F477" s="273" t="s">
        <v>1026</v>
      </c>
      <c r="G477" s="274" t="s">
        <v>1032</v>
      </c>
      <c r="H477" s="44"/>
      <c r="I477" s="491">
        <f>SUM(I478)</f>
        <v>1986429</v>
      </c>
      <c r="J477" s="491">
        <f>SUM(J478)</f>
        <v>0</v>
      </c>
    </row>
    <row r="478" spans="1:10" s="37" customFormat="1" ht="31.5" x14ac:dyDescent="0.25">
      <c r="A478" s="114" t="s">
        <v>598</v>
      </c>
      <c r="B478" s="604" t="s">
        <v>52</v>
      </c>
      <c r="C478" s="44" t="s">
        <v>29</v>
      </c>
      <c r="D478" s="44" t="s">
        <v>15</v>
      </c>
      <c r="E478" s="272" t="s">
        <v>234</v>
      </c>
      <c r="F478" s="273" t="s">
        <v>1026</v>
      </c>
      <c r="G478" s="274" t="s">
        <v>1032</v>
      </c>
      <c r="H478" s="44" t="s">
        <v>16</v>
      </c>
      <c r="I478" s="493">
        <v>1986429</v>
      </c>
      <c r="J478" s="492"/>
    </row>
    <row r="479" spans="1:10" s="37" customFormat="1" ht="63" x14ac:dyDescent="0.25">
      <c r="A479" s="105" t="s">
        <v>136</v>
      </c>
      <c r="B479" s="30" t="s">
        <v>52</v>
      </c>
      <c r="C479" s="28" t="s">
        <v>29</v>
      </c>
      <c r="D479" s="42" t="s">
        <v>15</v>
      </c>
      <c r="E479" s="242" t="s">
        <v>212</v>
      </c>
      <c r="F479" s="243" t="s">
        <v>422</v>
      </c>
      <c r="G479" s="244" t="s">
        <v>423</v>
      </c>
      <c r="H479" s="28"/>
      <c r="I479" s="490">
        <f t="shared" ref="I479:J482" si="44">SUM(I480)</f>
        <v>88500</v>
      </c>
      <c r="J479" s="490">
        <f t="shared" si="44"/>
        <v>88500</v>
      </c>
    </row>
    <row r="480" spans="1:10" s="37" customFormat="1" ht="110.25" x14ac:dyDescent="0.25">
      <c r="A480" s="106" t="s">
        <v>152</v>
      </c>
      <c r="B480" s="54" t="s">
        <v>52</v>
      </c>
      <c r="C480" s="2" t="s">
        <v>29</v>
      </c>
      <c r="D480" s="35" t="s">
        <v>15</v>
      </c>
      <c r="E480" s="275" t="s">
        <v>214</v>
      </c>
      <c r="F480" s="276" t="s">
        <v>422</v>
      </c>
      <c r="G480" s="277" t="s">
        <v>423</v>
      </c>
      <c r="H480" s="2"/>
      <c r="I480" s="491">
        <f t="shared" si="44"/>
        <v>88500</v>
      </c>
      <c r="J480" s="491">
        <f t="shared" si="44"/>
        <v>88500</v>
      </c>
    </row>
    <row r="481" spans="1:10" s="37" customFormat="1" ht="47.25" x14ac:dyDescent="0.25">
      <c r="A481" s="106" t="s">
        <v>442</v>
      </c>
      <c r="B481" s="54" t="s">
        <v>52</v>
      </c>
      <c r="C481" s="2" t="s">
        <v>29</v>
      </c>
      <c r="D481" s="35" t="s">
        <v>15</v>
      </c>
      <c r="E481" s="275" t="s">
        <v>214</v>
      </c>
      <c r="F481" s="276" t="s">
        <v>10</v>
      </c>
      <c r="G481" s="277" t="s">
        <v>423</v>
      </c>
      <c r="H481" s="2"/>
      <c r="I481" s="491">
        <f t="shared" si="44"/>
        <v>88500</v>
      </c>
      <c r="J481" s="491">
        <f t="shared" si="44"/>
        <v>88500</v>
      </c>
    </row>
    <row r="482" spans="1:10" s="37" customFormat="1" ht="31.5" x14ac:dyDescent="0.25">
      <c r="A482" s="62" t="s">
        <v>105</v>
      </c>
      <c r="B482" s="381" t="s">
        <v>52</v>
      </c>
      <c r="C482" s="2" t="s">
        <v>29</v>
      </c>
      <c r="D482" s="35" t="s">
        <v>15</v>
      </c>
      <c r="E482" s="275" t="s">
        <v>214</v>
      </c>
      <c r="F482" s="276" t="s">
        <v>10</v>
      </c>
      <c r="G482" s="277" t="s">
        <v>443</v>
      </c>
      <c r="H482" s="2"/>
      <c r="I482" s="491">
        <f t="shared" si="44"/>
        <v>88500</v>
      </c>
      <c r="J482" s="491">
        <f t="shared" si="44"/>
        <v>88500</v>
      </c>
    </row>
    <row r="483" spans="1:10" ht="31.5" x14ac:dyDescent="0.25">
      <c r="A483" s="114" t="s">
        <v>598</v>
      </c>
      <c r="B483" s="6" t="s">
        <v>52</v>
      </c>
      <c r="C483" s="2" t="s">
        <v>29</v>
      </c>
      <c r="D483" s="35" t="s">
        <v>15</v>
      </c>
      <c r="E483" s="275" t="s">
        <v>214</v>
      </c>
      <c r="F483" s="276" t="s">
        <v>10</v>
      </c>
      <c r="G483" s="277" t="s">
        <v>443</v>
      </c>
      <c r="H483" s="2" t="s">
        <v>16</v>
      </c>
      <c r="I483" s="492">
        <v>88500</v>
      </c>
      <c r="J483" s="492">
        <v>88500</v>
      </c>
    </row>
    <row r="484" spans="1:10" ht="15.75" x14ac:dyDescent="0.25">
      <c r="A484" s="113" t="s">
        <v>787</v>
      </c>
      <c r="B484" s="26" t="s">
        <v>52</v>
      </c>
      <c r="C484" s="22" t="s">
        <v>29</v>
      </c>
      <c r="D484" s="22" t="s">
        <v>29</v>
      </c>
      <c r="E484" s="281"/>
      <c r="F484" s="282"/>
      <c r="G484" s="283"/>
      <c r="H484" s="22"/>
      <c r="I484" s="489">
        <f t="shared" ref="I484:J486" si="45">SUM(I485)</f>
        <v>707370</v>
      </c>
      <c r="J484" s="489">
        <f t="shared" si="45"/>
        <v>707370</v>
      </c>
    </row>
    <row r="485" spans="1:10" ht="63" x14ac:dyDescent="0.25">
      <c r="A485" s="105" t="s">
        <v>160</v>
      </c>
      <c r="B485" s="30" t="s">
        <v>52</v>
      </c>
      <c r="C485" s="28" t="s">
        <v>29</v>
      </c>
      <c r="D485" s="28" t="s">
        <v>29</v>
      </c>
      <c r="E485" s="230" t="s">
        <v>503</v>
      </c>
      <c r="F485" s="231" t="s">
        <v>422</v>
      </c>
      <c r="G485" s="232" t="s">
        <v>423</v>
      </c>
      <c r="H485" s="28"/>
      <c r="I485" s="490">
        <f t="shared" si="45"/>
        <v>707370</v>
      </c>
      <c r="J485" s="490">
        <f t="shared" si="45"/>
        <v>707370</v>
      </c>
    </row>
    <row r="486" spans="1:10" ht="78.75" x14ac:dyDescent="0.25">
      <c r="A486" s="106" t="s">
        <v>162</v>
      </c>
      <c r="B486" s="54" t="s">
        <v>52</v>
      </c>
      <c r="C486" s="44" t="s">
        <v>29</v>
      </c>
      <c r="D486" s="44" t="s">
        <v>29</v>
      </c>
      <c r="E486" s="272" t="s">
        <v>237</v>
      </c>
      <c r="F486" s="273" t="s">
        <v>422</v>
      </c>
      <c r="G486" s="274" t="s">
        <v>423</v>
      </c>
      <c r="H486" s="44"/>
      <c r="I486" s="491">
        <f t="shared" si="45"/>
        <v>707370</v>
      </c>
      <c r="J486" s="491">
        <f t="shared" si="45"/>
        <v>707370</v>
      </c>
    </row>
    <row r="487" spans="1:10" ht="31.5" x14ac:dyDescent="0.25">
      <c r="A487" s="106" t="s">
        <v>506</v>
      </c>
      <c r="B487" s="54" t="s">
        <v>52</v>
      </c>
      <c r="C487" s="44" t="s">
        <v>29</v>
      </c>
      <c r="D487" s="44" t="s">
        <v>29</v>
      </c>
      <c r="E487" s="272" t="s">
        <v>237</v>
      </c>
      <c r="F487" s="273" t="s">
        <v>10</v>
      </c>
      <c r="G487" s="274" t="s">
        <v>423</v>
      </c>
      <c r="H487" s="44"/>
      <c r="I487" s="491">
        <f>SUM(I488+I490+I492)</f>
        <v>707370</v>
      </c>
      <c r="J487" s="491">
        <f>SUM(J488+J490+J492)</f>
        <v>707370</v>
      </c>
    </row>
    <row r="488" spans="1:10" ht="15.75" hidden="1" x14ac:dyDescent="0.25">
      <c r="A488" s="106" t="s">
        <v>624</v>
      </c>
      <c r="B488" s="54" t="s">
        <v>52</v>
      </c>
      <c r="C488" s="44" t="s">
        <v>29</v>
      </c>
      <c r="D488" s="44" t="s">
        <v>29</v>
      </c>
      <c r="E488" s="272" t="s">
        <v>237</v>
      </c>
      <c r="F488" s="273" t="s">
        <v>10</v>
      </c>
      <c r="G488" s="274" t="s">
        <v>623</v>
      </c>
      <c r="H488" s="44"/>
      <c r="I488" s="491">
        <f>SUM(I489)</f>
        <v>0</v>
      </c>
      <c r="J488" s="491">
        <f>SUM(J489)</f>
        <v>0</v>
      </c>
    </row>
    <row r="489" spans="1:10" ht="31.5" hidden="1" x14ac:dyDescent="0.25">
      <c r="A489" s="114" t="s">
        <v>598</v>
      </c>
      <c r="B489" s="54" t="s">
        <v>52</v>
      </c>
      <c r="C489" s="44" t="s">
        <v>29</v>
      </c>
      <c r="D489" s="44" t="s">
        <v>29</v>
      </c>
      <c r="E489" s="272" t="s">
        <v>237</v>
      </c>
      <c r="F489" s="273" t="s">
        <v>10</v>
      </c>
      <c r="G489" s="274" t="s">
        <v>623</v>
      </c>
      <c r="H489" s="44" t="s">
        <v>16</v>
      </c>
      <c r="I489" s="493"/>
      <c r="J489" s="493"/>
    </row>
    <row r="490" spans="1:10" ht="31.5" x14ac:dyDescent="0.25">
      <c r="A490" s="104" t="s">
        <v>507</v>
      </c>
      <c r="B490" s="381" t="s">
        <v>52</v>
      </c>
      <c r="C490" s="2" t="s">
        <v>29</v>
      </c>
      <c r="D490" s="2" t="s">
        <v>29</v>
      </c>
      <c r="E490" s="272" t="s">
        <v>237</v>
      </c>
      <c r="F490" s="234" t="s">
        <v>10</v>
      </c>
      <c r="G490" s="235" t="s">
        <v>508</v>
      </c>
      <c r="H490" s="2"/>
      <c r="I490" s="491">
        <f>SUM(I491)</f>
        <v>549666</v>
      </c>
      <c r="J490" s="491">
        <f>SUM(J491)</f>
        <v>549666</v>
      </c>
    </row>
    <row r="491" spans="1:10" ht="31.5" x14ac:dyDescent="0.25">
      <c r="A491" s="114" t="s">
        <v>598</v>
      </c>
      <c r="B491" s="6" t="s">
        <v>52</v>
      </c>
      <c r="C491" s="2" t="s">
        <v>29</v>
      </c>
      <c r="D491" s="2" t="s">
        <v>29</v>
      </c>
      <c r="E491" s="272" t="s">
        <v>237</v>
      </c>
      <c r="F491" s="234" t="s">
        <v>10</v>
      </c>
      <c r="G491" s="235" t="s">
        <v>508</v>
      </c>
      <c r="H491" s="2" t="s">
        <v>16</v>
      </c>
      <c r="I491" s="493">
        <v>549666</v>
      </c>
      <c r="J491" s="493">
        <v>549666</v>
      </c>
    </row>
    <row r="492" spans="1:10" ht="15.75" x14ac:dyDescent="0.25">
      <c r="A492" s="92" t="s">
        <v>622</v>
      </c>
      <c r="B492" s="6" t="s">
        <v>52</v>
      </c>
      <c r="C492" s="2" t="s">
        <v>29</v>
      </c>
      <c r="D492" s="2" t="s">
        <v>29</v>
      </c>
      <c r="E492" s="272" t="s">
        <v>237</v>
      </c>
      <c r="F492" s="234" t="s">
        <v>10</v>
      </c>
      <c r="G492" s="235" t="s">
        <v>621</v>
      </c>
      <c r="H492" s="2"/>
      <c r="I492" s="491">
        <f>SUM(I493)</f>
        <v>157704</v>
      </c>
      <c r="J492" s="491">
        <f>SUM(J493)</f>
        <v>157704</v>
      </c>
    </row>
    <row r="493" spans="1:10" ht="31.5" x14ac:dyDescent="0.25">
      <c r="A493" s="114" t="s">
        <v>598</v>
      </c>
      <c r="B493" s="6" t="s">
        <v>52</v>
      </c>
      <c r="C493" s="2" t="s">
        <v>29</v>
      </c>
      <c r="D493" s="2" t="s">
        <v>29</v>
      </c>
      <c r="E493" s="272" t="s">
        <v>237</v>
      </c>
      <c r="F493" s="234" t="s">
        <v>10</v>
      </c>
      <c r="G493" s="235" t="s">
        <v>621</v>
      </c>
      <c r="H493" s="2" t="s">
        <v>16</v>
      </c>
      <c r="I493" s="493">
        <v>157704</v>
      </c>
      <c r="J493" s="493">
        <v>157704</v>
      </c>
    </row>
    <row r="494" spans="1:10" ht="15.75" x14ac:dyDescent="0.25">
      <c r="A494" s="113" t="s">
        <v>31</v>
      </c>
      <c r="B494" s="26" t="s">
        <v>52</v>
      </c>
      <c r="C494" s="22" t="s">
        <v>29</v>
      </c>
      <c r="D494" s="22" t="s">
        <v>32</v>
      </c>
      <c r="E494" s="281"/>
      <c r="F494" s="282"/>
      <c r="G494" s="283"/>
      <c r="H494" s="22"/>
      <c r="I494" s="489">
        <f>SUM(I500,I495,I513,I518)</f>
        <v>9867823</v>
      </c>
      <c r="J494" s="489">
        <f>SUM(J500,J495,J513,J518)</f>
        <v>9867823</v>
      </c>
    </row>
    <row r="495" spans="1:10" s="65" customFormat="1" ht="47.25" x14ac:dyDescent="0.25">
      <c r="A495" s="105" t="s">
        <v>118</v>
      </c>
      <c r="B495" s="30" t="s">
        <v>52</v>
      </c>
      <c r="C495" s="28" t="s">
        <v>29</v>
      </c>
      <c r="D495" s="28" t="s">
        <v>32</v>
      </c>
      <c r="E495" s="230" t="s">
        <v>193</v>
      </c>
      <c r="F495" s="231" t="s">
        <v>422</v>
      </c>
      <c r="G495" s="232" t="s">
        <v>423</v>
      </c>
      <c r="H495" s="28"/>
      <c r="I495" s="490">
        <f t="shared" ref="I495:J498" si="46">SUM(I496)</f>
        <v>3000</v>
      </c>
      <c r="J495" s="490">
        <f t="shared" si="46"/>
        <v>3000</v>
      </c>
    </row>
    <row r="496" spans="1:10" s="37" customFormat="1" ht="78.75" x14ac:dyDescent="0.25">
      <c r="A496" s="107" t="s">
        <v>119</v>
      </c>
      <c r="B496" s="306" t="s">
        <v>52</v>
      </c>
      <c r="C496" s="71" t="s">
        <v>29</v>
      </c>
      <c r="D496" s="35" t="s">
        <v>32</v>
      </c>
      <c r="E496" s="275" t="s">
        <v>226</v>
      </c>
      <c r="F496" s="276" t="s">
        <v>422</v>
      </c>
      <c r="G496" s="277" t="s">
        <v>423</v>
      </c>
      <c r="H496" s="72"/>
      <c r="I496" s="494">
        <f t="shared" si="46"/>
        <v>3000</v>
      </c>
      <c r="J496" s="494">
        <f t="shared" si="46"/>
        <v>3000</v>
      </c>
    </row>
    <row r="497" spans="1:10" s="37" customFormat="1" ht="47.25" x14ac:dyDescent="0.25">
      <c r="A497" s="302" t="s">
        <v>430</v>
      </c>
      <c r="B497" s="306" t="s">
        <v>52</v>
      </c>
      <c r="C497" s="71" t="s">
        <v>29</v>
      </c>
      <c r="D497" s="35" t="s">
        <v>32</v>
      </c>
      <c r="E497" s="275" t="s">
        <v>226</v>
      </c>
      <c r="F497" s="276" t="s">
        <v>10</v>
      </c>
      <c r="G497" s="277" t="s">
        <v>423</v>
      </c>
      <c r="H497" s="72"/>
      <c r="I497" s="494">
        <f t="shared" si="46"/>
        <v>3000</v>
      </c>
      <c r="J497" s="494">
        <f t="shared" si="46"/>
        <v>3000</v>
      </c>
    </row>
    <row r="498" spans="1:10" s="37" customFormat="1" ht="31.5" x14ac:dyDescent="0.25">
      <c r="A498" s="81" t="s">
        <v>108</v>
      </c>
      <c r="B498" s="54" t="s">
        <v>52</v>
      </c>
      <c r="C498" s="71" t="s">
        <v>29</v>
      </c>
      <c r="D498" s="35" t="s">
        <v>32</v>
      </c>
      <c r="E498" s="275" t="s">
        <v>226</v>
      </c>
      <c r="F498" s="276" t="s">
        <v>10</v>
      </c>
      <c r="G498" s="277" t="s">
        <v>432</v>
      </c>
      <c r="H498" s="2"/>
      <c r="I498" s="491">
        <f t="shared" si="46"/>
        <v>3000</v>
      </c>
      <c r="J498" s="491">
        <f t="shared" si="46"/>
        <v>3000</v>
      </c>
    </row>
    <row r="499" spans="1:10" s="37" customFormat="1" ht="31.5" x14ac:dyDescent="0.25">
      <c r="A499" s="108" t="s">
        <v>598</v>
      </c>
      <c r="B499" s="306" t="s">
        <v>52</v>
      </c>
      <c r="C499" s="71" t="s">
        <v>29</v>
      </c>
      <c r="D499" s="35" t="s">
        <v>32</v>
      </c>
      <c r="E499" s="275" t="s">
        <v>226</v>
      </c>
      <c r="F499" s="276" t="s">
        <v>10</v>
      </c>
      <c r="G499" s="277" t="s">
        <v>432</v>
      </c>
      <c r="H499" s="72" t="s">
        <v>16</v>
      </c>
      <c r="I499" s="495">
        <v>3000</v>
      </c>
      <c r="J499" s="495">
        <v>3000</v>
      </c>
    </row>
    <row r="500" spans="1:10" ht="31.5" x14ac:dyDescent="0.25">
      <c r="A500" s="102" t="s">
        <v>149</v>
      </c>
      <c r="B500" s="30" t="s">
        <v>52</v>
      </c>
      <c r="C500" s="28" t="s">
        <v>29</v>
      </c>
      <c r="D500" s="28" t="s">
        <v>32</v>
      </c>
      <c r="E500" s="230" t="s">
        <v>487</v>
      </c>
      <c r="F500" s="231" t="s">
        <v>422</v>
      </c>
      <c r="G500" s="232" t="s">
        <v>423</v>
      </c>
      <c r="H500" s="28"/>
      <c r="I500" s="490">
        <f>SUM(I501)</f>
        <v>9837123</v>
      </c>
      <c r="J500" s="490">
        <f>SUM(J501)</f>
        <v>9837123</v>
      </c>
    </row>
    <row r="501" spans="1:10" ht="63" x14ac:dyDescent="0.25">
      <c r="A501" s="62" t="s">
        <v>163</v>
      </c>
      <c r="B501" s="381" t="s">
        <v>52</v>
      </c>
      <c r="C501" s="2" t="s">
        <v>29</v>
      </c>
      <c r="D501" s="2" t="s">
        <v>32</v>
      </c>
      <c r="E501" s="233" t="s">
        <v>238</v>
      </c>
      <c r="F501" s="234" t="s">
        <v>422</v>
      </c>
      <c r="G501" s="235" t="s">
        <v>423</v>
      </c>
      <c r="H501" s="2"/>
      <c r="I501" s="491">
        <f>SUM(I502+I509)</f>
        <v>9837123</v>
      </c>
      <c r="J501" s="491">
        <f>SUM(J502+J509)</f>
        <v>9837123</v>
      </c>
    </row>
    <row r="502" spans="1:10" ht="47.25" x14ac:dyDescent="0.25">
      <c r="A502" s="62" t="s">
        <v>509</v>
      </c>
      <c r="B502" s="381" t="s">
        <v>52</v>
      </c>
      <c r="C502" s="2" t="s">
        <v>29</v>
      </c>
      <c r="D502" s="2" t="s">
        <v>32</v>
      </c>
      <c r="E502" s="233" t="s">
        <v>238</v>
      </c>
      <c r="F502" s="234" t="s">
        <v>10</v>
      </c>
      <c r="G502" s="235" t="s">
        <v>423</v>
      </c>
      <c r="H502" s="2"/>
      <c r="I502" s="491">
        <f>SUM(I503+I505)</f>
        <v>8289924</v>
      </c>
      <c r="J502" s="491">
        <f>SUM(J503+J505)</f>
        <v>8289924</v>
      </c>
    </row>
    <row r="503" spans="1:10" ht="35.25" customHeight="1" x14ac:dyDescent="0.25">
      <c r="A503" s="62" t="s">
        <v>164</v>
      </c>
      <c r="B503" s="381" t="s">
        <v>52</v>
      </c>
      <c r="C503" s="2" t="s">
        <v>29</v>
      </c>
      <c r="D503" s="2" t="s">
        <v>32</v>
      </c>
      <c r="E503" s="233" t="s">
        <v>238</v>
      </c>
      <c r="F503" s="234" t="s">
        <v>10</v>
      </c>
      <c r="G503" s="235" t="s">
        <v>510</v>
      </c>
      <c r="H503" s="2"/>
      <c r="I503" s="491">
        <f>SUM(I504)</f>
        <v>97417</v>
      </c>
      <c r="J503" s="491">
        <f>SUM(J504)</f>
        <v>97417</v>
      </c>
    </row>
    <row r="504" spans="1:10" ht="63" x14ac:dyDescent="0.25">
      <c r="A504" s="104" t="s">
        <v>80</v>
      </c>
      <c r="B504" s="381" t="s">
        <v>52</v>
      </c>
      <c r="C504" s="2" t="s">
        <v>29</v>
      </c>
      <c r="D504" s="2" t="s">
        <v>32</v>
      </c>
      <c r="E504" s="233" t="s">
        <v>238</v>
      </c>
      <c r="F504" s="234" t="s">
        <v>10</v>
      </c>
      <c r="G504" s="235" t="s">
        <v>510</v>
      </c>
      <c r="H504" s="2" t="s">
        <v>13</v>
      </c>
      <c r="I504" s="493">
        <v>97417</v>
      </c>
      <c r="J504" s="493">
        <v>97417</v>
      </c>
    </row>
    <row r="505" spans="1:10" ht="31.5" x14ac:dyDescent="0.25">
      <c r="A505" s="62" t="s">
        <v>90</v>
      </c>
      <c r="B505" s="381" t="s">
        <v>52</v>
      </c>
      <c r="C505" s="44" t="s">
        <v>29</v>
      </c>
      <c r="D505" s="44" t="s">
        <v>32</v>
      </c>
      <c r="E505" s="272" t="s">
        <v>238</v>
      </c>
      <c r="F505" s="273" t="s">
        <v>10</v>
      </c>
      <c r="G505" s="274" t="s">
        <v>455</v>
      </c>
      <c r="H505" s="44"/>
      <c r="I505" s="491">
        <f>SUM(I506:I508)</f>
        <v>8192507</v>
      </c>
      <c r="J505" s="491">
        <f>SUM(J506:J508)</f>
        <v>8192507</v>
      </c>
    </row>
    <row r="506" spans="1:10" ht="63" x14ac:dyDescent="0.25">
      <c r="A506" s="104" t="s">
        <v>80</v>
      </c>
      <c r="B506" s="381" t="s">
        <v>52</v>
      </c>
      <c r="C506" s="2" t="s">
        <v>29</v>
      </c>
      <c r="D506" s="2" t="s">
        <v>32</v>
      </c>
      <c r="E506" s="233" t="s">
        <v>238</v>
      </c>
      <c r="F506" s="234" t="s">
        <v>10</v>
      </c>
      <c r="G506" s="235" t="s">
        <v>455</v>
      </c>
      <c r="H506" s="2" t="s">
        <v>13</v>
      </c>
      <c r="I506" s="493">
        <v>7457814</v>
      </c>
      <c r="J506" s="493">
        <v>7457814</v>
      </c>
    </row>
    <row r="507" spans="1:10" ht="31.5" x14ac:dyDescent="0.25">
      <c r="A507" s="114" t="s">
        <v>598</v>
      </c>
      <c r="B507" s="6" t="s">
        <v>52</v>
      </c>
      <c r="C507" s="2" t="s">
        <v>29</v>
      </c>
      <c r="D507" s="2" t="s">
        <v>32</v>
      </c>
      <c r="E507" s="233" t="s">
        <v>238</v>
      </c>
      <c r="F507" s="234" t="s">
        <v>10</v>
      </c>
      <c r="G507" s="235" t="s">
        <v>455</v>
      </c>
      <c r="H507" s="2" t="s">
        <v>16</v>
      </c>
      <c r="I507" s="576">
        <v>731263</v>
      </c>
      <c r="J507" s="576">
        <v>731263</v>
      </c>
    </row>
    <row r="508" spans="1:10" ht="15.75" x14ac:dyDescent="0.25">
      <c r="A508" s="62" t="s">
        <v>18</v>
      </c>
      <c r="B508" s="381" t="s">
        <v>52</v>
      </c>
      <c r="C508" s="2" t="s">
        <v>29</v>
      </c>
      <c r="D508" s="2" t="s">
        <v>32</v>
      </c>
      <c r="E508" s="233" t="s">
        <v>238</v>
      </c>
      <c r="F508" s="234" t="s">
        <v>10</v>
      </c>
      <c r="G508" s="235" t="s">
        <v>455</v>
      </c>
      <c r="H508" s="2" t="s">
        <v>17</v>
      </c>
      <c r="I508" s="493">
        <v>3430</v>
      </c>
      <c r="J508" s="493">
        <v>3430</v>
      </c>
    </row>
    <row r="509" spans="1:10" ht="68.25" customHeight="1" x14ac:dyDescent="0.25">
      <c r="A509" s="62" t="s">
        <v>879</v>
      </c>
      <c r="B509" s="381" t="s">
        <v>52</v>
      </c>
      <c r="C509" s="2" t="s">
        <v>29</v>
      </c>
      <c r="D509" s="2" t="s">
        <v>32</v>
      </c>
      <c r="E509" s="233" t="s">
        <v>238</v>
      </c>
      <c r="F509" s="234" t="s">
        <v>12</v>
      </c>
      <c r="G509" s="235" t="s">
        <v>423</v>
      </c>
      <c r="H509" s="2"/>
      <c r="I509" s="491">
        <f>SUM(I510)</f>
        <v>1547199</v>
      </c>
      <c r="J509" s="491">
        <f>SUM(J510)</f>
        <v>1547199</v>
      </c>
    </row>
    <row r="510" spans="1:10" ht="31.5" x14ac:dyDescent="0.25">
      <c r="A510" s="62" t="s">
        <v>79</v>
      </c>
      <c r="B510" s="381" t="s">
        <v>52</v>
      </c>
      <c r="C510" s="2" t="s">
        <v>29</v>
      </c>
      <c r="D510" s="2" t="s">
        <v>32</v>
      </c>
      <c r="E510" s="233" t="s">
        <v>238</v>
      </c>
      <c r="F510" s="234" t="s">
        <v>12</v>
      </c>
      <c r="G510" s="235" t="s">
        <v>427</v>
      </c>
      <c r="H510" s="2"/>
      <c r="I510" s="491">
        <f>SUM(I511:I512)</f>
        <v>1547199</v>
      </c>
      <c r="J510" s="491">
        <f>SUM(J511:J512)</f>
        <v>1547199</v>
      </c>
    </row>
    <row r="511" spans="1:10" ht="63" x14ac:dyDescent="0.25">
      <c r="A511" s="104" t="s">
        <v>80</v>
      </c>
      <c r="B511" s="381" t="s">
        <v>52</v>
      </c>
      <c r="C511" s="2" t="s">
        <v>29</v>
      </c>
      <c r="D511" s="2" t="s">
        <v>32</v>
      </c>
      <c r="E511" s="233" t="s">
        <v>238</v>
      </c>
      <c r="F511" s="234" t="s">
        <v>12</v>
      </c>
      <c r="G511" s="235" t="s">
        <v>427</v>
      </c>
      <c r="H511" s="2" t="s">
        <v>13</v>
      </c>
      <c r="I511" s="492">
        <v>1547199</v>
      </c>
      <c r="J511" s="492">
        <v>1547199</v>
      </c>
    </row>
    <row r="512" spans="1:10" ht="31.5" hidden="1" x14ac:dyDescent="0.25">
      <c r="A512" s="108" t="s">
        <v>598</v>
      </c>
      <c r="B512" s="381" t="s">
        <v>52</v>
      </c>
      <c r="C512" s="2" t="s">
        <v>29</v>
      </c>
      <c r="D512" s="2" t="s">
        <v>32</v>
      </c>
      <c r="E512" s="233" t="s">
        <v>238</v>
      </c>
      <c r="F512" s="234" t="s">
        <v>12</v>
      </c>
      <c r="G512" s="235" t="s">
        <v>427</v>
      </c>
      <c r="H512" s="2" t="s">
        <v>16</v>
      </c>
      <c r="I512" s="492"/>
      <c r="J512" s="492"/>
    </row>
    <row r="513" spans="1:10" ht="47.25" hidden="1" x14ac:dyDescent="0.25">
      <c r="A513" s="105" t="s">
        <v>120</v>
      </c>
      <c r="B513" s="30" t="s">
        <v>52</v>
      </c>
      <c r="C513" s="28" t="s">
        <v>29</v>
      </c>
      <c r="D513" s="28" t="s">
        <v>32</v>
      </c>
      <c r="E513" s="230" t="s">
        <v>437</v>
      </c>
      <c r="F513" s="231" t="s">
        <v>422</v>
      </c>
      <c r="G513" s="232" t="s">
        <v>423</v>
      </c>
      <c r="H513" s="28"/>
      <c r="I513" s="490">
        <f t="shared" ref="I513:J516" si="47">SUM(I514)</f>
        <v>0</v>
      </c>
      <c r="J513" s="490">
        <f t="shared" si="47"/>
        <v>0</v>
      </c>
    </row>
    <row r="514" spans="1:10" ht="63" hidden="1" x14ac:dyDescent="0.25">
      <c r="A514" s="106" t="s">
        <v>156</v>
      </c>
      <c r="B514" s="54" t="s">
        <v>52</v>
      </c>
      <c r="C514" s="35" t="s">
        <v>29</v>
      </c>
      <c r="D514" s="44" t="s">
        <v>32</v>
      </c>
      <c r="E514" s="272" t="s">
        <v>236</v>
      </c>
      <c r="F514" s="273" t="s">
        <v>422</v>
      </c>
      <c r="G514" s="274" t="s">
        <v>423</v>
      </c>
      <c r="H514" s="72"/>
      <c r="I514" s="494">
        <f t="shared" si="47"/>
        <v>0</v>
      </c>
      <c r="J514" s="494">
        <f t="shared" si="47"/>
        <v>0</v>
      </c>
    </row>
    <row r="515" spans="1:10" ht="31.5" hidden="1" x14ac:dyDescent="0.25">
      <c r="A515" s="106" t="s">
        <v>499</v>
      </c>
      <c r="B515" s="54" t="s">
        <v>52</v>
      </c>
      <c r="C515" s="35" t="s">
        <v>29</v>
      </c>
      <c r="D515" s="44" t="s">
        <v>32</v>
      </c>
      <c r="E515" s="272" t="s">
        <v>236</v>
      </c>
      <c r="F515" s="273" t="s">
        <v>10</v>
      </c>
      <c r="G515" s="274" t="s">
        <v>423</v>
      </c>
      <c r="H515" s="72"/>
      <c r="I515" s="494">
        <f t="shared" si="47"/>
        <v>0</v>
      </c>
      <c r="J515" s="494">
        <f t="shared" si="47"/>
        <v>0</v>
      </c>
    </row>
    <row r="516" spans="1:10" ht="31.5" hidden="1" x14ac:dyDescent="0.25">
      <c r="A516" s="107" t="s">
        <v>157</v>
      </c>
      <c r="B516" s="306" t="s">
        <v>52</v>
      </c>
      <c r="C516" s="35" t="s">
        <v>29</v>
      </c>
      <c r="D516" s="44" t="s">
        <v>32</v>
      </c>
      <c r="E516" s="272" t="s">
        <v>236</v>
      </c>
      <c r="F516" s="273" t="s">
        <v>10</v>
      </c>
      <c r="G516" s="274" t="s">
        <v>500</v>
      </c>
      <c r="H516" s="72"/>
      <c r="I516" s="494">
        <f t="shared" si="47"/>
        <v>0</v>
      </c>
      <c r="J516" s="494">
        <f t="shared" si="47"/>
        <v>0</v>
      </c>
    </row>
    <row r="517" spans="1:10" ht="31.5" hidden="1" x14ac:dyDescent="0.25">
      <c r="A517" s="108" t="s">
        <v>598</v>
      </c>
      <c r="B517" s="306" t="s">
        <v>52</v>
      </c>
      <c r="C517" s="44" t="s">
        <v>29</v>
      </c>
      <c r="D517" s="44" t="s">
        <v>32</v>
      </c>
      <c r="E517" s="272" t="s">
        <v>236</v>
      </c>
      <c r="F517" s="273" t="s">
        <v>10</v>
      </c>
      <c r="G517" s="274" t="s">
        <v>500</v>
      </c>
      <c r="H517" s="72" t="s">
        <v>16</v>
      </c>
      <c r="I517" s="495"/>
      <c r="J517" s="495"/>
    </row>
    <row r="518" spans="1:10" s="37" customFormat="1" ht="63" x14ac:dyDescent="0.25">
      <c r="A518" s="105" t="s">
        <v>136</v>
      </c>
      <c r="B518" s="30" t="s">
        <v>52</v>
      </c>
      <c r="C518" s="28" t="s">
        <v>29</v>
      </c>
      <c r="D518" s="42" t="s">
        <v>32</v>
      </c>
      <c r="E518" s="242" t="s">
        <v>212</v>
      </c>
      <c r="F518" s="243" t="s">
        <v>422</v>
      </c>
      <c r="G518" s="244" t="s">
        <v>423</v>
      </c>
      <c r="H518" s="28"/>
      <c r="I518" s="490">
        <f t="shared" ref="I518:J521" si="48">SUM(I519)</f>
        <v>27700</v>
      </c>
      <c r="J518" s="490">
        <f t="shared" si="48"/>
        <v>27700</v>
      </c>
    </row>
    <row r="519" spans="1:10" s="37" customFormat="1" ht="110.25" x14ac:dyDescent="0.25">
      <c r="A519" s="106" t="s">
        <v>152</v>
      </c>
      <c r="B519" s="54" t="s">
        <v>52</v>
      </c>
      <c r="C519" s="2" t="s">
        <v>29</v>
      </c>
      <c r="D519" s="35" t="s">
        <v>32</v>
      </c>
      <c r="E519" s="275" t="s">
        <v>214</v>
      </c>
      <c r="F519" s="276" t="s">
        <v>422</v>
      </c>
      <c r="G519" s="277" t="s">
        <v>423</v>
      </c>
      <c r="H519" s="2"/>
      <c r="I519" s="491">
        <f t="shared" si="48"/>
        <v>27700</v>
      </c>
      <c r="J519" s="491">
        <f t="shared" si="48"/>
        <v>27700</v>
      </c>
    </row>
    <row r="520" spans="1:10" s="37" customFormat="1" ht="47.25" x14ac:dyDescent="0.25">
      <c r="A520" s="106" t="s">
        <v>442</v>
      </c>
      <c r="B520" s="54" t="s">
        <v>52</v>
      </c>
      <c r="C520" s="2" t="s">
        <v>29</v>
      </c>
      <c r="D520" s="35" t="s">
        <v>32</v>
      </c>
      <c r="E520" s="275" t="s">
        <v>214</v>
      </c>
      <c r="F520" s="276" t="s">
        <v>10</v>
      </c>
      <c r="G520" s="277" t="s">
        <v>423</v>
      </c>
      <c r="H520" s="2"/>
      <c r="I520" s="491">
        <f t="shared" si="48"/>
        <v>27700</v>
      </c>
      <c r="J520" s="491">
        <f t="shared" si="48"/>
        <v>27700</v>
      </c>
    </row>
    <row r="521" spans="1:10" s="37" customFormat="1" ht="31.5" x14ac:dyDescent="0.25">
      <c r="A521" s="62" t="s">
        <v>105</v>
      </c>
      <c r="B521" s="381" t="s">
        <v>52</v>
      </c>
      <c r="C521" s="2" t="s">
        <v>29</v>
      </c>
      <c r="D521" s="35" t="s">
        <v>32</v>
      </c>
      <c r="E521" s="275" t="s">
        <v>214</v>
      </c>
      <c r="F521" s="276" t="s">
        <v>10</v>
      </c>
      <c r="G521" s="277" t="s">
        <v>443</v>
      </c>
      <c r="H521" s="2"/>
      <c r="I521" s="491">
        <f t="shared" si="48"/>
        <v>27700</v>
      </c>
      <c r="J521" s="491">
        <f t="shared" si="48"/>
        <v>27700</v>
      </c>
    </row>
    <row r="522" spans="1:10" s="37" customFormat="1" ht="31.5" x14ac:dyDescent="0.25">
      <c r="A522" s="114" t="s">
        <v>598</v>
      </c>
      <c r="B522" s="6" t="s">
        <v>52</v>
      </c>
      <c r="C522" s="2" t="s">
        <v>29</v>
      </c>
      <c r="D522" s="35" t="s">
        <v>32</v>
      </c>
      <c r="E522" s="275" t="s">
        <v>214</v>
      </c>
      <c r="F522" s="276" t="s">
        <v>10</v>
      </c>
      <c r="G522" s="277" t="s">
        <v>443</v>
      </c>
      <c r="H522" s="2" t="s">
        <v>16</v>
      </c>
      <c r="I522" s="492">
        <v>27700</v>
      </c>
      <c r="J522" s="492">
        <v>27700</v>
      </c>
    </row>
    <row r="523" spans="1:10" s="37" customFormat="1" ht="15.75" x14ac:dyDescent="0.25">
      <c r="A523" s="117" t="s">
        <v>37</v>
      </c>
      <c r="B523" s="19" t="s">
        <v>52</v>
      </c>
      <c r="C523" s="19">
        <v>10</v>
      </c>
      <c r="D523" s="19"/>
      <c r="E523" s="307"/>
      <c r="F523" s="308"/>
      <c r="G523" s="309"/>
      <c r="H523" s="15"/>
      <c r="I523" s="488">
        <f>SUM(I524+I552)</f>
        <v>10941519</v>
      </c>
      <c r="J523" s="488">
        <f>SUM(J524+J552)</f>
        <v>10941519</v>
      </c>
    </row>
    <row r="524" spans="1:10" s="37" customFormat="1" ht="15.75" x14ac:dyDescent="0.25">
      <c r="A524" s="113" t="s">
        <v>41</v>
      </c>
      <c r="B524" s="26" t="s">
        <v>52</v>
      </c>
      <c r="C524" s="26">
        <v>10</v>
      </c>
      <c r="D524" s="22" t="s">
        <v>15</v>
      </c>
      <c r="E524" s="281"/>
      <c r="F524" s="282"/>
      <c r="G524" s="283"/>
      <c r="H524" s="22"/>
      <c r="I524" s="489">
        <f>SUM(I525)</f>
        <v>9318167</v>
      </c>
      <c r="J524" s="489">
        <f>SUM(J525)</f>
        <v>9318167</v>
      </c>
    </row>
    <row r="525" spans="1:10" ht="31.5" x14ac:dyDescent="0.25">
      <c r="A525" s="105" t="s">
        <v>149</v>
      </c>
      <c r="B525" s="30" t="s">
        <v>52</v>
      </c>
      <c r="C525" s="30">
        <v>10</v>
      </c>
      <c r="D525" s="28" t="s">
        <v>15</v>
      </c>
      <c r="E525" s="230" t="s">
        <v>487</v>
      </c>
      <c r="F525" s="231" t="s">
        <v>422</v>
      </c>
      <c r="G525" s="232" t="s">
        <v>423</v>
      </c>
      <c r="H525" s="28"/>
      <c r="I525" s="490">
        <f>SUM(I526,I543)</f>
        <v>9318167</v>
      </c>
      <c r="J525" s="490">
        <f>SUM(J526,J543)</f>
        <v>9318167</v>
      </c>
    </row>
    <row r="526" spans="1:10" ht="47.25" x14ac:dyDescent="0.25">
      <c r="A526" s="104" t="s">
        <v>150</v>
      </c>
      <c r="B526" s="381" t="s">
        <v>52</v>
      </c>
      <c r="C526" s="381">
        <v>10</v>
      </c>
      <c r="D526" s="2" t="s">
        <v>15</v>
      </c>
      <c r="E526" s="233" t="s">
        <v>233</v>
      </c>
      <c r="F526" s="234" t="s">
        <v>422</v>
      </c>
      <c r="G526" s="235" t="s">
        <v>423</v>
      </c>
      <c r="H526" s="2"/>
      <c r="I526" s="491">
        <f>SUM(I527+I535)</f>
        <v>9173592</v>
      </c>
      <c r="J526" s="491">
        <f>SUM(J527+J535)</f>
        <v>9173592</v>
      </c>
    </row>
    <row r="527" spans="1:10" ht="15.75" x14ac:dyDescent="0.25">
      <c r="A527" s="104" t="s">
        <v>488</v>
      </c>
      <c r="B527" s="381" t="s">
        <v>52</v>
      </c>
      <c r="C527" s="381">
        <v>10</v>
      </c>
      <c r="D527" s="2" t="s">
        <v>15</v>
      </c>
      <c r="E527" s="233" t="s">
        <v>233</v>
      </c>
      <c r="F527" s="234" t="s">
        <v>10</v>
      </c>
      <c r="G527" s="235" t="s">
        <v>423</v>
      </c>
      <c r="H527" s="2"/>
      <c r="I527" s="491">
        <f>SUM(I528+I530+I533)</f>
        <v>1084870</v>
      </c>
      <c r="J527" s="491">
        <f>SUM(J528+J530+J533)</f>
        <v>1084870</v>
      </c>
    </row>
    <row r="528" spans="1:10" ht="31.5" hidden="1" x14ac:dyDescent="0.25">
      <c r="A528" s="104" t="s">
        <v>619</v>
      </c>
      <c r="B528" s="381" t="s">
        <v>52</v>
      </c>
      <c r="C528" s="381">
        <v>10</v>
      </c>
      <c r="D528" s="2" t="s">
        <v>15</v>
      </c>
      <c r="E528" s="233" t="s">
        <v>233</v>
      </c>
      <c r="F528" s="234" t="s">
        <v>10</v>
      </c>
      <c r="G528" s="235" t="s">
        <v>618</v>
      </c>
      <c r="H528" s="2"/>
      <c r="I528" s="491">
        <f>SUM(I529)</f>
        <v>0</v>
      </c>
      <c r="J528" s="491">
        <f>SUM(J529)</f>
        <v>0</v>
      </c>
    </row>
    <row r="529" spans="1:10" ht="15.75" hidden="1" x14ac:dyDescent="0.25">
      <c r="A529" s="62" t="s">
        <v>40</v>
      </c>
      <c r="B529" s="381" t="s">
        <v>52</v>
      </c>
      <c r="C529" s="381">
        <v>10</v>
      </c>
      <c r="D529" s="2" t="s">
        <v>15</v>
      </c>
      <c r="E529" s="233" t="s">
        <v>233</v>
      </c>
      <c r="F529" s="234" t="s">
        <v>10</v>
      </c>
      <c r="G529" s="235" t="s">
        <v>618</v>
      </c>
      <c r="H529" s="2" t="s">
        <v>39</v>
      </c>
      <c r="I529" s="493"/>
      <c r="J529" s="493"/>
    </row>
    <row r="530" spans="1:10" ht="63.75" customHeight="1" x14ac:dyDescent="0.25">
      <c r="A530" s="62" t="s">
        <v>102</v>
      </c>
      <c r="B530" s="381" t="s">
        <v>52</v>
      </c>
      <c r="C530" s="381">
        <v>10</v>
      </c>
      <c r="D530" s="2" t="s">
        <v>15</v>
      </c>
      <c r="E530" s="233" t="s">
        <v>233</v>
      </c>
      <c r="F530" s="234" t="s">
        <v>10</v>
      </c>
      <c r="G530" s="235" t="s">
        <v>524</v>
      </c>
      <c r="H530" s="2"/>
      <c r="I530" s="491">
        <f>SUM(I531:I532)</f>
        <v>1019070</v>
      </c>
      <c r="J530" s="491">
        <f>SUM(J531:J532)</f>
        <v>1019070</v>
      </c>
    </row>
    <row r="531" spans="1:10" ht="31.5" x14ac:dyDescent="0.25">
      <c r="A531" s="114" t="s">
        <v>598</v>
      </c>
      <c r="B531" s="6" t="s">
        <v>52</v>
      </c>
      <c r="C531" s="381">
        <v>10</v>
      </c>
      <c r="D531" s="2" t="s">
        <v>15</v>
      </c>
      <c r="E531" s="233" t="s">
        <v>233</v>
      </c>
      <c r="F531" s="234" t="s">
        <v>10</v>
      </c>
      <c r="G531" s="235" t="s">
        <v>524</v>
      </c>
      <c r="H531" s="2" t="s">
        <v>16</v>
      </c>
      <c r="I531" s="493">
        <v>5070</v>
      </c>
      <c r="J531" s="493">
        <v>5070</v>
      </c>
    </row>
    <row r="532" spans="1:10" ht="15.75" x14ac:dyDescent="0.25">
      <c r="A532" s="62" t="s">
        <v>40</v>
      </c>
      <c r="B532" s="381" t="s">
        <v>52</v>
      </c>
      <c r="C532" s="381">
        <v>10</v>
      </c>
      <c r="D532" s="2" t="s">
        <v>15</v>
      </c>
      <c r="E532" s="233" t="s">
        <v>233</v>
      </c>
      <c r="F532" s="234" t="s">
        <v>10</v>
      </c>
      <c r="G532" s="235" t="s">
        <v>524</v>
      </c>
      <c r="H532" s="2" t="s">
        <v>39</v>
      </c>
      <c r="I532" s="493">
        <v>1014000</v>
      </c>
      <c r="J532" s="493">
        <v>1014000</v>
      </c>
    </row>
    <row r="533" spans="1:10" ht="31.5" x14ac:dyDescent="0.25">
      <c r="A533" s="62" t="s">
        <v>492</v>
      </c>
      <c r="B533" s="381" t="s">
        <v>52</v>
      </c>
      <c r="C533" s="381">
        <v>10</v>
      </c>
      <c r="D533" s="2" t="s">
        <v>15</v>
      </c>
      <c r="E533" s="233" t="s">
        <v>233</v>
      </c>
      <c r="F533" s="234" t="s">
        <v>10</v>
      </c>
      <c r="G533" s="235" t="s">
        <v>493</v>
      </c>
      <c r="H533" s="2"/>
      <c r="I533" s="491">
        <f>SUM(I534)</f>
        <v>65800</v>
      </c>
      <c r="J533" s="491">
        <f>SUM(J534)</f>
        <v>65800</v>
      </c>
    </row>
    <row r="534" spans="1:10" ht="15.75" x14ac:dyDescent="0.25">
      <c r="A534" s="62" t="s">
        <v>40</v>
      </c>
      <c r="B534" s="381" t="s">
        <v>52</v>
      </c>
      <c r="C534" s="381">
        <v>10</v>
      </c>
      <c r="D534" s="2" t="s">
        <v>15</v>
      </c>
      <c r="E534" s="233" t="s">
        <v>233</v>
      </c>
      <c r="F534" s="234" t="s">
        <v>10</v>
      </c>
      <c r="G534" s="235" t="s">
        <v>493</v>
      </c>
      <c r="H534" s="2" t="s">
        <v>39</v>
      </c>
      <c r="I534" s="493">
        <v>65800</v>
      </c>
      <c r="J534" s="493">
        <v>65800</v>
      </c>
    </row>
    <row r="535" spans="1:10" ht="15.75" x14ac:dyDescent="0.25">
      <c r="A535" s="62" t="s">
        <v>498</v>
      </c>
      <c r="B535" s="381" t="s">
        <v>52</v>
      </c>
      <c r="C535" s="381">
        <v>10</v>
      </c>
      <c r="D535" s="2" t="s">
        <v>15</v>
      </c>
      <c r="E535" s="233" t="s">
        <v>233</v>
      </c>
      <c r="F535" s="234" t="s">
        <v>12</v>
      </c>
      <c r="G535" s="235" t="s">
        <v>423</v>
      </c>
      <c r="H535" s="2"/>
      <c r="I535" s="491">
        <f>SUM(I536+I538+I541)</f>
        <v>8088722</v>
      </c>
      <c r="J535" s="491">
        <f>SUM(J536+J538+J541)</f>
        <v>8088722</v>
      </c>
    </row>
    <row r="536" spans="1:10" ht="31.5" hidden="1" x14ac:dyDescent="0.25">
      <c r="A536" s="104" t="s">
        <v>619</v>
      </c>
      <c r="B536" s="381" t="s">
        <v>52</v>
      </c>
      <c r="C536" s="381">
        <v>10</v>
      </c>
      <c r="D536" s="2" t="s">
        <v>15</v>
      </c>
      <c r="E536" s="233" t="s">
        <v>233</v>
      </c>
      <c r="F536" s="234" t="s">
        <v>12</v>
      </c>
      <c r="G536" s="235" t="s">
        <v>618</v>
      </c>
      <c r="H536" s="2"/>
      <c r="I536" s="491">
        <f>SUM(I537)</f>
        <v>0</v>
      </c>
      <c r="J536" s="491">
        <f>SUM(J537)</f>
        <v>0</v>
      </c>
    </row>
    <row r="537" spans="1:10" ht="15.75" hidden="1" x14ac:dyDescent="0.25">
      <c r="A537" s="62" t="s">
        <v>40</v>
      </c>
      <c r="B537" s="381" t="s">
        <v>52</v>
      </c>
      <c r="C537" s="381">
        <v>10</v>
      </c>
      <c r="D537" s="2" t="s">
        <v>15</v>
      </c>
      <c r="E537" s="233" t="s">
        <v>233</v>
      </c>
      <c r="F537" s="234" t="s">
        <v>12</v>
      </c>
      <c r="G537" s="235" t="s">
        <v>618</v>
      </c>
      <c r="H537" s="2" t="s">
        <v>39</v>
      </c>
      <c r="I537" s="493"/>
      <c r="J537" s="493"/>
    </row>
    <row r="538" spans="1:10" ht="63" customHeight="1" x14ac:dyDescent="0.25">
      <c r="A538" s="62" t="s">
        <v>102</v>
      </c>
      <c r="B538" s="381" t="s">
        <v>52</v>
      </c>
      <c r="C538" s="381">
        <v>10</v>
      </c>
      <c r="D538" s="2" t="s">
        <v>15</v>
      </c>
      <c r="E538" s="233" t="s">
        <v>233</v>
      </c>
      <c r="F538" s="234" t="s">
        <v>12</v>
      </c>
      <c r="G538" s="235" t="s">
        <v>524</v>
      </c>
      <c r="H538" s="2"/>
      <c r="I538" s="491">
        <f>SUM(I539:I540)</f>
        <v>7840422</v>
      </c>
      <c r="J538" s="491">
        <f>SUM(J539:J540)</f>
        <v>7840422</v>
      </c>
    </row>
    <row r="539" spans="1:10" ht="31.5" x14ac:dyDescent="0.25">
      <c r="A539" s="114" t="s">
        <v>598</v>
      </c>
      <c r="B539" s="6" t="s">
        <v>52</v>
      </c>
      <c r="C539" s="381">
        <v>10</v>
      </c>
      <c r="D539" s="2" t="s">
        <v>15</v>
      </c>
      <c r="E539" s="233" t="s">
        <v>233</v>
      </c>
      <c r="F539" s="234" t="s">
        <v>12</v>
      </c>
      <c r="G539" s="235" t="s">
        <v>524</v>
      </c>
      <c r="H539" s="2" t="s">
        <v>16</v>
      </c>
      <c r="I539" s="493">
        <v>38305</v>
      </c>
      <c r="J539" s="493">
        <v>38305</v>
      </c>
    </row>
    <row r="540" spans="1:10" ht="15.75" x14ac:dyDescent="0.25">
      <c r="A540" s="62" t="s">
        <v>40</v>
      </c>
      <c r="B540" s="381" t="s">
        <v>52</v>
      </c>
      <c r="C540" s="381">
        <v>10</v>
      </c>
      <c r="D540" s="2" t="s">
        <v>15</v>
      </c>
      <c r="E540" s="233" t="s">
        <v>233</v>
      </c>
      <c r="F540" s="234" t="s">
        <v>12</v>
      </c>
      <c r="G540" s="235" t="s">
        <v>524</v>
      </c>
      <c r="H540" s="2" t="s">
        <v>39</v>
      </c>
      <c r="I540" s="493">
        <v>7802117</v>
      </c>
      <c r="J540" s="493">
        <v>7802117</v>
      </c>
    </row>
    <row r="541" spans="1:10" ht="31.5" x14ac:dyDescent="0.25">
      <c r="A541" s="62" t="s">
        <v>492</v>
      </c>
      <c r="B541" s="381" t="s">
        <v>52</v>
      </c>
      <c r="C541" s="381">
        <v>10</v>
      </c>
      <c r="D541" s="2" t="s">
        <v>15</v>
      </c>
      <c r="E541" s="233" t="s">
        <v>233</v>
      </c>
      <c r="F541" s="234" t="s">
        <v>12</v>
      </c>
      <c r="G541" s="235" t="s">
        <v>493</v>
      </c>
      <c r="H541" s="2"/>
      <c r="I541" s="491">
        <f>SUM(I542)</f>
        <v>248300</v>
      </c>
      <c r="J541" s="491">
        <f>SUM(J542)</f>
        <v>248300</v>
      </c>
    </row>
    <row r="542" spans="1:10" ht="15.75" x14ac:dyDescent="0.25">
      <c r="A542" s="62" t="s">
        <v>40</v>
      </c>
      <c r="B542" s="381" t="s">
        <v>52</v>
      </c>
      <c r="C542" s="381">
        <v>10</v>
      </c>
      <c r="D542" s="2" t="s">
        <v>15</v>
      </c>
      <c r="E542" s="233" t="s">
        <v>233</v>
      </c>
      <c r="F542" s="234" t="s">
        <v>12</v>
      </c>
      <c r="G542" s="235" t="s">
        <v>493</v>
      </c>
      <c r="H542" s="2" t="s">
        <v>39</v>
      </c>
      <c r="I542" s="493">
        <v>248300</v>
      </c>
      <c r="J542" s="493">
        <v>248300</v>
      </c>
    </row>
    <row r="543" spans="1:10" ht="49.5" customHeight="1" x14ac:dyDescent="0.25">
      <c r="A543" s="62" t="s">
        <v>154</v>
      </c>
      <c r="B543" s="381" t="s">
        <v>52</v>
      </c>
      <c r="C543" s="381">
        <v>10</v>
      </c>
      <c r="D543" s="2" t="s">
        <v>15</v>
      </c>
      <c r="E543" s="233" t="s">
        <v>234</v>
      </c>
      <c r="F543" s="234" t="s">
        <v>422</v>
      </c>
      <c r="G543" s="235" t="s">
        <v>423</v>
      </c>
      <c r="H543" s="2"/>
      <c r="I543" s="491">
        <f>SUM(I544)</f>
        <v>144575</v>
      </c>
      <c r="J543" s="491">
        <f>SUM(J544)</f>
        <v>144575</v>
      </c>
    </row>
    <row r="544" spans="1:10" ht="31.5" x14ac:dyDescent="0.25">
      <c r="A544" s="62" t="s">
        <v>502</v>
      </c>
      <c r="B544" s="381" t="s">
        <v>52</v>
      </c>
      <c r="C544" s="381">
        <v>10</v>
      </c>
      <c r="D544" s="2" t="s">
        <v>15</v>
      </c>
      <c r="E544" s="233" t="s">
        <v>234</v>
      </c>
      <c r="F544" s="234" t="s">
        <v>10</v>
      </c>
      <c r="G544" s="235" t="s">
        <v>423</v>
      </c>
      <c r="H544" s="2"/>
      <c r="I544" s="491">
        <f>SUM(I545+I547+I550)</f>
        <v>144575</v>
      </c>
      <c r="J544" s="491">
        <f>SUM(J545+J547+J550)</f>
        <v>144575</v>
      </c>
    </row>
    <row r="545" spans="1:12" ht="31.5" hidden="1" x14ac:dyDescent="0.25">
      <c r="A545" s="104" t="s">
        <v>619</v>
      </c>
      <c r="B545" s="381" t="s">
        <v>52</v>
      </c>
      <c r="C545" s="381">
        <v>10</v>
      </c>
      <c r="D545" s="2" t="s">
        <v>15</v>
      </c>
      <c r="E545" s="233" t="s">
        <v>234</v>
      </c>
      <c r="F545" s="234" t="s">
        <v>10</v>
      </c>
      <c r="G545" s="235" t="s">
        <v>618</v>
      </c>
      <c r="H545" s="2"/>
      <c r="I545" s="491">
        <f>SUM(I546)</f>
        <v>0</v>
      </c>
      <c r="J545" s="491">
        <f>SUM(J546)</f>
        <v>0</v>
      </c>
    </row>
    <row r="546" spans="1:12" ht="15.75" hidden="1" x14ac:dyDescent="0.25">
      <c r="A546" s="62" t="s">
        <v>40</v>
      </c>
      <c r="B546" s="381" t="s">
        <v>52</v>
      </c>
      <c r="C546" s="381">
        <v>10</v>
      </c>
      <c r="D546" s="2" t="s">
        <v>15</v>
      </c>
      <c r="E546" s="233" t="s">
        <v>234</v>
      </c>
      <c r="F546" s="234" t="s">
        <v>10</v>
      </c>
      <c r="G546" s="235" t="s">
        <v>618</v>
      </c>
      <c r="H546" s="2" t="s">
        <v>39</v>
      </c>
      <c r="I546" s="493"/>
      <c r="J546" s="493"/>
    </row>
    <row r="547" spans="1:12" ht="65.25" customHeight="1" x14ac:dyDescent="0.25">
      <c r="A547" s="62" t="s">
        <v>102</v>
      </c>
      <c r="B547" s="381" t="s">
        <v>52</v>
      </c>
      <c r="C547" s="381">
        <v>10</v>
      </c>
      <c r="D547" s="2" t="s">
        <v>15</v>
      </c>
      <c r="E547" s="233" t="s">
        <v>234</v>
      </c>
      <c r="F547" s="324" t="s">
        <v>10</v>
      </c>
      <c r="G547" s="235" t="s">
        <v>524</v>
      </c>
      <c r="H547" s="2"/>
      <c r="I547" s="491">
        <f>SUM(I548:I549)</f>
        <v>125925</v>
      </c>
      <c r="J547" s="491">
        <f>SUM(J548:J549)</f>
        <v>125925</v>
      </c>
    </row>
    <row r="548" spans="1:12" ht="18" customHeight="1" x14ac:dyDescent="0.25">
      <c r="A548" s="114" t="s">
        <v>598</v>
      </c>
      <c r="B548" s="6" t="s">
        <v>52</v>
      </c>
      <c r="C548" s="381">
        <v>10</v>
      </c>
      <c r="D548" s="2" t="s">
        <v>15</v>
      </c>
      <c r="E548" s="120" t="s">
        <v>234</v>
      </c>
      <c r="F548" s="326" t="s">
        <v>10</v>
      </c>
      <c r="G548" s="323" t="s">
        <v>524</v>
      </c>
      <c r="H548" s="2" t="s">
        <v>16</v>
      </c>
      <c r="I548" s="493">
        <v>625</v>
      </c>
      <c r="J548" s="493">
        <v>625</v>
      </c>
    </row>
    <row r="549" spans="1:12" ht="15.75" x14ac:dyDescent="0.25">
      <c r="A549" s="62" t="s">
        <v>40</v>
      </c>
      <c r="B549" s="381" t="s">
        <v>52</v>
      </c>
      <c r="C549" s="381">
        <v>10</v>
      </c>
      <c r="D549" s="2" t="s">
        <v>15</v>
      </c>
      <c r="E549" s="233" t="s">
        <v>234</v>
      </c>
      <c r="F549" s="325" t="s">
        <v>10</v>
      </c>
      <c r="G549" s="235" t="s">
        <v>524</v>
      </c>
      <c r="H549" s="2" t="s">
        <v>39</v>
      </c>
      <c r="I549" s="493">
        <v>125300</v>
      </c>
      <c r="J549" s="493">
        <v>125300</v>
      </c>
    </row>
    <row r="550" spans="1:12" ht="31.5" x14ac:dyDescent="0.25">
      <c r="A550" s="62" t="s">
        <v>492</v>
      </c>
      <c r="B550" s="381" t="s">
        <v>52</v>
      </c>
      <c r="C550" s="381">
        <v>10</v>
      </c>
      <c r="D550" s="2" t="s">
        <v>15</v>
      </c>
      <c r="E550" s="233" t="s">
        <v>234</v>
      </c>
      <c r="F550" s="234" t="s">
        <v>10</v>
      </c>
      <c r="G550" s="235" t="s">
        <v>493</v>
      </c>
      <c r="H550" s="2"/>
      <c r="I550" s="491">
        <f>SUM(I551)</f>
        <v>18650</v>
      </c>
      <c r="J550" s="491">
        <f>SUM(J551)</f>
        <v>18650</v>
      </c>
    </row>
    <row r="551" spans="1:12" ht="15.75" x14ac:dyDescent="0.25">
      <c r="A551" s="62" t="s">
        <v>40</v>
      </c>
      <c r="B551" s="381" t="s">
        <v>52</v>
      </c>
      <c r="C551" s="381">
        <v>10</v>
      </c>
      <c r="D551" s="2" t="s">
        <v>15</v>
      </c>
      <c r="E551" s="233" t="s">
        <v>234</v>
      </c>
      <c r="F551" s="234" t="s">
        <v>10</v>
      </c>
      <c r="G551" s="235" t="s">
        <v>493</v>
      </c>
      <c r="H551" s="2" t="s">
        <v>39</v>
      </c>
      <c r="I551" s="493">
        <v>18650</v>
      </c>
      <c r="J551" s="493">
        <v>18650</v>
      </c>
    </row>
    <row r="552" spans="1:12" ht="15.75" x14ac:dyDescent="0.25">
      <c r="A552" s="113" t="s">
        <v>42</v>
      </c>
      <c r="B552" s="26" t="s">
        <v>52</v>
      </c>
      <c r="C552" s="26">
        <v>10</v>
      </c>
      <c r="D552" s="22" t="s">
        <v>20</v>
      </c>
      <c r="E552" s="281"/>
      <c r="F552" s="282"/>
      <c r="G552" s="283"/>
      <c r="H552" s="22"/>
      <c r="I552" s="489">
        <f t="shared" ref="I552:J555" si="49">SUM(I553)</f>
        <v>1623352</v>
      </c>
      <c r="J552" s="489">
        <f t="shared" si="49"/>
        <v>1623352</v>
      </c>
    </row>
    <row r="553" spans="1:12" ht="31.5" x14ac:dyDescent="0.25">
      <c r="A553" s="105" t="s">
        <v>172</v>
      </c>
      <c r="B553" s="30" t="s">
        <v>52</v>
      </c>
      <c r="C553" s="30">
        <v>10</v>
      </c>
      <c r="D553" s="28" t="s">
        <v>20</v>
      </c>
      <c r="E553" s="230" t="s">
        <v>487</v>
      </c>
      <c r="F553" s="231" t="s">
        <v>422</v>
      </c>
      <c r="G553" s="232" t="s">
        <v>423</v>
      </c>
      <c r="H553" s="28"/>
      <c r="I553" s="490">
        <f t="shared" si="49"/>
        <v>1623352</v>
      </c>
      <c r="J553" s="490">
        <f t="shared" si="49"/>
        <v>1623352</v>
      </c>
    </row>
    <row r="554" spans="1:12" ht="47.25" x14ac:dyDescent="0.25">
      <c r="A554" s="62" t="s">
        <v>173</v>
      </c>
      <c r="B554" s="381" t="s">
        <v>52</v>
      </c>
      <c r="C554" s="381">
        <v>10</v>
      </c>
      <c r="D554" s="2" t="s">
        <v>20</v>
      </c>
      <c r="E554" s="233" t="s">
        <v>233</v>
      </c>
      <c r="F554" s="234" t="s">
        <v>422</v>
      </c>
      <c r="G554" s="235" t="s">
        <v>423</v>
      </c>
      <c r="H554" s="2"/>
      <c r="I554" s="491">
        <f t="shared" si="49"/>
        <v>1623352</v>
      </c>
      <c r="J554" s="491">
        <f t="shared" si="49"/>
        <v>1623352</v>
      </c>
    </row>
    <row r="555" spans="1:12" ht="15.75" x14ac:dyDescent="0.25">
      <c r="A555" s="62" t="s">
        <v>488</v>
      </c>
      <c r="B555" s="381" t="s">
        <v>52</v>
      </c>
      <c r="C555" s="6">
        <v>10</v>
      </c>
      <c r="D555" s="2" t="s">
        <v>20</v>
      </c>
      <c r="E555" s="233" t="s">
        <v>233</v>
      </c>
      <c r="F555" s="234" t="s">
        <v>10</v>
      </c>
      <c r="G555" s="235" t="s">
        <v>423</v>
      </c>
      <c r="H555" s="2"/>
      <c r="I555" s="491">
        <f t="shared" si="49"/>
        <v>1623352</v>
      </c>
      <c r="J555" s="491">
        <f t="shared" si="49"/>
        <v>1623352</v>
      </c>
    </row>
    <row r="556" spans="1:12" ht="15.75" x14ac:dyDescent="0.25">
      <c r="A556" s="104" t="s">
        <v>174</v>
      </c>
      <c r="B556" s="381" t="s">
        <v>52</v>
      </c>
      <c r="C556" s="381">
        <v>10</v>
      </c>
      <c r="D556" s="2" t="s">
        <v>20</v>
      </c>
      <c r="E556" s="233" t="s">
        <v>233</v>
      </c>
      <c r="F556" s="234" t="s">
        <v>10</v>
      </c>
      <c r="G556" s="235" t="s">
        <v>532</v>
      </c>
      <c r="H556" s="2"/>
      <c r="I556" s="491">
        <f>SUM(I557:I558)</f>
        <v>1623352</v>
      </c>
      <c r="J556" s="491">
        <f>SUM(J557:J558)</f>
        <v>1623352</v>
      </c>
    </row>
    <row r="557" spans="1:12" ht="31.5" hidden="1" x14ac:dyDescent="0.25">
      <c r="A557" s="114" t="s">
        <v>598</v>
      </c>
      <c r="B557" s="6" t="s">
        <v>52</v>
      </c>
      <c r="C557" s="381">
        <v>10</v>
      </c>
      <c r="D557" s="2" t="s">
        <v>20</v>
      </c>
      <c r="E557" s="233" t="s">
        <v>233</v>
      </c>
      <c r="F557" s="234" t="s">
        <v>10</v>
      </c>
      <c r="G557" s="235" t="s">
        <v>532</v>
      </c>
      <c r="H557" s="2" t="s">
        <v>16</v>
      </c>
      <c r="I557" s="493"/>
      <c r="J557" s="493"/>
    </row>
    <row r="558" spans="1:12" ht="15.75" x14ac:dyDescent="0.25">
      <c r="A558" s="62" t="s">
        <v>40</v>
      </c>
      <c r="B558" s="381" t="s">
        <v>52</v>
      </c>
      <c r="C558" s="381">
        <v>10</v>
      </c>
      <c r="D558" s="2" t="s">
        <v>20</v>
      </c>
      <c r="E558" s="233" t="s">
        <v>233</v>
      </c>
      <c r="F558" s="234" t="s">
        <v>10</v>
      </c>
      <c r="G558" s="235" t="s">
        <v>532</v>
      </c>
      <c r="H558" s="2" t="s">
        <v>39</v>
      </c>
      <c r="I558" s="493">
        <v>1623352</v>
      </c>
      <c r="J558" s="493">
        <v>1623352</v>
      </c>
    </row>
    <row r="559" spans="1:12" s="37" customFormat="1" ht="31.5" x14ac:dyDescent="0.25">
      <c r="A559" s="520" t="s">
        <v>58</v>
      </c>
      <c r="B559" s="521" t="s">
        <v>59</v>
      </c>
      <c r="C559" s="514"/>
      <c r="D559" s="515"/>
      <c r="E559" s="516"/>
      <c r="F559" s="517"/>
      <c r="G559" s="518"/>
      <c r="H559" s="519"/>
      <c r="I559" s="506">
        <f>SUM(I560+I567+I600+I656+I674)</f>
        <v>37614325</v>
      </c>
      <c r="J559" s="506">
        <f>SUM(J560+J567+J600+J656+J674)</f>
        <v>37614325</v>
      </c>
      <c r="K559" s="574">
        <f>SUM(I590+I646+I661+I666+I669)</f>
        <v>1346349</v>
      </c>
      <c r="L559" s="574">
        <f>SUM(I559-K559)</f>
        <v>36267976</v>
      </c>
    </row>
    <row r="560" spans="1:12" s="37" customFormat="1" ht="15.75" hidden="1" x14ac:dyDescent="0.25">
      <c r="A560" s="299" t="s">
        <v>9</v>
      </c>
      <c r="B560" s="319" t="s">
        <v>59</v>
      </c>
      <c r="C560" s="15" t="s">
        <v>10</v>
      </c>
      <c r="D560" s="15"/>
      <c r="E560" s="313"/>
      <c r="F560" s="314"/>
      <c r="G560" s="315"/>
      <c r="H560" s="15"/>
      <c r="I560" s="488">
        <f t="shared" ref="I560:J565" si="50">SUM(I561)</f>
        <v>0</v>
      </c>
      <c r="J560" s="488">
        <f t="shared" si="50"/>
        <v>0</v>
      </c>
    </row>
    <row r="561" spans="1:10" s="37" customFormat="1" ht="15.75" hidden="1" x14ac:dyDescent="0.25">
      <c r="A561" s="100" t="s">
        <v>23</v>
      </c>
      <c r="B561" s="26" t="s">
        <v>59</v>
      </c>
      <c r="C561" s="22" t="s">
        <v>10</v>
      </c>
      <c r="D561" s="26">
        <v>13</v>
      </c>
      <c r="E561" s="101"/>
      <c r="F561" s="310"/>
      <c r="G561" s="311"/>
      <c r="H561" s="22"/>
      <c r="I561" s="489">
        <f t="shared" si="50"/>
        <v>0</v>
      </c>
      <c r="J561" s="489">
        <f t="shared" si="50"/>
        <v>0</v>
      </c>
    </row>
    <row r="562" spans="1:10" ht="31.5" hidden="1" x14ac:dyDescent="0.25">
      <c r="A562" s="27" t="s">
        <v>158</v>
      </c>
      <c r="B562" s="30" t="s">
        <v>59</v>
      </c>
      <c r="C562" s="28" t="s">
        <v>10</v>
      </c>
      <c r="D562" s="30">
        <v>13</v>
      </c>
      <c r="E562" s="230" t="s">
        <v>239</v>
      </c>
      <c r="F562" s="231" t="s">
        <v>422</v>
      </c>
      <c r="G562" s="232" t="s">
        <v>423</v>
      </c>
      <c r="H562" s="31"/>
      <c r="I562" s="490">
        <f t="shared" si="50"/>
        <v>0</v>
      </c>
      <c r="J562" s="490">
        <f t="shared" si="50"/>
        <v>0</v>
      </c>
    </row>
    <row r="563" spans="1:10" ht="32.25" hidden="1" customHeight="1" x14ac:dyDescent="0.25">
      <c r="A563" s="3" t="s">
        <v>166</v>
      </c>
      <c r="B563" s="381" t="s">
        <v>59</v>
      </c>
      <c r="C563" s="2" t="s">
        <v>10</v>
      </c>
      <c r="D563" s="2">
        <v>13</v>
      </c>
      <c r="E563" s="233" t="s">
        <v>512</v>
      </c>
      <c r="F563" s="234" t="s">
        <v>422</v>
      </c>
      <c r="G563" s="235" t="s">
        <v>423</v>
      </c>
      <c r="H563" s="2"/>
      <c r="I563" s="491">
        <f t="shared" si="50"/>
        <v>0</v>
      </c>
      <c r="J563" s="491">
        <f t="shared" si="50"/>
        <v>0</v>
      </c>
    </row>
    <row r="564" spans="1:10" ht="15.75" hidden="1" x14ac:dyDescent="0.25">
      <c r="A564" s="70" t="s">
        <v>762</v>
      </c>
      <c r="B564" s="306" t="s">
        <v>59</v>
      </c>
      <c r="C564" s="2" t="s">
        <v>10</v>
      </c>
      <c r="D564" s="2">
        <v>13</v>
      </c>
      <c r="E564" s="233" t="s">
        <v>243</v>
      </c>
      <c r="F564" s="234" t="s">
        <v>12</v>
      </c>
      <c r="G564" s="235" t="s">
        <v>423</v>
      </c>
      <c r="H564" s="2"/>
      <c r="I564" s="491">
        <f t="shared" si="50"/>
        <v>0</v>
      </c>
      <c r="J564" s="491">
        <f t="shared" si="50"/>
        <v>0</v>
      </c>
    </row>
    <row r="565" spans="1:10" ht="31.5" hidden="1" x14ac:dyDescent="0.25">
      <c r="A565" s="114" t="s">
        <v>485</v>
      </c>
      <c r="B565" s="6" t="s">
        <v>59</v>
      </c>
      <c r="C565" s="2" t="s">
        <v>10</v>
      </c>
      <c r="D565" s="2">
        <v>13</v>
      </c>
      <c r="E565" s="233" t="s">
        <v>243</v>
      </c>
      <c r="F565" s="234" t="s">
        <v>12</v>
      </c>
      <c r="G565" s="253" t="s">
        <v>484</v>
      </c>
      <c r="H565" s="2"/>
      <c r="I565" s="491">
        <f t="shared" si="50"/>
        <v>0</v>
      </c>
      <c r="J565" s="491">
        <f t="shared" si="50"/>
        <v>0</v>
      </c>
    </row>
    <row r="566" spans="1:10" ht="16.5" hidden="1" customHeight="1" x14ac:dyDescent="0.25">
      <c r="A566" s="92" t="s">
        <v>21</v>
      </c>
      <c r="B566" s="6" t="s">
        <v>59</v>
      </c>
      <c r="C566" s="2" t="s">
        <v>10</v>
      </c>
      <c r="D566" s="2">
        <v>13</v>
      </c>
      <c r="E566" s="233" t="s">
        <v>243</v>
      </c>
      <c r="F566" s="234" t="s">
        <v>12</v>
      </c>
      <c r="G566" s="253" t="s">
        <v>484</v>
      </c>
      <c r="H566" s="2" t="s">
        <v>68</v>
      </c>
      <c r="I566" s="493"/>
      <c r="J566" s="493"/>
    </row>
    <row r="567" spans="1:10" s="37" customFormat="1" ht="15.75" x14ac:dyDescent="0.25">
      <c r="A567" s="298" t="s">
        <v>27</v>
      </c>
      <c r="B567" s="19" t="s">
        <v>59</v>
      </c>
      <c r="C567" s="15" t="s">
        <v>29</v>
      </c>
      <c r="D567" s="19"/>
      <c r="E567" s="263"/>
      <c r="F567" s="264"/>
      <c r="G567" s="265"/>
      <c r="H567" s="15"/>
      <c r="I567" s="488">
        <f>SUM(I568+I581)</f>
        <v>7386814</v>
      </c>
      <c r="J567" s="488">
        <f>SUM(J568+J581)</f>
        <v>7386814</v>
      </c>
    </row>
    <row r="568" spans="1:10" s="37" customFormat="1" ht="15.75" x14ac:dyDescent="0.25">
      <c r="A568" s="100" t="s">
        <v>764</v>
      </c>
      <c r="B568" s="26" t="s">
        <v>59</v>
      </c>
      <c r="C568" s="22" t="s">
        <v>29</v>
      </c>
      <c r="D568" s="22" t="s">
        <v>15</v>
      </c>
      <c r="E568" s="227"/>
      <c r="F568" s="228"/>
      <c r="G568" s="229"/>
      <c r="H568" s="22"/>
      <c r="I568" s="489">
        <f>SUM(I569+I576)</f>
        <v>7080184</v>
      </c>
      <c r="J568" s="489">
        <f>SUM(J569+J576)</f>
        <v>7080184</v>
      </c>
    </row>
    <row r="569" spans="1:10" s="37" customFormat="1" ht="31.5" x14ac:dyDescent="0.25">
      <c r="A569" s="102" t="s">
        <v>158</v>
      </c>
      <c r="B569" s="123" t="s">
        <v>59</v>
      </c>
      <c r="C569" s="28" t="s">
        <v>29</v>
      </c>
      <c r="D569" s="28" t="s">
        <v>15</v>
      </c>
      <c r="E569" s="230" t="s">
        <v>239</v>
      </c>
      <c r="F569" s="231" t="s">
        <v>422</v>
      </c>
      <c r="G569" s="232" t="s">
        <v>423</v>
      </c>
      <c r="H569" s="28"/>
      <c r="I569" s="490">
        <f t="shared" ref="I569:J571" si="51">SUM(I570)</f>
        <v>7041184</v>
      </c>
      <c r="J569" s="490">
        <f t="shared" si="51"/>
        <v>7041184</v>
      </c>
    </row>
    <row r="570" spans="1:10" s="37" customFormat="1" ht="51.75" customHeight="1" x14ac:dyDescent="0.25">
      <c r="A570" s="62" t="s">
        <v>159</v>
      </c>
      <c r="B570" s="131" t="s">
        <v>59</v>
      </c>
      <c r="C570" s="44" t="s">
        <v>29</v>
      </c>
      <c r="D570" s="44" t="s">
        <v>15</v>
      </c>
      <c r="E570" s="272" t="s">
        <v>240</v>
      </c>
      <c r="F570" s="273" t="s">
        <v>422</v>
      </c>
      <c r="G570" s="274" t="s">
        <v>423</v>
      </c>
      <c r="H570" s="44"/>
      <c r="I570" s="491">
        <f t="shared" si="51"/>
        <v>7041184</v>
      </c>
      <c r="J570" s="491">
        <f t="shared" si="51"/>
        <v>7041184</v>
      </c>
    </row>
    <row r="571" spans="1:10" s="37" customFormat="1" ht="47.25" x14ac:dyDescent="0.25">
      <c r="A571" s="62" t="s">
        <v>501</v>
      </c>
      <c r="B571" s="131" t="s">
        <v>59</v>
      </c>
      <c r="C571" s="44" t="s">
        <v>29</v>
      </c>
      <c r="D571" s="44" t="s">
        <v>15</v>
      </c>
      <c r="E571" s="272" t="s">
        <v>240</v>
      </c>
      <c r="F571" s="273" t="s">
        <v>10</v>
      </c>
      <c r="G571" s="274" t="s">
        <v>423</v>
      </c>
      <c r="H571" s="44"/>
      <c r="I571" s="491">
        <f t="shared" si="51"/>
        <v>7041184</v>
      </c>
      <c r="J571" s="491">
        <f t="shared" si="51"/>
        <v>7041184</v>
      </c>
    </row>
    <row r="572" spans="1:10" s="37" customFormat="1" ht="31.5" x14ac:dyDescent="0.25">
      <c r="A572" s="62" t="s">
        <v>90</v>
      </c>
      <c r="B572" s="131" t="s">
        <v>59</v>
      </c>
      <c r="C572" s="44" t="s">
        <v>29</v>
      </c>
      <c r="D572" s="44" t="s">
        <v>15</v>
      </c>
      <c r="E572" s="272" t="s">
        <v>240</v>
      </c>
      <c r="F572" s="273" t="s">
        <v>10</v>
      </c>
      <c r="G572" s="274" t="s">
        <v>455</v>
      </c>
      <c r="H572" s="44"/>
      <c r="I572" s="491">
        <f>SUM(I573:I575)</f>
        <v>7041184</v>
      </c>
      <c r="J572" s="491">
        <f>SUM(J573:J575)</f>
        <v>7041184</v>
      </c>
    </row>
    <row r="573" spans="1:10" s="37" customFormat="1" ht="63" x14ac:dyDescent="0.25">
      <c r="A573" s="104" t="s">
        <v>80</v>
      </c>
      <c r="B573" s="131" t="s">
        <v>59</v>
      </c>
      <c r="C573" s="44" t="s">
        <v>29</v>
      </c>
      <c r="D573" s="44" t="s">
        <v>15</v>
      </c>
      <c r="E573" s="272" t="s">
        <v>240</v>
      </c>
      <c r="F573" s="273" t="s">
        <v>10</v>
      </c>
      <c r="G573" s="274" t="s">
        <v>455</v>
      </c>
      <c r="H573" s="44" t="s">
        <v>13</v>
      </c>
      <c r="I573" s="493">
        <v>6680829</v>
      </c>
      <c r="J573" s="493">
        <v>6680829</v>
      </c>
    </row>
    <row r="574" spans="1:10" s="37" customFormat="1" ht="31.5" x14ac:dyDescent="0.25">
      <c r="A574" s="114" t="s">
        <v>598</v>
      </c>
      <c r="B574" s="6" t="s">
        <v>59</v>
      </c>
      <c r="C574" s="44" t="s">
        <v>29</v>
      </c>
      <c r="D574" s="44" t="s">
        <v>15</v>
      </c>
      <c r="E574" s="275" t="s">
        <v>240</v>
      </c>
      <c r="F574" s="276" t="s">
        <v>10</v>
      </c>
      <c r="G574" s="277" t="s">
        <v>455</v>
      </c>
      <c r="H574" s="2" t="s">
        <v>16</v>
      </c>
      <c r="I574" s="492">
        <v>353464</v>
      </c>
      <c r="J574" s="492">
        <v>353464</v>
      </c>
    </row>
    <row r="575" spans="1:10" s="37" customFormat="1" ht="15.75" x14ac:dyDescent="0.25">
      <c r="A575" s="62" t="s">
        <v>18</v>
      </c>
      <c r="B575" s="131" t="s">
        <v>59</v>
      </c>
      <c r="C575" s="44" t="s">
        <v>29</v>
      </c>
      <c r="D575" s="44" t="s">
        <v>15</v>
      </c>
      <c r="E575" s="275" t="s">
        <v>240</v>
      </c>
      <c r="F575" s="276" t="s">
        <v>10</v>
      </c>
      <c r="G575" s="277" t="s">
        <v>455</v>
      </c>
      <c r="H575" s="2" t="s">
        <v>17</v>
      </c>
      <c r="I575" s="492">
        <v>6891</v>
      </c>
      <c r="J575" s="492">
        <v>6891</v>
      </c>
    </row>
    <row r="576" spans="1:10" s="37" customFormat="1" ht="63" x14ac:dyDescent="0.25">
      <c r="A576" s="105" t="s">
        <v>136</v>
      </c>
      <c r="B576" s="30" t="s">
        <v>59</v>
      </c>
      <c r="C576" s="28" t="s">
        <v>29</v>
      </c>
      <c r="D576" s="42" t="s">
        <v>15</v>
      </c>
      <c r="E576" s="242" t="s">
        <v>212</v>
      </c>
      <c r="F576" s="243" t="s">
        <v>422</v>
      </c>
      <c r="G576" s="244" t="s">
        <v>423</v>
      </c>
      <c r="H576" s="28"/>
      <c r="I576" s="490">
        <f t="shared" ref="I576:J579" si="52">SUM(I577)</f>
        <v>39000</v>
      </c>
      <c r="J576" s="490">
        <f t="shared" si="52"/>
        <v>39000</v>
      </c>
    </row>
    <row r="577" spans="1:10" s="37" customFormat="1" ht="110.25" x14ac:dyDescent="0.25">
      <c r="A577" s="106" t="s">
        <v>152</v>
      </c>
      <c r="B577" s="54" t="s">
        <v>59</v>
      </c>
      <c r="C577" s="2" t="s">
        <v>29</v>
      </c>
      <c r="D577" s="35" t="s">
        <v>15</v>
      </c>
      <c r="E577" s="275" t="s">
        <v>214</v>
      </c>
      <c r="F577" s="276" t="s">
        <v>422</v>
      </c>
      <c r="G577" s="277" t="s">
        <v>423</v>
      </c>
      <c r="H577" s="2"/>
      <c r="I577" s="491">
        <f t="shared" si="52"/>
        <v>39000</v>
      </c>
      <c r="J577" s="491">
        <f t="shared" si="52"/>
        <v>39000</v>
      </c>
    </row>
    <row r="578" spans="1:10" s="37" customFormat="1" ht="47.25" x14ac:dyDescent="0.25">
      <c r="A578" s="106" t="s">
        <v>442</v>
      </c>
      <c r="B578" s="54" t="s">
        <v>59</v>
      </c>
      <c r="C578" s="2" t="s">
        <v>29</v>
      </c>
      <c r="D578" s="35" t="s">
        <v>15</v>
      </c>
      <c r="E578" s="275" t="s">
        <v>214</v>
      </c>
      <c r="F578" s="276" t="s">
        <v>10</v>
      </c>
      <c r="G578" s="277" t="s">
        <v>423</v>
      </c>
      <c r="H578" s="2"/>
      <c r="I578" s="491">
        <f t="shared" si="52"/>
        <v>39000</v>
      </c>
      <c r="J578" s="491">
        <f t="shared" si="52"/>
        <v>39000</v>
      </c>
    </row>
    <row r="579" spans="1:10" s="37" customFormat="1" ht="31.5" x14ac:dyDescent="0.25">
      <c r="A579" s="62" t="s">
        <v>105</v>
      </c>
      <c r="B579" s="381" t="s">
        <v>59</v>
      </c>
      <c r="C579" s="2" t="s">
        <v>29</v>
      </c>
      <c r="D579" s="35" t="s">
        <v>15</v>
      </c>
      <c r="E579" s="275" t="s">
        <v>214</v>
      </c>
      <c r="F579" s="276" t="s">
        <v>10</v>
      </c>
      <c r="G579" s="277" t="s">
        <v>443</v>
      </c>
      <c r="H579" s="2"/>
      <c r="I579" s="491">
        <f t="shared" si="52"/>
        <v>39000</v>
      </c>
      <c r="J579" s="491">
        <f t="shared" si="52"/>
        <v>39000</v>
      </c>
    </row>
    <row r="580" spans="1:10" ht="31.5" x14ac:dyDescent="0.25">
      <c r="A580" s="114" t="s">
        <v>598</v>
      </c>
      <c r="B580" s="6" t="s">
        <v>59</v>
      </c>
      <c r="C580" s="2" t="s">
        <v>29</v>
      </c>
      <c r="D580" s="35" t="s">
        <v>15</v>
      </c>
      <c r="E580" s="275" t="s">
        <v>214</v>
      </c>
      <c r="F580" s="276" t="s">
        <v>10</v>
      </c>
      <c r="G580" s="277" t="s">
        <v>443</v>
      </c>
      <c r="H580" s="2" t="s">
        <v>16</v>
      </c>
      <c r="I580" s="492">
        <v>39000</v>
      </c>
      <c r="J580" s="492">
        <v>39000</v>
      </c>
    </row>
    <row r="581" spans="1:10" s="37" customFormat="1" ht="15.75" x14ac:dyDescent="0.25">
      <c r="A581" s="113" t="s">
        <v>787</v>
      </c>
      <c r="B581" s="26" t="s">
        <v>59</v>
      </c>
      <c r="C581" s="22" t="s">
        <v>29</v>
      </c>
      <c r="D581" s="22" t="s">
        <v>29</v>
      </c>
      <c r="E581" s="227"/>
      <c r="F581" s="228"/>
      <c r="G581" s="229"/>
      <c r="H581" s="22"/>
      <c r="I581" s="497">
        <f>SUM(I582+I595)</f>
        <v>306630</v>
      </c>
      <c r="J581" s="497">
        <f>SUM(J582+J595)</f>
        <v>306630</v>
      </c>
    </row>
    <row r="582" spans="1:10" ht="63" x14ac:dyDescent="0.25">
      <c r="A582" s="105" t="s">
        <v>160</v>
      </c>
      <c r="B582" s="30" t="s">
        <v>59</v>
      </c>
      <c r="C582" s="28" t="s">
        <v>29</v>
      </c>
      <c r="D582" s="28" t="s">
        <v>29</v>
      </c>
      <c r="E582" s="230" t="s">
        <v>503</v>
      </c>
      <c r="F582" s="231" t="s">
        <v>422</v>
      </c>
      <c r="G582" s="232" t="s">
        <v>423</v>
      </c>
      <c r="H582" s="28"/>
      <c r="I582" s="490">
        <f>SUM(I583+I587)</f>
        <v>281630</v>
      </c>
      <c r="J582" s="490">
        <f>SUM(J583+J587)</f>
        <v>281630</v>
      </c>
    </row>
    <row r="583" spans="1:10" ht="81" customHeight="1" x14ac:dyDescent="0.25">
      <c r="A583" s="109" t="s">
        <v>161</v>
      </c>
      <c r="B583" s="54" t="s">
        <v>59</v>
      </c>
      <c r="C583" s="44" t="s">
        <v>29</v>
      </c>
      <c r="D583" s="44" t="s">
        <v>29</v>
      </c>
      <c r="E583" s="272" t="s">
        <v>241</v>
      </c>
      <c r="F583" s="273" t="s">
        <v>422</v>
      </c>
      <c r="G583" s="274" t="s">
        <v>423</v>
      </c>
      <c r="H583" s="44"/>
      <c r="I583" s="491">
        <f t="shared" ref="I583:J585" si="53">SUM(I584)</f>
        <v>148000</v>
      </c>
      <c r="J583" s="491">
        <f t="shared" si="53"/>
        <v>148000</v>
      </c>
    </row>
    <row r="584" spans="1:10" ht="31.5" x14ac:dyDescent="0.25">
      <c r="A584" s="109" t="s">
        <v>504</v>
      </c>
      <c r="B584" s="54" t="s">
        <v>59</v>
      </c>
      <c r="C584" s="44" t="s">
        <v>29</v>
      </c>
      <c r="D584" s="44" t="s">
        <v>29</v>
      </c>
      <c r="E584" s="272" t="s">
        <v>241</v>
      </c>
      <c r="F584" s="273" t="s">
        <v>10</v>
      </c>
      <c r="G584" s="274" t="s">
        <v>423</v>
      </c>
      <c r="H584" s="44"/>
      <c r="I584" s="491">
        <f t="shared" si="53"/>
        <v>148000</v>
      </c>
      <c r="J584" s="491">
        <f t="shared" si="53"/>
        <v>148000</v>
      </c>
    </row>
    <row r="585" spans="1:10" ht="15.75" x14ac:dyDescent="0.25">
      <c r="A585" s="62" t="s">
        <v>91</v>
      </c>
      <c r="B585" s="381" t="s">
        <v>59</v>
      </c>
      <c r="C585" s="44" t="s">
        <v>29</v>
      </c>
      <c r="D585" s="44" t="s">
        <v>29</v>
      </c>
      <c r="E585" s="272" t="s">
        <v>241</v>
      </c>
      <c r="F585" s="273" t="s">
        <v>10</v>
      </c>
      <c r="G585" s="274" t="s">
        <v>505</v>
      </c>
      <c r="H585" s="44"/>
      <c r="I585" s="491">
        <f t="shared" si="53"/>
        <v>148000</v>
      </c>
      <c r="J585" s="491">
        <f t="shared" si="53"/>
        <v>148000</v>
      </c>
    </row>
    <row r="586" spans="1:10" ht="31.5" x14ac:dyDescent="0.25">
      <c r="A586" s="114" t="s">
        <v>598</v>
      </c>
      <c r="B586" s="6" t="s">
        <v>59</v>
      </c>
      <c r="C586" s="44" t="s">
        <v>29</v>
      </c>
      <c r="D586" s="44" t="s">
        <v>29</v>
      </c>
      <c r="E586" s="272" t="s">
        <v>241</v>
      </c>
      <c r="F586" s="273" t="s">
        <v>10</v>
      </c>
      <c r="G586" s="274" t="s">
        <v>505</v>
      </c>
      <c r="H586" s="44" t="s">
        <v>16</v>
      </c>
      <c r="I586" s="493">
        <v>148000</v>
      </c>
      <c r="J586" s="493">
        <v>148000</v>
      </c>
    </row>
    <row r="587" spans="1:10" ht="78.75" x14ac:dyDescent="0.25">
      <c r="A587" s="106" t="s">
        <v>162</v>
      </c>
      <c r="B587" s="54" t="s">
        <v>59</v>
      </c>
      <c r="C587" s="44" t="s">
        <v>29</v>
      </c>
      <c r="D587" s="44" t="s">
        <v>29</v>
      </c>
      <c r="E587" s="272" t="s">
        <v>237</v>
      </c>
      <c r="F587" s="273" t="s">
        <v>422</v>
      </c>
      <c r="G587" s="274" t="s">
        <v>423</v>
      </c>
      <c r="H587" s="44"/>
      <c r="I587" s="491">
        <f>SUM(I588)</f>
        <v>133630</v>
      </c>
      <c r="J587" s="491">
        <f>SUM(J588)</f>
        <v>133630</v>
      </c>
    </row>
    <row r="588" spans="1:10" ht="31.5" x14ac:dyDescent="0.25">
      <c r="A588" s="106" t="s">
        <v>506</v>
      </c>
      <c r="B588" s="54" t="s">
        <v>59</v>
      </c>
      <c r="C588" s="44" t="s">
        <v>29</v>
      </c>
      <c r="D588" s="44" t="s">
        <v>29</v>
      </c>
      <c r="E588" s="272" t="s">
        <v>237</v>
      </c>
      <c r="F588" s="273" t="s">
        <v>10</v>
      </c>
      <c r="G588" s="127" t="s">
        <v>423</v>
      </c>
      <c r="H588" s="44"/>
      <c r="I588" s="491">
        <f>SUM(I589+I591+I593)</f>
        <v>133630</v>
      </c>
      <c r="J588" s="491">
        <f>SUM(J589+J591+J593)</f>
        <v>133630</v>
      </c>
    </row>
    <row r="589" spans="1:10" ht="15.75" hidden="1" x14ac:dyDescent="0.25">
      <c r="A589" s="106" t="s">
        <v>624</v>
      </c>
      <c r="B589" s="54" t="s">
        <v>59</v>
      </c>
      <c r="C589" s="44" t="s">
        <v>29</v>
      </c>
      <c r="D589" s="44" t="s">
        <v>29</v>
      </c>
      <c r="E589" s="272" t="s">
        <v>237</v>
      </c>
      <c r="F589" s="273" t="s">
        <v>10</v>
      </c>
      <c r="G589" s="274" t="s">
        <v>623</v>
      </c>
      <c r="H589" s="44"/>
      <c r="I589" s="491">
        <f>SUM(I590)</f>
        <v>0</v>
      </c>
      <c r="J589" s="491">
        <f>SUM(J590)</f>
        <v>0</v>
      </c>
    </row>
    <row r="590" spans="1:10" ht="15.75" hidden="1" x14ac:dyDescent="0.25">
      <c r="A590" s="62" t="s">
        <v>40</v>
      </c>
      <c r="B590" s="54" t="s">
        <v>59</v>
      </c>
      <c r="C590" s="44" t="s">
        <v>29</v>
      </c>
      <c r="D590" s="44" t="s">
        <v>29</v>
      </c>
      <c r="E590" s="272" t="s">
        <v>237</v>
      </c>
      <c r="F590" s="273" t="s">
        <v>10</v>
      </c>
      <c r="G590" s="274" t="s">
        <v>623</v>
      </c>
      <c r="H590" s="44" t="s">
        <v>39</v>
      </c>
      <c r="I590" s="493"/>
      <c r="J590" s="493"/>
    </row>
    <row r="591" spans="1:10" ht="31.5" x14ac:dyDescent="0.25">
      <c r="A591" s="104" t="s">
        <v>507</v>
      </c>
      <c r="B591" s="381" t="s">
        <v>59</v>
      </c>
      <c r="C591" s="2" t="s">
        <v>29</v>
      </c>
      <c r="D591" s="2" t="s">
        <v>29</v>
      </c>
      <c r="E591" s="272" t="s">
        <v>237</v>
      </c>
      <c r="F591" s="234" t="s">
        <v>10</v>
      </c>
      <c r="G591" s="235" t="s">
        <v>508</v>
      </c>
      <c r="H591" s="2"/>
      <c r="I591" s="491">
        <f>SUM(I592:I592)</f>
        <v>123630</v>
      </c>
      <c r="J591" s="491">
        <f>SUM(J592:J592)</f>
        <v>123630</v>
      </c>
    </row>
    <row r="592" spans="1:10" ht="15.75" x14ac:dyDescent="0.25">
      <c r="A592" s="62" t="s">
        <v>40</v>
      </c>
      <c r="B592" s="381" t="s">
        <v>59</v>
      </c>
      <c r="C592" s="2" t="s">
        <v>29</v>
      </c>
      <c r="D592" s="2" t="s">
        <v>29</v>
      </c>
      <c r="E592" s="272" t="s">
        <v>237</v>
      </c>
      <c r="F592" s="234" t="s">
        <v>10</v>
      </c>
      <c r="G592" s="235" t="s">
        <v>508</v>
      </c>
      <c r="H592" s="2" t="s">
        <v>39</v>
      </c>
      <c r="I592" s="493">
        <v>123630</v>
      </c>
      <c r="J592" s="493">
        <v>123630</v>
      </c>
    </row>
    <row r="593" spans="1:10" ht="15.75" x14ac:dyDescent="0.25">
      <c r="A593" s="62" t="s">
        <v>622</v>
      </c>
      <c r="B593" s="381" t="s">
        <v>59</v>
      </c>
      <c r="C593" s="2" t="s">
        <v>29</v>
      </c>
      <c r="D593" s="2" t="s">
        <v>29</v>
      </c>
      <c r="E593" s="272" t="s">
        <v>237</v>
      </c>
      <c r="F593" s="234" t="s">
        <v>10</v>
      </c>
      <c r="G593" s="235" t="s">
        <v>625</v>
      </c>
      <c r="H593" s="2"/>
      <c r="I593" s="491">
        <f>SUM(I594)</f>
        <v>10000</v>
      </c>
      <c r="J593" s="491">
        <f>SUM(J594)</f>
        <v>10000</v>
      </c>
    </row>
    <row r="594" spans="1:10" ht="31.5" x14ac:dyDescent="0.25">
      <c r="A594" s="114" t="s">
        <v>598</v>
      </c>
      <c r="B594" s="381" t="s">
        <v>59</v>
      </c>
      <c r="C594" s="2" t="s">
        <v>29</v>
      </c>
      <c r="D594" s="2" t="s">
        <v>29</v>
      </c>
      <c r="E594" s="272" t="s">
        <v>237</v>
      </c>
      <c r="F594" s="234" t="s">
        <v>10</v>
      </c>
      <c r="G594" s="235" t="s">
        <v>625</v>
      </c>
      <c r="H594" s="2" t="s">
        <v>16</v>
      </c>
      <c r="I594" s="493">
        <v>10000</v>
      </c>
      <c r="J594" s="493">
        <v>10000</v>
      </c>
    </row>
    <row r="595" spans="1:10" s="65" customFormat="1" ht="47.25" x14ac:dyDescent="0.25">
      <c r="A595" s="105" t="s">
        <v>120</v>
      </c>
      <c r="B595" s="30" t="s">
        <v>59</v>
      </c>
      <c r="C595" s="28" t="s">
        <v>29</v>
      </c>
      <c r="D595" s="28" t="s">
        <v>29</v>
      </c>
      <c r="E595" s="230" t="s">
        <v>437</v>
      </c>
      <c r="F595" s="231" t="s">
        <v>422</v>
      </c>
      <c r="G595" s="232" t="s">
        <v>423</v>
      </c>
      <c r="H595" s="28"/>
      <c r="I595" s="490">
        <f t="shared" ref="I595:J598" si="54">SUM(I596)</f>
        <v>25000</v>
      </c>
      <c r="J595" s="490">
        <f t="shared" si="54"/>
        <v>25000</v>
      </c>
    </row>
    <row r="596" spans="1:10" s="65" customFormat="1" ht="63" x14ac:dyDescent="0.25">
      <c r="A596" s="106" t="s">
        <v>156</v>
      </c>
      <c r="B596" s="54" t="s">
        <v>59</v>
      </c>
      <c r="C596" s="35" t="s">
        <v>29</v>
      </c>
      <c r="D596" s="44" t="s">
        <v>29</v>
      </c>
      <c r="E596" s="272" t="s">
        <v>236</v>
      </c>
      <c r="F596" s="273" t="s">
        <v>422</v>
      </c>
      <c r="G596" s="274" t="s">
        <v>423</v>
      </c>
      <c r="H596" s="72"/>
      <c r="I596" s="494">
        <f t="shared" si="54"/>
        <v>25000</v>
      </c>
      <c r="J596" s="494">
        <f t="shared" si="54"/>
        <v>25000</v>
      </c>
    </row>
    <row r="597" spans="1:10" s="65" customFormat="1" ht="31.5" x14ac:dyDescent="0.25">
      <c r="A597" s="106" t="s">
        <v>499</v>
      </c>
      <c r="B597" s="54" t="s">
        <v>59</v>
      </c>
      <c r="C597" s="35" t="s">
        <v>29</v>
      </c>
      <c r="D597" s="44" t="s">
        <v>29</v>
      </c>
      <c r="E597" s="272" t="s">
        <v>236</v>
      </c>
      <c r="F597" s="273" t="s">
        <v>10</v>
      </c>
      <c r="G597" s="274" t="s">
        <v>423</v>
      </c>
      <c r="H597" s="72"/>
      <c r="I597" s="494">
        <f t="shared" si="54"/>
        <v>25000</v>
      </c>
      <c r="J597" s="494">
        <f t="shared" si="54"/>
        <v>25000</v>
      </c>
    </row>
    <row r="598" spans="1:10" s="37" customFormat="1" ht="31.5" x14ac:dyDescent="0.25">
      <c r="A598" s="107" t="s">
        <v>157</v>
      </c>
      <c r="B598" s="306" t="s">
        <v>59</v>
      </c>
      <c r="C598" s="35" t="s">
        <v>29</v>
      </c>
      <c r="D598" s="44" t="s">
        <v>29</v>
      </c>
      <c r="E598" s="272" t="s">
        <v>236</v>
      </c>
      <c r="F598" s="273" t="s">
        <v>10</v>
      </c>
      <c r="G598" s="274" t="s">
        <v>500</v>
      </c>
      <c r="H598" s="72"/>
      <c r="I598" s="494">
        <f t="shared" si="54"/>
        <v>25000</v>
      </c>
      <c r="J598" s="494">
        <f t="shared" si="54"/>
        <v>25000</v>
      </c>
    </row>
    <row r="599" spans="1:10" s="37" customFormat="1" ht="31.5" x14ac:dyDescent="0.25">
      <c r="A599" s="108" t="s">
        <v>598</v>
      </c>
      <c r="B599" s="306" t="s">
        <v>59</v>
      </c>
      <c r="C599" s="44" t="s">
        <v>29</v>
      </c>
      <c r="D599" s="44" t="s">
        <v>29</v>
      </c>
      <c r="E599" s="272" t="s">
        <v>236</v>
      </c>
      <c r="F599" s="273" t="s">
        <v>10</v>
      </c>
      <c r="G599" s="274" t="s">
        <v>500</v>
      </c>
      <c r="H599" s="72" t="s">
        <v>16</v>
      </c>
      <c r="I599" s="495">
        <v>25000</v>
      </c>
      <c r="J599" s="495">
        <v>25000</v>
      </c>
    </row>
    <row r="600" spans="1:10" ht="15.75" x14ac:dyDescent="0.25">
      <c r="A600" s="117" t="s">
        <v>33</v>
      </c>
      <c r="B600" s="19" t="s">
        <v>59</v>
      </c>
      <c r="C600" s="15" t="s">
        <v>35</v>
      </c>
      <c r="D600" s="15"/>
      <c r="E600" s="224"/>
      <c r="F600" s="225"/>
      <c r="G600" s="226"/>
      <c r="H600" s="15"/>
      <c r="I600" s="488">
        <f>SUM(I601,I631)</f>
        <v>28784034</v>
      </c>
      <c r="J600" s="488">
        <f>SUM(J601,J631)</f>
        <v>28784034</v>
      </c>
    </row>
    <row r="601" spans="1:10" ht="15.75" x14ac:dyDescent="0.25">
      <c r="A601" s="113" t="s">
        <v>34</v>
      </c>
      <c r="B601" s="26" t="s">
        <v>59</v>
      </c>
      <c r="C601" s="22" t="s">
        <v>35</v>
      </c>
      <c r="D601" s="22" t="s">
        <v>10</v>
      </c>
      <c r="E601" s="227"/>
      <c r="F601" s="228"/>
      <c r="G601" s="229"/>
      <c r="H601" s="22"/>
      <c r="I601" s="489">
        <f>SUM(I602+I619+I624)</f>
        <v>22352899</v>
      </c>
      <c r="J601" s="489">
        <f>SUM(J602+J619+J624)</f>
        <v>22352899</v>
      </c>
    </row>
    <row r="602" spans="1:10" ht="31.5" x14ac:dyDescent="0.25">
      <c r="A602" s="102" t="s">
        <v>158</v>
      </c>
      <c r="B602" s="30" t="s">
        <v>59</v>
      </c>
      <c r="C602" s="28" t="s">
        <v>35</v>
      </c>
      <c r="D602" s="28" t="s">
        <v>10</v>
      </c>
      <c r="E602" s="230" t="s">
        <v>239</v>
      </c>
      <c r="F602" s="231" t="s">
        <v>422</v>
      </c>
      <c r="G602" s="232" t="s">
        <v>423</v>
      </c>
      <c r="H602" s="31"/>
      <c r="I602" s="490">
        <f>SUM(I603,I613)</f>
        <v>22278899</v>
      </c>
      <c r="J602" s="490">
        <f>SUM(J603,J613)</f>
        <v>22278899</v>
      </c>
    </row>
    <row r="603" spans="1:10" ht="33" customHeight="1" x14ac:dyDescent="0.25">
      <c r="A603" s="104" t="s">
        <v>165</v>
      </c>
      <c r="B603" s="381" t="s">
        <v>59</v>
      </c>
      <c r="C603" s="2" t="s">
        <v>35</v>
      </c>
      <c r="D603" s="2" t="s">
        <v>10</v>
      </c>
      <c r="E603" s="233" t="s">
        <v>242</v>
      </c>
      <c r="F603" s="234" t="s">
        <v>422</v>
      </c>
      <c r="G603" s="235" t="s">
        <v>423</v>
      </c>
      <c r="H603" s="2"/>
      <c r="I603" s="491">
        <f>SUM(I604)</f>
        <v>11412477</v>
      </c>
      <c r="J603" s="491">
        <f>SUM(J604)</f>
        <v>11412477</v>
      </c>
    </row>
    <row r="604" spans="1:10" ht="31.5" x14ac:dyDescent="0.25">
      <c r="A604" s="104" t="s">
        <v>511</v>
      </c>
      <c r="B604" s="381" t="s">
        <v>59</v>
      </c>
      <c r="C604" s="2" t="s">
        <v>35</v>
      </c>
      <c r="D604" s="2" t="s">
        <v>10</v>
      </c>
      <c r="E604" s="233" t="s">
        <v>242</v>
      </c>
      <c r="F604" s="234" t="s">
        <v>10</v>
      </c>
      <c r="G604" s="235" t="s">
        <v>423</v>
      </c>
      <c r="H604" s="2"/>
      <c r="I604" s="491">
        <f>SUM(I605+I609+I611)</f>
        <v>11412477</v>
      </c>
      <c r="J604" s="491">
        <f>SUM(J605+J609+J611)</f>
        <v>11412477</v>
      </c>
    </row>
    <row r="605" spans="1:10" ht="31.5" x14ac:dyDescent="0.25">
      <c r="A605" s="62" t="s">
        <v>90</v>
      </c>
      <c r="B605" s="381" t="s">
        <v>59</v>
      </c>
      <c r="C605" s="2" t="s">
        <v>35</v>
      </c>
      <c r="D605" s="2" t="s">
        <v>10</v>
      </c>
      <c r="E605" s="233" t="s">
        <v>242</v>
      </c>
      <c r="F605" s="234" t="s">
        <v>10</v>
      </c>
      <c r="G605" s="235" t="s">
        <v>455</v>
      </c>
      <c r="H605" s="2"/>
      <c r="I605" s="491">
        <f>SUM(I606:I608)</f>
        <v>11412477</v>
      </c>
      <c r="J605" s="491">
        <f>SUM(J606:J608)</f>
        <v>11412477</v>
      </c>
    </row>
    <row r="606" spans="1:10" ht="63" x14ac:dyDescent="0.25">
      <c r="A606" s="104" t="s">
        <v>80</v>
      </c>
      <c r="B606" s="381" t="s">
        <v>59</v>
      </c>
      <c r="C606" s="2" t="s">
        <v>35</v>
      </c>
      <c r="D606" s="2" t="s">
        <v>10</v>
      </c>
      <c r="E606" s="233" t="s">
        <v>242</v>
      </c>
      <c r="F606" s="234" t="s">
        <v>10</v>
      </c>
      <c r="G606" s="235" t="s">
        <v>455</v>
      </c>
      <c r="H606" s="2" t="s">
        <v>13</v>
      </c>
      <c r="I606" s="493">
        <v>10678317</v>
      </c>
      <c r="J606" s="493">
        <v>10678317</v>
      </c>
    </row>
    <row r="607" spans="1:10" ht="31.5" x14ac:dyDescent="0.25">
      <c r="A607" s="114" t="s">
        <v>598</v>
      </c>
      <c r="B607" s="6" t="s">
        <v>59</v>
      </c>
      <c r="C607" s="2" t="s">
        <v>35</v>
      </c>
      <c r="D607" s="2" t="s">
        <v>10</v>
      </c>
      <c r="E607" s="233" t="s">
        <v>242</v>
      </c>
      <c r="F607" s="234" t="s">
        <v>10</v>
      </c>
      <c r="G607" s="235" t="s">
        <v>455</v>
      </c>
      <c r="H607" s="2" t="s">
        <v>16</v>
      </c>
      <c r="I607" s="493">
        <v>721005</v>
      </c>
      <c r="J607" s="493">
        <v>721005</v>
      </c>
    </row>
    <row r="608" spans="1:10" ht="15.75" x14ac:dyDescent="0.25">
      <c r="A608" s="62" t="s">
        <v>18</v>
      </c>
      <c r="B608" s="381" t="s">
        <v>59</v>
      </c>
      <c r="C608" s="2" t="s">
        <v>35</v>
      </c>
      <c r="D608" s="2" t="s">
        <v>10</v>
      </c>
      <c r="E608" s="233" t="s">
        <v>242</v>
      </c>
      <c r="F608" s="234" t="s">
        <v>10</v>
      </c>
      <c r="G608" s="235" t="s">
        <v>455</v>
      </c>
      <c r="H608" s="2" t="s">
        <v>17</v>
      </c>
      <c r="I608" s="493">
        <v>13155</v>
      </c>
      <c r="J608" s="493">
        <v>13155</v>
      </c>
    </row>
    <row r="609" spans="1:10" ht="15.75" hidden="1" x14ac:dyDescent="0.25">
      <c r="A609" s="62" t="s">
        <v>106</v>
      </c>
      <c r="B609" s="381" t="s">
        <v>59</v>
      </c>
      <c r="C609" s="2" t="s">
        <v>35</v>
      </c>
      <c r="D609" s="2" t="s">
        <v>10</v>
      </c>
      <c r="E609" s="233" t="s">
        <v>242</v>
      </c>
      <c r="F609" s="234" t="s">
        <v>10</v>
      </c>
      <c r="G609" s="235" t="s">
        <v>445</v>
      </c>
      <c r="H609" s="2"/>
      <c r="I609" s="491">
        <f>SUM(I610)</f>
        <v>0</v>
      </c>
      <c r="J609" s="491">
        <f>SUM(J610)</f>
        <v>0</v>
      </c>
    </row>
    <row r="610" spans="1:10" ht="31.5" hidden="1" x14ac:dyDescent="0.25">
      <c r="A610" s="114" t="s">
        <v>598</v>
      </c>
      <c r="B610" s="381" t="s">
        <v>59</v>
      </c>
      <c r="C610" s="2" t="s">
        <v>35</v>
      </c>
      <c r="D610" s="2" t="s">
        <v>10</v>
      </c>
      <c r="E610" s="233" t="s">
        <v>242</v>
      </c>
      <c r="F610" s="234" t="s">
        <v>10</v>
      </c>
      <c r="G610" s="235" t="s">
        <v>445</v>
      </c>
      <c r="H610" s="2" t="s">
        <v>16</v>
      </c>
      <c r="I610" s="493"/>
      <c r="J610" s="493"/>
    </row>
    <row r="611" spans="1:10" ht="31.5" hidden="1" x14ac:dyDescent="0.25">
      <c r="A611" s="62" t="s">
        <v>629</v>
      </c>
      <c r="B611" s="381" t="s">
        <v>59</v>
      </c>
      <c r="C611" s="2" t="s">
        <v>35</v>
      </c>
      <c r="D611" s="2" t="s">
        <v>10</v>
      </c>
      <c r="E611" s="233" t="s">
        <v>242</v>
      </c>
      <c r="F611" s="234" t="s">
        <v>10</v>
      </c>
      <c r="G611" s="235" t="s">
        <v>628</v>
      </c>
      <c r="H611" s="2"/>
      <c r="I611" s="491">
        <f>SUM(I612)</f>
        <v>0</v>
      </c>
      <c r="J611" s="491">
        <f>SUM(J612)</f>
        <v>0</v>
      </c>
    </row>
    <row r="612" spans="1:10" ht="31.5" hidden="1" x14ac:dyDescent="0.25">
      <c r="A612" s="114" t="s">
        <v>598</v>
      </c>
      <c r="B612" s="381" t="s">
        <v>59</v>
      </c>
      <c r="C612" s="2" t="s">
        <v>35</v>
      </c>
      <c r="D612" s="2" t="s">
        <v>10</v>
      </c>
      <c r="E612" s="233" t="s">
        <v>242</v>
      </c>
      <c r="F612" s="234" t="s">
        <v>10</v>
      </c>
      <c r="G612" s="235" t="s">
        <v>628</v>
      </c>
      <c r="H612" s="2" t="s">
        <v>16</v>
      </c>
      <c r="I612" s="493"/>
      <c r="J612" s="493"/>
    </row>
    <row r="613" spans="1:10" ht="33" customHeight="1" x14ac:dyDescent="0.25">
      <c r="A613" s="62" t="s">
        <v>166</v>
      </c>
      <c r="B613" s="381" t="s">
        <v>59</v>
      </c>
      <c r="C613" s="2" t="s">
        <v>35</v>
      </c>
      <c r="D613" s="2" t="s">
        <v>10</v>
      </c>
      <c r="E613" s="233" t="s">
        <v>512</v>
      </c>
      <c r="F613" s="234" t="s">
        <v>422</v>
      </c>
      <c r="G613" s="235" t="s">
        <v>423</v>
      </c>
      <c r="H613" s="2"/>
      <c r="I613" s="491">
        <f>SUM(I614)</f>
        <v>10866422</v>
      </c>
      <c r="J613" s="491">
        <f>SUM(J614)</f>
        <v>10866422</v>
      </c>
    </row>
    <row r="614" spans="1:10" ht="15.75" x14ac:dyDescent="0.25">
      <c r="A614" s="62" t="s">
        <v>513</v>
      </c>
      <c r="B614" s="381" t="s">
        <v>59</v>
      </c>
      <c r="C614" s="2" t="s">
        <v>35</v>
      </c>
      <c r="D614" s="2" t="s">
        <v>10</v>
      </c>
      <c r="E614" s="233" t="s">
        <v>243</v>
      </c>
      <c r="F614" s="234" t="s">
        <v>10</v>
      </c>
      <c r="G614" s="235" t="s">
        <v>423</v>
      </c>
      <c r="H614" s="2"/>
      <c r="I614" s="491">
        <f>SUM(I615)</f>
        <v>10866422</v>
      </c>
      <c r="J614" s="491">
        <f>SUM(J615)</f>
        <v>10866422</v>
      </c>
    </row>
    <row r="615" spans="1:10" ht="31.5" x14ac:dyDescent="0.25">
      <c r="A615" s="62" t="s">
        <v>90</v>
      </c>
      <c r="B615" s="381" t="s">
        <v>59</v>
      </c>
      <c r="C615" s="2" t="s">
        <v>35</v>
      </c>
      <c r="D615" s="2" t="s">
        <v>10</v>
      </c>
      <c r="E615" s="233" t="s">
        <v>243</v>
      </c>
      <c r="F615" s="234" t="s">
        <v>10</v>
      </c>
      <c r="G615" s="235" t="s">
        <v>455</v>
      </c>
      <c r="H615" s="2"/>
      <c r="I615" s="491">
        <f>SUM(I616:I618)</f>
        <v>10866422</v>
      </c>
      <c r="J615" s="491">
        <f>SUM(J616:J618)</f>
        <v>10866422</v>
      </c>
    </row>
    <row r="616" spans="1:10" ht="63" x14ac:dyDescent="0.25">
      <c r="A616" s="104" t="s">
        <v>80</v>
      </c>
      <c r="B616" s="381" t="s">
        <v>59</v>
      </c>
      <c r="C616" s="2" t="s">
        <v>35</v>
      </c>
      <c r="D616" s="2" t="s">
        <v>10</v>
      </c>
      <c r="E616" s="233" t="s">
        <v>243</v>
      </c>
      <c r="F616" s="234" t="s">
        <v>10</v>
      </c>
      <c r="G616" s="235" t="s">
        <v>455</v>
      </c>
      <c r="H616" s="2" t="s">
        <v>13</v>
      </c>
      <c r="I616" s="493">
        <v>10214840</v>
      </c>
      <c r="J616" s="493">
        <v>10214840</v>
      </c>
    </row>
    <row r="617" spans="1:10" ht="31.5" x14ac:dyDescent="0.25">
      <c r="A617" s="114" t="s">
        <v>598</v>
      </c>
      <c r="B617" s="6" t="s">
        <v>59</v>
      </c>
      <c r="C617" s="2" t="s">
        <v>35</v>
      </c>
      <c r="D617" s="2" t="s">
        <v>10</v>
      </c>
      <c r="E617" s="233" t="s">
        <v>243</v>
      </c>
      <c r="F617" s="234" t="s">
        <v>10</v>
      </c>
      <c r="G617" s="235" t="s">
        <v>455</v>
      </c>
      <c r="H617" s="2" t="s">
        <v>16</v>
      </c>
      <c r="I617" s="493">
        <v>646735</v>
      </c>
      <c r="J617" s="493">
        <v>646735</v>
      </c>
    </row>
    <row r="618" spans="1:10" ht="15.75" x14ac:dyDescent="0.25">
      <c r="A618" s="62" t="s">
        <v>18</v>
      </c>
      <c r="B618" s="381" t="s">
        <v>59</v>
      </c>
      <c r="C618" s="2" t="s">
        <v>35</v>
      </c>
      <c r="D618" s="2" t="s">
        <v>10</v>
      </c>
      <c r="E618" s="233" t="s">
        <v>243</v>
      </c>
      <c r="F618" s="234" t="s">
        <v>10</v>
      </c>
      <c r="G618" s="235" t="s">
        <v>455</v>
      </c>
      <c r="H618" s="2" t="s">
        <v>17</v>
      </c>
      <c r="I618" s="493">
        <v>4847</v>
      </c>
      <c r="J618" s="493">
        <v>4847</v>
      </c>
    </row>
    <row r="619" spans="1:10" s="37" customFormat="1" ht="63" x14ac:dyDescent="0.25">
      <c r="A619" s="105" t="s">
        <v>136</v>
      </c>
      <c r="B619" s="30" t="s">
        <v>59</v>
      </c>
      <c r="C619" s="28" t="s">
        <v>35</v>
      </c>
      <c r="D619" s="42" t="s">
        <v>10</v>
      </c>
      <c r="E619" s="242" t="s">
        <v>212</v>
      </c>
      <c r="F619" s="243" t="s">
        <v>422</v>
      </c>
      <c r="G619" s="244" t="s">
        <v>423</v>
      </c>
      <c r="H619" s="28"/>
      <c r="I619" s="490">
        <f t="shared" ref="I619:J622" si="55">SUM(I620)</f>
        <v>49000</v>
      </c>
      <c r="J619" s="490">
        <f t="shared" si="55"/>
        <v>49000</v>
      </c>
    </row>
    <row r="620" spans="1:10" s="37" customFormat="1" ht="110.25" x14ac:dyDescent="0.25">
      <c r="A620" s="106" t="s">
        <v>152</v>
      </c>
      <c r="B620" s="54" t="s">
        <v>59</v>
      </c>
      <c r="C620" s="2" t="s">
        <v>35</v>
      </c>
      <c r="D620" s="35" t="s">
        <v>10</v>
      </c>
      <c r="E620" s="275" t="s">
        <v>214</v>
      </c>
      <c r="F620" s="276" t="s">
        <v>422</v>
      </c>
      <c r="G620" s="277" t="s">
        <v>423</v>
      </c>
      <c r="H620" s="2"/>
      <c r="I620" s="491">
        <f t="shared" si="55"/>
        <v>49000</v>
      </c>
      <c r="J620" s="491">
        <f t="shared" si="55"/>
        <v>49000</v>
      </c>
    </row>
    <row r="621" spans="1:10" s="37" customFormat="1" ht="47.25" x14ac:dyDescent="0.25">
      <c r="A621" s="106" t="s">
        <v>442</v>
      </c>
      <c r="B621" s="54" t="s">
        <v>59</v>
      </c>
      <c r="C621" s="2" t="s">
        <v>35</v>
      </c>
      <c r="D621" s="35" t="s">
        <v>10</v>
      </c>
      <c r="E621" s="275" t="s">
        <v>214</v>
      </c>
      <c r="F621" s="276" t="s">
        <v>10</v>
      </c>
      <c r="G621" s="277" t="s">
        <v>423</v>
      </c>
      <c r="H621" s="2"/>
      <c r="I621" s="491">
        <f t="shared" si="55"/>
        <v>49000</v>
      </c>
      <c r="J621" s="491">
        <f t="shared" si="55"/>
        <v>49000</v>
      </c>
    </row>
    <row r="622" spans="1:10" s="37" customFormat="1" ht="31.5" x14ac:dyDescent="0.25">
      <c r="A622" s="62" t="s">
        <v>105</v>
      </c>
      <c r="B622" s="381" t="s">
        <v>59</v>
      </c>
      <c r="C622" s="2" t="s">
        <v>35</v>
      </c>
      <c r="D622" s="35" t="s">
        <v>10</v>
      </c>
      <c r="E622" s="275" t="s">
        <v>214</v>
      </c>
      <c r="F622" s="276" t="s">
        <v>10</v>
      </c>
      <c r="G622" s="277" t="s">
        <v>443</v>
      </c>
      <c r="H622" s="2"/>
      <c r="I622" s="491">
        <f t="shared" si="55"/>
        <v>49000</v>
      </c>
      <c r="J622" s="491">
        <f t="shared" si="55"/>
        <v>49000</v>
      </c>
    </row>
    <row r="623" spans="1:10" ht="31.5" x14ac:dyDescent="0.25">
      <c r="A623" s="114" t="s">
        <v>598</v>
      </c>
      <c r="B623" s="6" t="s">
        <v>59</v>
      </c>
      <c r="C623" s="2" t="s">
        <v>35</v>
      </c>
      <c r="D623" s="35" t="s">
        <v>10</v>
      </c>
      <c r="E623" s="275" t="s">
        <v>214</v>
      </c>
      <c r="F623" s="276" t="s">
        <v>10</v>
      </c>
      <c r="G623" s="277" t="s">
        <v>443</v>
      </c>
      <c r="H623" s="2" t="s">
        <v>16</v>
      </c>
      <c r="I623" s="492">
        <v>49000</v>
      </c>
      <c r="J623" s="492">
        <v>49000</v>
      </c>
    </row>
    <row r="624" spans="1:10" s="65" customFormat="1" ht="31.5" x14ac:dyDescent="0.25">
      <c r="A624" s="102" t="s">
        <v>143</v>
      </c>
      <c r="B624" s="30" t="s">
        <v>59</v>
      </c>
      <c r="C624" s="28" t="s">
        <v>35</v>
      </c>
      <c r="D624" s="28" t="s">
        <v>10</v>
      </c>
      <c r="E624" s="230" t="s">
        <v>217</v>
      </c>
      <c r="F624" s="231" t="s">
        <v>422</v>
      </c>
      <c r="G624" s="232" t="s">
        <v>423</v>
      </c>
      <c r="H624" s="31"/>
      <c r="I624" s="490">
        <f>SUM(I625)</f>
        <v>25000</v>
      </c>
      <c r="J624" s="490">
        <f>SUM(J625)</f>
        <v>25000</v>
      </c>
    </row>
    <row r="625" spans="1:10" s="65" customFormat="1" ht="63" x14ac:dyDescent="0.25">
      <c r="A625" s="104" t="s">
        <v>167</v>
      </c>
      <c r="B625" s="381" t="s">
        <v>59</v>
      </c>
      <c r="C625" s="2" t="s">
        <v>35</v>
      </c>
      <c r="D625" s="2" t="s">
        <v>10</v>
      </c>
      <c r="E625" s="233" t="s">
        <v>244</v>
      </c>
      <c r="F625" s="234" t="s">
        <v>422</v>
      </c>
      <c r="G625" s="235" t="s">
        <v>423</v>
      </c>
      <c r="H625" s="2"/>
      <c r="I625" s="491">
        <f>SUM(I626)</f>
        <v>25000</v>
      </c>
      <c r="J625" s="491">
        <f>SUM(J626)</f>
        <v>25000</v>
      </c>
    </row>
    <row r="626" spans="1:10" s="65" customFormat="1" ht="33.75" customHeight="1" x14ac:dyDescent="0.25">
      <c r="A626" s="104" t="s">
        <v>514</v>
      </c>
      <c r="B626" s="381" t="s">
        <v>59</v>
      </c>
      <c r="C626" s="2" t="s">
        <v>35</v>
      </c>
      <c r="D626" s="2" t="s">
        <v>10</v>
      </c>
      <c r="E626" s="233" t="s">
        <v>244</v>
      </c>
      <c r="F626" s="234" t="s">
        <v>12</v>
      </c>
      <c r="G626" s="235" t="s">
        <v>423</v>
      </c>
      <c r="H626" s="2"/>
      <c r="I626" s="491">
        <f>SUM(I627+I629)</f>
        <v>25000</v>
      </c>
      <c r="J626" s="491">
        <f>SUM(J627+J629)</f>
        <v>25000</v>
      </c>
    </row>
    <row r="627" spans="1:10" s="65" customFormat="1" ht="16.5" hidden="1" customHeight="1" x14ac:dyDescent="0.25">
      <c r="A627" s="62" t="s">
        <v>106</v>
      </c>
      <c r="B627" s="381" t="s">
        <v>59</v>
      </c>
      <c r="C627" s="2" t="s">
        <v>35</v>
      </c>
      <c r="D627" s="2" t="s">
        <v>10</v>
      </c>
      <c r="E627" s="233" t="s">
        <v>244</v>
      </c>
      <c r="F627" s="234" t="s">
        <v>12</v>
      </c>
      <c r="G627" s="235" t="s">
        <v>445</v>
      </c>
      <c r="H627" s="2"/>
      <c r="I627" s="491">
        <f>SUM(I628)</f>
        <v>0</v>
      </c>
      <c r="J627" s="491">
        <f>SUM(J628)</f>
        <v>0</v>
      </c>
    </row>
    <row r="628" spans="1:10" s="65" customFormat="1" ht="33.75" hidden="1" customHeight="1" x14ac:dyDescent="0.25">
      <c r="A628" s="114" t="s">
        <v>598</v>
      </c>
      <c r="B628" s="6" t="s">
        <v>59</v>
      </c>
      <c r="C628" s="2" t="s">
        <v>35</v>
      </c>
      <c r="D628" s="2" t="s">
        <v>10</v>
      </c>
      <c r="E628" s="233" t="s">
        <v>244</v>
      </c>
      <c r="F628" s="234" t="s">
        <v>12</v>
      </c>
      <c r="G628" s="235" t="s">
        <v>445</v>
      </c>
      <c r="H628" s="2" t="s">
        <v>16</v>
      </c>
      <c r="I628" s="493"/>
      <c r="J628" s="493"/>
    </row>
    <row r="629" spans="1:10" s="65" customFormat="1" ht="31.5" x14ac:dyDescent="0.25">
      <c r="A629" s="62" t="s">
        <v>516</v>
      </c>
      <c r="B629" s="381" t="s">
        <v>59</v>
      </c>
      <c r="C629" s="2" t="s">
        <v>35</v>
      </c>
      <c r="D629" s="2" t="s">
        <v>10</v>
      </c>
      <c r="E629" s="233" t="s">
        <v>244</v>
      </c>
      <c r="F629" s="234" t="s">
        <v>12</v>
      </c>
      <c r="G629" s="235" t="s">
        <v>515</v>
      </c>
      <c r="H629" s="2"/>
      <c r="I629" s="491">
        <f>SUM(I630)</f>
        <v>25000</v>
      </c>
      <c r="J629" s="491">
        <f>SUM(J630)</f>
        <v>25000</v>
      </c>
    </row>
    <row r="630" spans="1:10" s="65" customFormat="1" ht="31.5" x14ac:dyDescent="0.25">
      <c r="A630" s="114" t="s">
        <v>598</v>
      </c>
      <c r="B630" s="6" t="s">
        <v>59</v>
      </c>
      <c r="C630" s="2" t="s">
        <v>35</v>
      </c>
      <c r="D630" s="2" t="s">
        <v>10</v>
      </c>
      <c r="E630" s="233" t="s">
        <v>244</v>
      </c>
      <c r="F630" s="234" t="s">
        <v>12</v>
      </c>
      <c r="G630" s="235" t="s">
        <v>515</v>
      </c>
      <c r="H630" s="2" t="s">
        <v>16</v>
      </c>
      <c r="I630" s="493">
        <v>25000</v>
      </c>
      <c r="J630" s="493">
        <v>25000</v>
      </c>
    </row>
    <row r="631" spans="1:10" ht="15.75" x14ac:dyDescent="0.25">
      <c r="A631" s="113" t="s">
        <v>36</v>
      </c>
      <c r="B631" s="26" t="s">
        <v>59</v>
      </c>
      <c r="C631" s="22" t="s">
        <v>35</v>
      </c>
      <c r="D631" s="22" t="s">
        <v>20</v>
      </c>
      <c r="E631" s="227"/>
      <c r="F631" s="228"/>
      <c r="G631" s="229"/>
      <c r="H631" s="22"/>
      <c r="I631" s="489">
        <f>SUM(I632,I651)</f>
        <v>6431135</v>
      </c>
      <c r="J631" s="489">
        <f>SUM(J632,J651)</f>
        <v>6431135</v>
      </c>
    </row>
    <row r="632" spans="1:10" ht="31.5" x14ac:dyDescent="0.25">
      <c r="A632" s="102" t="s">
        <v>158</v>
      </c>
      <c r="B632" s="30" t="s">
        <v>59</v>
      </c>
      <c r="C632" s="28" t="s">
        <v>35</v>
      </c>
      <c r="D632" s="28" t="s">
        <v>20</v>
      </c>
      <c r="E632" s="230" t="s">
        <v>239</v>
      </c>
      <c r="F632" s="231" t="s">
        <v>422</v>
      </c>
      <c r="G632" s="232" t="s">
        <v>423</v>
      </c>
      <c r="H632" s="28"/>
      <c r="I632" s="490">
        <f>SUM(I639+I633)</f>
        <v>6424135</v>
      </c>
      <c r="J632" s="490">
        <f>SUM(J639+J633)</f>
        <v>6424135</v>
      </c>
    </row>
    <row r="633" spans="1:10" ht="47.25" hidden="1" x14ac:dyDescent="0.25">
      <c r="A633" s="62" t="s">
        <v>166</v>
      </c>
      <c r="B633" s="381" t="s">
        <v>59</v>
      </c>
      <c r="C633" s="2" t="s">
        <v>35</v>
      </c>
      <c r="D633" s="2" t="s">
        <v>20</v>
      </c>
      <c r="E633" s="233" t="s">
        <v>512</v>
      </c>
      <c r="F633" s="234" t="s">
        <v>422</v>
      </c>
      <c r="G633" s="235" t="s">
        <v>423</v>
      </c>
      <c r="H633" s="2"/>
      <c r="I633" s="491">
        <f>SUM(I634)</f>
        <v>0</v>
      </c>
      <c r="J633" s="491">
        <f>SUM(J634)</f>
        <v>0</v>
      </c>
    </row>
    <row r="634" spans="1:10" ht="16.5" hidden="1" customHeight="1" x14ac:dyDescent="0.25">
      <c r="A634" s="109" t="s">
        <v>762</v>
      </c>
      <c r="B634" s="381" t="s">
        <v>59</v>
      </c>
      <c r="C634" s="2" t="s">
        <v>35</v>
      </c>
      <c r="D634" s="2" t="s">
        <v>20</v>
      </c>
      <c r="E634" s="233" t="s">
        <v>243</v>
      </c>
      <c r="F634" s="234" t="s">
        <v>12</v>
      </c>
      <c r="G634" s="235" t="s">
        <v>423</v>
      </c>
      <c r="H634" s="2"/>
      <c r="I634" s="491">
        <f>SUM(I635+I637)</f>
        <v>0</v>
      </c>
      <c r="J634" s="491">
        <f>SUM(J635+J637)</f>
        <v>0</v>
      </c>
    </row>
    <row r="635" spans="1:10" ht="31.5" hidden="1" x14ac:dyDescent="0.25">
      <c r="A635" s="109" t="s">
        <v>761</v>
      </c>
      <c r="B635" s="381" t="s">
        <v>59</v>
      </c>
      <c r="C635" s="2" t="s">
        <v>35</v>
      </c>
      <c r="D635" s="2" t="s">
        <v>20</v>
      </c>
      <c r="E635" s="233" t="s">
        <v>243</v>
      </c>
      <c r="F635" s="234" t="s">
        <v>12</v>
      </c>
      <c r="G635" s="235" t="s">
        <v>760</v>
      </c>
      <c r="H635" s="2"/>
      <c r="I635" s="491">
        <f>SUM(I636)</f>
        <v>0</v>
      </c>
      <c r="J635" s="491">
        <f>SUM(J636)</f>
        <v>0</v>
      </c>
    </row>
    <row r="636" spans="1:10" ht="15.75" hidden="1" x14ac:dyDescent="0.25">
      <c r="A636" s="109" t="s">
        <v>21</v>
      </c>
      <c r="B636" s="381" t="s">
        <v>59</v>
      </c>
      <c r="C636" s="2" t="s">
        <v>35</v>
      </c>
      <c r="D636" s="2" t="s">
        <v>20</v>
      </c>
      <c r="E636" s="233" t="s">
        <v>243</v>
      </c>
      <c r="F636" s="234" t="s">
        <v>12</v>
      </c>
      <c r="G636" s="235" t="s">
        <v>760</v>
      </c>
      <c r="H636" s="2" t="s">
        <v>68</v>
      </c>
      <c r="I636" s="493"/>
      <c r="J636" s="493"/>
    </row>
    <row r="637" spans="1:10" ht="31.5" hidden="1" x14ac:dyDescent="0.25">
      <c r="A637" s="109" t="s">
        <v>485</v>
      </c>
      <c r="B637" s="381" t="s">
        <v>59</v>
      </c>
      <c r="C637" s="2" t="s">
        <v>35</v>
      </c>
      <c r="D637" s="2" t="s">
        <v>20</v>
      </c>
      <c r="E637" s="233" t="s">
        <v>243</v>
      </c>
      <c r="F637" s="234" t="s">
        <v>12</v>
      </c>
      <c r="G637" s="235" t="s">
        <v>484</v>
      </c>
      <c r="H637" s="2"/>
      <c r="I637" s="491">
        <f>SUM(I638)</f>
        <v>0</v>
      </c>
      <c r="J637" s="491">
        <f>SUM(J638)</f>
        <v>0</v>
      </c>
    </row>
    <row r="638" spans="1:10" ht="15.75" hidden="1" x14ac:dyDescent="0.25">
      <c r="A638" s="109" t="s">
        <v>21</v>
      </c>
      <c r="B638" s="381" t="s">
        <v>59</v>
      </c>
      <c r="C638" s="2" t="s">
        <v>35</v>
      </c>
      <c r="D638" s="2" t="s">
        <v>20</v>
      </c>
      <c r="E638" s="233" t="s">
        <v>243</v>
      </c>
      <c r="F638" s="234" t="s">
        <v>12</v>
      </c>
      <c r="G638" s="235" t="s">
        <v>484</v>
      </c>
      <c r="H638" s="2" t="s">
        <v>68</v>
      </c>
      <c r="I638" s="493"/>
      <c r="J638" s="493"/>
    </row>
    <row r="639" spans="1:10" ht="48.75" customHeight="1" x14ac:dyDescent="0.25">
      <c r="A639" s="62" t="s">
        <v>168</v>
      </c>
      <c r="B639" s="381" t="s">
        <v>59</v>
      </c>
      <c r="C639" s="2" t="s">
        <v>35</v>
      </c>
      <c r="D639" s="2" t="s">
        <v>20</v>
      </c>
      <c r="E639" s="233" t="s">
        <v>245</v>
      </c>
      <c r="F639" s="234" t="s">
        <v>422</v>
      </c>
      <c r="G639" s="235" t="s">
        <v>423</v>
      </c>
      <c r="H639" s="2"/>
      <c r="I639" s="491">
        <f>SUM(I640+I644)</f>
        <v>6424135</v>
      </c>
      <c r="J639" s="491">
        <f>SUM(J640+J644)</f>
        <v>6424135</v>
      </c>
    </row>
    <row r="640" spans="1:10" ht="78.75" x14ac:dyDescent="0.25">
      <c r="A640" s="62" t="s">
        <v>520</v>
      </c>
      <c r="B640" s="381" t="s">
        <v>59</v>
      </c>
      <c r="C640" s="2" t="s">
        <v>35</v>
      </c>
      <c r="D640" s="2" t="s">
        <v>20</v>
      </c>
      <c r="E640" s="233" t="s">
        <v>245</v>
      </c>
      <c r="F640" s="234" t="s">
        <v>10</v>
      </c>
      <c r="G640" s="235" t="s">
        <v>423</v>
      </c>
      <c r="H640" s="2"/>
      <c r="I640" s="491">
        <f>SUM(I641)</f>
        <v>1189784</v>
      </c>
      <c r="J640" s="491">
        <f>SUM(J641)</f>
        <v>1189784</v>
      </c>
    </row>
    <row r="641" spans="1:10" ht="31.5" x14ac:dyDescent="0.25">
      <c r="A641" s="62" t="s">
        <v>79</v>
      </c>
      <c r="B641" s="381" t="s">
        <v>59</v>
      </c>
      <c r="C641" s="44" t="s">
        <v>35</v>
      </c>
      <c r="D641" s="44" t="s">
        <v>20</v>
      </c>
      <c r="E641" s="272" t="s">
        <v>245</v>
      </c>
      <c r="F641" s="273" t="s">
        <v>521</v>
      </c>
      <c r="G641" s="274" t="s">
        <v>427</v>
      </c>
      <c r="H641" s="44"/>
      <c r="I641" s="491">
        <f>SUM(I642:I643)</f>
        <v>1189784</v>
      </c>
      <c r="J641" s="491">
        <f>SUM(J642:J643)</f>
        <v>1189784</v>
      </c>
    </row>
    <row r="642" spans="1:10" ht="63" x14ac:dyDescent="0.25">
      <c r="A642" s="104" t="s">
        <v>80</v>
      </c>
      <c r="B642" s="381" t="s">
        <v>59</v>
      </c>
      <c r="C642" s="2" t="s">
        <v>35</v>
      </c>
      <c r="D642" s="2" t="s">
        <v>20</v>
      </c>
      <c r="E642" s="233" t="s">
        <v>245</v>
      </c>
      <c r="F642" s="234" t="s">
        <v>521</v>
      </c>
      <c r="G642" s="235" t="s">
        <v>427</v>
      </c>
      <c r="H642" s="2" t="s">
        <v>13</v>
      </c>
      <c r="I642" s="493">
        <v>1189784</v>
      </c>
      <c r="J642" s="493">
        <v>1189784</v>
      </c>
    </row>
    <row r="643" spans="1:10" ht="15.75" hidden="1" x14ac:dyDescent="0.25">
      <c r="A643" s="62" t="s">
        <v>18</v>
      </c>
      <c r="B643" s="381" t="s">
        <v>59</v>
      </c>
      <c r="C643" s="2" t="s">
        <v>35</v>
      </c>
      <c r="D643" s="2" t="s">
        <v>20</v>
      </c>
      <c r="E643" s="233" t="s">
        <v>245</v>
      </c>
      <c r="F643" s="234" t="s">
        <v>521</v>
      </c>
      <c r="G643" s="235" t="s">
        <v>427</v>
      </c>
      <c r="H643" s="2" t="s">
        <v>17</v>
      </c>
      <c r="I643" s="493"/>
      <c r="J643" s="493"/>
    </row>
    <row r="644" spans="1:10" ht="47.25" x14ac:dyDescent="0.25">
      <c r="A644" s="62" t="s">
        <v>517</v>
      </c>
      <c r="B644" s="381" t="s">
        <v>59</v>
      </c>
      <c r="C644" s="2" t="s">
        <v>35</v>
      </c>
      <c r="D644" s="2" t="s">
        <v>20</v>
      </c>
      <c r="E644" s="233" t="s">
        <v>245</v>
      </c>
      <c r="F644" s="234" t="s">
        <v>12</v>
      </c>
      <c r="G644" s="235" t="s">
        <v>423</v>
      </c>
      <c r="H644" s="2"/>
      <c r="I644" s="491">
        <f>SUM(I645+I647)</f>
        <v>5234351</v>
      </c>
      <c r="J644" s="491">
        <f>SUM(J645+J647)</f>
        <v>5234351</v>
      </c>
    </row>
    <row r="645" spans="1:10" ht="47.25" x14ac:dyDescent="0.25">
      <c r="A645" s="62" t="s">
        <v>92</v>
      </c>
      <c r="B645" s="381" t="s">
        <v>59</v>
      </c>
      <c r="C645" s="2" t="s">
        <v>35</v>
      </c>
      <c r="D645" s="2" t="s">
        <v>20</v>
      </c>
      <c r="E645" s="233" t="s">
        <v>245</v>
      </c>
      <c r="F645" s="234" t="s">
        <v>518</v>
      </c>
      <c r="G645" s="235" t="s">
        <v>519</v>
      </c>
      <c r="H645" s="2"/>
      <c r="I645" s="491">
        <f>SUM(I646)</f>
        <v>52872</v>
      </c>
      <c r="J645" s="491">
        <f>SUM(J646)</f>
        <v>52872</v>
      </c>
    </row>
    <row r="646" spans="1:10" ht="63" x14ac:dyDescent="0.25">
      <c r="A646" s="104" t="s">
        <v>80</v>
      </c>
      <c r="B646" s="381" t="s">
        <v>59</v>
      </c>
      <c r="C646" s="2" t="s">
        <v>35</v>
      </c>
      <c r="D646" s="2" t="s">
        <v>20</v>
      </c>
      <c r="E646" s="233" t="s">
        <v>245</v>
      </c>
      <c r="F646" s="234" t="s">
        <v>518</v>
      </c>
      <c r="G646" s="235" t="s">
        <v>519</v>
      </c>
      <c r="H646" s="2" t="s">
        <v>13</v>
      </c>
      <c r="I646" s="493">
        <v>52872</v>
      </c>
      <c r="J646" s="493">
        <v>52872</v>
      </c>
    </row>
    <row r="647" spans="1:10" ht="31.5" x14ac:dyDescent="0.25">
      <c r="A647" s="62" t="s">
        <v>90</v>
      </c>
      <c r="B647" s="381" t="s">
        <v>59</v>
      </c>
      <c r="C647" s="2" t="s">
        <v>35</v>
      </c>
      <c r="D647" s="2" t="s">
        <v>20</v>
      </c>
      <c r="E647" s="233" t="s">
        <v>245</v>
      </c>
      <c r="F647" s="234" t="s">
        <v>518</v>
      </c>
      <c r="G647" s="235" t="s">
        <v>455</v>
      </c>
      <c r="H647" s="2"/>
      <c r="I647" s="491">
        <f>SUM(I648:I650)</f>
        <v>5181479</v>
      </c>
      <c r="J647" s="491">
        <f>SUM(J648:J650)</f>
        <v>5181479</v>
      </c>
    </row>
    <row r="648" spans="1:10" ht="63" x14ac:dyDescent="0.25">
      <c r="A648" s="104" t="s">
        <v>80</v>
      </c>
      <c r="B648" s="381" t="s">
        <v>59</v>
      </c>
      <c r="C648" s="2" t="s">
        <v>35</v>
      </c>
      <c r="D648" s="2" t="s">
        <v>20</v>
      </c>
      <c r="E648" s="233" t="s">
        <v>245</v>
      </c>
      <c r="F648" s="234" t="s">
        <v>518</v>
      </c>
      <c r="G648" s="235" t="s">
        <v>455</v>
      </c>
      <c r="H648" s="2" t="s">
        <v>13</v>
      </c>
      <c r="I648" s="493">
        <v>5007879</v>
      </c>
      <c r="J648" s="493">
        <v>5007879</v>
      </c>
    </row>
    <row r="649" spans="1:10" ht="31.5" x14ac:dyDescent="0.25">
      <c r="A649" s="114" t="s">
        <v>598</v>
      </c>
      <c r="B649" s="6" t="s">
        <v>59</v>
      </c>
      <c r="C649" s="2" t="s">
        <v>35</v>
      </c>
      <c r="D649" s="2" t="s">
        <v>20</v>
      </c>
      <c r="E649" s="233" t="s">
        <v>245</v>
      </c>
      <c r="F649" s="234" t="s">
        <v>518</v>
      </c>
      <c r="G649" s="235" t="s">
        <v>455</v>
      </c>
      <c r="H649" s="2" t="s">
        <v>16</v>
      </c>
      <c r="I649" s="576">
        <v>173400</v>
      </c>
      <c r="J649" s="576">
        <v>173400</v>
      </c>
    </row>
    <row r="650" spans="1:10" ht="15.75" x14ac:dyDescent="0.25">
      <c r="A650" s="62" t="s">
        <v>18</v>
      </c>
      <c r="B650" s="381" t="s">
        <v>59</v>
      </c>
      <c r="C650" s="2" t="s">
        <v>35</v>
      </c>
      <c r="D650" s="2" t="s">
        <v>20</v>
      </c>
      <c r="E650" s="233" t="s">
        <v>245</v>
      </c>
      <c r="F650" s="234" t="s">
        <v>518</v>
      </c>
      <c r="G650" s="235" t="s">
        <v>455</v>
      </c>
      <c r="H650" s="2" t="s">
        <v>17</v>
      </c>
      <c r="I650" s="493">
        <v>200</v>
      </c>
      <c r="J650" s="493">
        <v>200</v>
      </c>
    </row>
    <row r="651" spans="1:10" ht="47.25" x14ac:dyDescent="0.25">
      <c r="A651" s="105" t="s">
        <v>111</v>
      </c>
      <c r="B651" s="30" t="s">
        <v>59</v>
      </c>
      <c r="C651" s="28" t="s">
        <v>35</v>
      </c>
      <c r="D651" s="28" t="s">
        <v>20</v>
      </c>
      <c r="E651" s="230" t="s">
        <v>425</v>
      </c>
      <c r="F651" s="231" t="s">
        <v>422</v>
      </c>
      <c r="G651" s="232" t="s">
        <v>423</v>
      </c>
      <c r="H651" s="28"/>
      <c r="I651" s="490">
        <f t="shared" ref="I651:J654" si="56">SUM(I652)</f>
        <v>7000</v>
      </c>
      <c r="J651" s="490">
        <f t="shared" si="56"/>
        <v>7000</v>
      </c>
    </row>
    <row r="652" spans="1:10" ht="63" x14ac:dyDescent="0.25">
      <c r="A652" s="106" t="s">
        <v>124</v>
      </c>
      <c r="B652" s="54" t="s">
        <v>59</v>
      </c>
      <c r="C652" s="2" t="s">
        <v>35</v>
      </c>
      <c r="D652" s="2" t="s">
        <v>20</v>
      </c>
      <c r="E652" s="233" t="s">
        <v>196</v>
      </c>
      <c r="F652" s="234" t="s">
        <v>422</v>
      </c>
      <c r="G652" s="235" t="s">
        <v>423</v>
      </c>
      <c r="H652" s="44"/>
      <c r="I652" s="491">
        <f t="shared" si="56"/>
        <v>7000</v>
      </c>
      <c r="J652" s="491">
        <f t="shared" si="56"/>
        <v>7000</v>
      </c>
    </row>
    <row r="653" spans="1:10" ht="47.25" x14ac:dyDescent="0.25">
      <c r="A653" s="106" t="s">
        <v>429</v>
      </c>
      <c r="B653" s="54" t="s">
        <v>59</v>
      </c>
      <c r="C653" s="2" t="s">
        <v>35</v>
      </c>
      <c r="D653" s="2" t="s">
        <v>20</v>
      </c>
      <c r="E653" s="233" t="s">
        <v>196</v>
      </c>
      <c r="F653" s="234" t="s">
        <v>10</v>
      </c>
      <c r="G653" s="235" t="s">
        <v>423</v>
      </c>
      <c r="H653" s="44"/>
      <c r="I653" s="491">
        <f t="shared" si="56"/>
        <v>7000</v>
      </c>
      <c r="J653" s="491">
        <f t="shared" si="56"/>
        <v>7000</v>
      </c>
    </row>
    <row r="654" spans="1:10" ht="15.75" x14ac:dyDescent="0.25">
      <c r="A654" s="106" t="s">
        <v>113</v>
      </c>
      <c r="B654" s="54" t="s">
        <v>59</v>
      </c>
      <c r="C654" s="2" t="s">
        <v>35</v>
      </c>
      <c r="D654" s="2" t="s">
        <v>20</v>
      </c>
      <c r="E654" s="233" t="s">
        <v>196</v>
      </c>
      <c r="F654" s="234" t="s">
        <v>10</v>
      </c>
      <c r="G654" s="235" t="s">
        <v>428</v>
      </c>
      <c r="H654" s="44"/>
      <c r="I654" s="491">
        <f t="shared" si="56"/>
        <v>7000</v>
      </c>
      <c r="J654" s="491">
        <f t="shared" si="56"/>
        <v>7000</v>
      </c>
    </row>
    <row r="655" spans="1:10" ht="31.5" x14ac:dyDescent="0.25">
      <c r="A655" s="114" t="s">
        <v>598</v>
      </c>
      <c r="B655" s="6" t="s">
        <v>59</v>
      </c>
      <c r="C655" s="2" t="s">
        <v>35</v>
      </c>
      <c r="D655" s="2" t="s">
        <v>20</v>
      </c>
      <c r="E655" s="233" t="s">
        <v>196</v>
      </c>
      <c r="F655" s="234" t="s">
        <v>10</v>
      </c>
      <c r="G655" s="235" t="s">
        <v>428</v>
      </c>
      <c r="H655" s="2" t="s">
        <v>16</v>
      </c>
      <c r="I655" s="493">
        <v>7000</v>
      </c>
      <c r="J655" s="493">
        <v>7000</v>
      </c>
    </row>
    <row r="656" spans="1:10" ht="15.75" x14ac:dyDescent="0.25">
      <c r="A656" s="117" t="s">
        <v>37</v>
      </c>
      <c r="B656" s="19" t="s">
        <v>59</v>
      </c>
      <c r="C656" s="19">
        <v>10</v>
      </c>
      <c r="D656" s="19"/>
      <c r="E656" s="263"/>
      <c r="F656" s="264"/>
      <c r="G656" s="265"/>
      <c r="H656" s="15"/>
      <c r="I656" s="488">
        <f>SUM(I657)</f>
        <v>1293477</v>
      </c>
      <c r="J656" s="488">
        <f>SUM(J657)</f>
        <v>1293477</v>
      </c>
    </row>
    <row r="657" spans="1:10" ht="15.75" x14ac:dyDescent="0.25">
      <c r="A657" s="113" t="s">
        <v>41</v>
      </c>
      <c r="B657" s="26" t="s">
        <v>59</v>
      </c>
      <c r="C657" s="26">
        <v>10</v>
      </c>
      <c r="D657" s="22" t="s">
        <v>15</v>
      </c>
      <c r="E657" s="227"/>
      <c r="F657" s="228"/>
      <c r="G657" s="229"/>
      <c r="H657" s="22"/>
      <c r="I657" s="489">
        <f>SUM(I658)</f>
        <v>1293477</v>
      </c>
      <c r="J657" s="489">
        <f>SUM(J658)</f>
        <v>1293477</v>
      </c>
    </row>
    <row r="658" spans="1:10" ht="31.5" x14ac:dyDescent="0.25">
      <c r="A658" s="102" t="s">
        <v>158</v>
      </c>
      <c r="B658" s="30" t="s">
        <v>59</v>
      </c>
      <c r="C658" s="28" t="s">
        <v>57</v>
      </c>
      <c r="D658" s="28" t="s">
        <v>15</v>
      </c>
      <c r="E658" s="230" t="s">
        <v>239</v>
      </c>
      <c r="F658" s="231" t="s">
        <v>422</v>
      </c>
      <c r="G658" s="232" t="s">
        <v>423</v>
      </c>
      <c r="H658" s="28"/>
      <c r="I658" s="490">
        <f>SUM(I659,I664,I669)</f>
        <v>1293477</v>
      </c>
      <c r="J658" s="490">
        <f>SUM(J659,J664,J669)</f>
        <v>1293477</v>
      </c>
    </row>
    <row r="659" spans="1:10" ht="48" customHeight="1" x14ac:dyDescent="0.25">
      <c r="A659" s="104" t="s">
        <v>165</v>
      </c>
      <c r="B659" s="381" t="s">
        <v>59</v>
      </c>
      <c r="C659" s="54">
        <v>10</v>
      </c>
      <c r="D659" s="44" t="s">
        <v>15</v>
      </c>
      <c r="E659" s="272" t="s">
        <v>242</v>
      </c>
      <c r="F659" s="273" t="s">
        <v>422</v>
      </c>
      <c r="G659" s="274" t="s">
        <v>423</v>
      </c>
      <c r="H659" s="44"/>
      <c r="I659" s="491">
        <f>SUM(I660)</f>
        <v>572850</v>
      </c>
      <c r="J659" s="491">
        <f>SUM(J660)</f>
        <v>572850</v>
      </c>
    </row>
    <row r="660" spans="1:10" ht="31.5" x14ac:dyDescent="0.25">
      <c r="A660" s="104" t="s">
        <v>511</v>
      </c>
      <c r="B660" s="381" t="s">
        <v>59</v>
      </c>
      <c r="C660" s="54">
        <v>10</v>
      </c>
      <c r="D660" s="44" t="s">
        <v>15</v>
      </c>
      <c r="E660" s="272" t="s">
        <v>242</v>
      </c>
      <c r="F660" s="273" t="s">
        <v>10</v>
      </c>
      <c r="G660" s="274" t="s">
        <v>423</v>
      </c>
      <c r="H660" s="44"/>
      <c r="I660" s="491">
        <f>SUM(I661)</f>
        <v>572850</v>
      </c>
      <c r="J660" s="491">
        <f>SUM(J661)</f>
        <v>572850</v>
      </c>
    </row>
    <row r="661" spans="1:10" ht="33" customHeight="1" x14ac:dyDescent="0.25">
      <c r="A661" s="104" t="s">
        <v>171</v>
      </c>
      <c r="B661" s="381" t="s">
        <v>59</v>
      </c>
      <c r="C661" s="54">
        <v>10</v>
      </c>
      <c r="D661" s="44" t="s">
        <v>15</v>
      </c>
      <c r="E661" s="272" t="s">
        <v>242</v>
      </c>
      <c r="F661" s="273" t="s">
        <v>521</v>
      </c>
      <c r="G661" s="274" t="s">
        <v>523</v>
      </c>
      <c r="H661" s="44"/>
      <c r="I661" s="491">
        <f>SUM(I662:I663)</f>
        <v>572850</v>
      </c>
      <c r="J661" s="491">
        <f>SUM(J662:J663)</f>
        <v>572850</v>
      </c>
    </row>
    <row r="662" spans="1:10" ht="31.5" x14ac:dyDescent="0.25">
      <c r="A662" s="114" t="s">
        <v>598</v>
      </c>
      <c r="B662" s="6" t="s">
        <v>59</v>
      </c>
      <c r="C662" s="54">
        <v>10</v>
      </c>
      <c r="D662" s="44" t="s">
        <v>15</v>
      </c>
      <c r="E662" s="272" t="s">
        <v>242</v>
      </c>
      <c r="F662" s="273" t="s">
        <v>521</v>
      </c>
      <c r="G662" s="274" t="s">
        <v>523</v>
      </c>
      <c r="H662" s="44" t="s">
        <v>16</v>
      </c>
      <c r="I662" s="493">
        <v>2850</v>
      </c>
      <c r="J662" s="493">
        <v>2850</v>
      </c>
    </row>
    <row r="663" spans="1:10" ht="15.75" x14ac:dyDescent="0.25">
      <c r="A663" s="62" t="s">
        <v>40</v>
      </c>
      <c r="B663" s="381" t="s">
        <v>59</v>
      </c>
      <c r="C663" s="54">
        <v>10</v>
      </c>
      <c r="D663" s="44" t="s">
        <v>15</v>
      </c>
      <c r="E663" s="272" t="s">
        <v>242</v>
      </c>
      <c r="F663" s="273" t="s">
        <v>521</v>
      </c>
      <c r="G663" s="274" t="s">
        <v>523</v>
      </c>
      <c r="H663" s="44" t="s">
        <v>39</v>
      </c>
      <c r="I663" s="493">
        <v>570000</v>
      </c>
      <c r="J663" s="493">
        <v>570000</v>
      </c>
    </row>
    <row r="664" spans="1:10" ht="48.75" customHeight="1" x14ac:dyDescent="0.25">
      <c r="A664" s="62" t="s">
        <v>166</v>
      </c>
      <c r="B664" s="381" t="s">
        <v>59</v>
      </c>
      <c r="C664" s="54">
        <v>10</v>
      </c>
      <c r="D664" s="44" t="s">
        <v>15</v>
      </c>
      <c r="E664" s="272" t="s">
        <v>512</v>
      </c>
      <c r="F664" s="273" t="s">
        <v>422</v>
      </c>
      <c r="G664" s="274" t="s">
        <v>423</v>
      </c>
      <c r="H664" s="44"/>
      <c r="I664" s="491">
        <f>SUM(I665)</f>
        <v>491627</v>
      </c>
      <c r="J664" s="491">
        <f>SUM(J665)</f>
        <v>491627</v>
      </c>
    </row>
    <row r="665" spans="1:10" ht="15.75" x14ac:dyDescent="0.25">
      <c r="A665" s="62" t="s">
        <v>513</v>
      </c>
      <c r="B665" s="381" t="s">
        <v>59</v>
      </c>
      <c r="C665" s="54">
        <v>10</v>
      </c>
      <c r="D665" s="44" t="s">
        <v>15</v>
      </c>
      <c r="E665" s="272" t="s">
        <v>243</v>
      </c>
      <c r="F665" s="273" t="s">
        <v>10</v>
      </c>
      <c r="G665" s="274" t="s">
        <v>423</v>
      </c>
      <c r="H665" s="44"/>
      <c r="I665" s="491">
        <f>SUM(I666)</f>
        <v>491627</v>
      </c>
      <c r="J665" s="491">
        <f>SUM(J666)</f>
        <v>491627</v>
      </c>
    </row>
    <row r="666" spans="1:10" ht="33.75" customHeight="1" x14ac:dyDescent="0.25">
      <c r="A666" s="104" t="s">
        <v>171</v>
      </c>
      <c r="B666" s="381" t="s">
        <v>59</v>
      </c>
      <c r="C666" s="54">
        <v>10</v>
      </c>
      <c r="D666" s="44" t="s">
        <v>15</v>
      </c>
      <c r="E666" s="272" t="s">
        <v>243</v>
      </c>
      <c r="F666" s="273" t="s">
        <v>521</v>
      </c>
      <c r="G666" s="274" t="s">
        <v>523</v>
      </c>
      <c r="H666" s="44"/>
      <c r="I666" s="491">
        <f>SUM(I667:I668)</f>
        <v>491627</v>
      </c>
      <c r="J666" s="491">
        <f>SUM(J667:J668)</f>
        <v>491627</v>
      </c>
    </row>
    <row r="667" spans="1:10" ht="31.5" x14ac:dyDescent="0.25">
      <c r="A667" s="114" t="s">
        <v>598</v>
      </c>
      <c r="B667" s="6" t="s">
        <v>59</v>
      </c>
      <c r="C667" s="54">
        <v>10</v>
      </c>
      <c r="D667" s="44" t="s">
        <v>15</v>
      </c>
      <c r="E667" s="272" t="s">
        <v>243</v>
      </c>
      <c r="F667" s="273" t="s">
        <v>521</v>
      </c>
      <c r="G667" s="274" t="s">
        <v>523</v>
      </c>
      <c r="H667" s="44" t="s">
        <v>16</v>
      </c>
      <c r="I667" s="493">
        <v>2500</v>
      </c>
      <c r="J667" s="493">
        <v>2500</v>
      </c>
    </row>
    <row r="668" spans="1:10" ht="15.75" x14ac:dyDescent="0.25">
      <c r="A668" s="62" t="s">
        <v>40</v>
      </c>
      <c r="B668" s="381" t="s">
        <v>59</v>
      </c>
      <c r="C668" s="54">
        <v>10</v>
      </c>
      <c r="D668" s="44" t="s">
        <v>15</v>
      </c>
      <c r="E668" s="272" t="s">
        <v>243</v>
      </c>
      <c r="F668" s="273" t="s">
        <v>521</v>
      </c>
      <c r="G668" s="274" t="s">
        <v>523</v>
      </c>
      <c r="H668" s="44" t="s">
        <v>39</v>
      </c>
      <c r="I668" s="493">
        <v>489127</v>
      </c>
      <c r="J668" s="493">
        <v>489127</v>
      </c>
    </row>
    <row r="669" spans="1:10" ht="50.25" customHeight="1" x14ac:dyDescent="0.25">
      <c r="A669" s="62" t="s">
        <v>159</v>
      </c>
      <c r="B669" s="381" t="s">
        <v>59</v>
      </c>
      <c r="C669" s="54">
        <v>10</v>
      </c>
      <c r="D669" s="44" t="s">
        <v>15</v>
      </c>
      <c r="E669" s="272" t="s">
        <v>240</v>
      </c>
      <c r="F669" s="273" t="s">
        <v>422</v>
      </c>
      <c r="G669" s="274" t="s">
        <v>423</v>
      </c>
      <c r="H669" s="44"/>
      <c r="I669" s="491">
        <f>SUM(I670)</f>
        <v>229000</v>
      </c>
      <c r="J669" s="491">
        <f>SUM(J670)</f>
        <v>229000</v>
      </c>
    </row>
    <row r="670" spans="1:10" ht="47.25" x14ac:dyDescent="0.25">
      <c r="A670" s="62" t="s">
        <v>501</v>
      </c>
      <c r="B670" s="381" t="s">
        <v>59</v>
      </c>
      <c r="C670" s="54">
        <v>10</v>
      </c>
      <c r="D670" s="44" t="s">
        <v>15</v>
      </c>
      <c r="E670" s="272" t="s">
        <v>240</v>
      </c>
      <c r="F670" s="273" t="s">
        <v>10</v>
      </c>
      <c r="G670" s="274" t="s">
        <v>423</v>
      </c>
      <c r="H670" s="44"/>
      <c r="I670" s="491">
        <f>SUM(I671)</f>
        <v>229000</v>
      </c>
      <c r="J670" s="491">
        <f>SUM(J671)</f>
        <v>229000</v>
      </c>
    </row>
    <row r="671" spans="1:10" ht="78.75" x14ac:dyDescent="0.25">
      <c r="A671" s="62" t="s">
        <v>525</v>
      </c>
      <c r="B671" s="381" t="s">
        <v>59</v>
      </c>
      <c r="C671" s="54">
        <v>10</v>
      </c>
      <c r="D671" s="44" t="s">
        <v>15</v>
      </c>
      <c r="E671" s="272" t="s">
        <v>240</v>
      </c>
      <c r="F671" s="273" t="s">
        <v>10</v>
      </c>
      <c r="G671" s="274" t="s">
        <v>524</v>
      </c>
      <c r="H671" s="44"/>
      <c r="I671" s="491">
        <f>SUM(I672:I673)</f>
        <v>229000</v>
      </c>
      <c r="J671" s="491">
        <f>SUM(J672:J673)</f>
        <v>229000</v>
      </c>
    </row>
    <row r="672" spans="1:10" ht="31.5" x14ac:dyDescent="0.25">
      <c r="A672" s="114" t="s">
        <v>598</v>
      </c>
      <c r="B672" s="6" t="s">
        <v>59</v>
      </c>
      <c r="C672" s="54">
        <v>10</v>
      </c>
      <c r="D672" s="44" t="s">
        <v>15</v>
      </c>
      <c r="E672" s="272" t="s">
        <v>240</v>
      </c>
      <c r="F672" s="273" t="s">
        <v>10</v>
      </c>
      <c r="G672" s="274" t="s">
        <v>524</v>
      </c>
      <c r="H672" s="44" t="s">
        <v>16</v>
      </c>
      <c r="I672" s="493">
        <v>1140</v>
      </c>
      <c r="J672" s="493">
        <v>1140</v>
      </c>
    </row>
    <row r="673" spans="1:10" ht="15.75" x14ac:dyDescent="0.25">
      <c r="A673" s="62" t="s">
        <v>40</v>
      </c>
      <c r="B673" s="381" t="s">
        <v>59</v>
      </c>
      <c r="C673" s="54">
        <v>10</v>
      </c>
      <c r="D673" s="44" t="s">
        <v>15</v>
      </c>
      <c r="E673" s="272" t="s">
        <v>240</v>
      </c>
      <c r="F673" s="273" t="s">
        <v>10</v>
      </c>
      <c r="G673" s="274" t="s">
        <v>524</v>
      </c>
      <c r="H673" s="44" t="s">
        <v>39</v>
      </c>
      <c r="I673" s="493">
        <v>227860</v>
      </c>
      <c r="J673" s="493">
        <v>227860</v>
      </c>
    </row>
    <row r="674" spans="1:10" ht="15.75" x14ac:dyDescent="0.25">
      <c r="A674" s="117" t="s">
        <v>43</v>
      </c>
      <c r="B674" s="19" t="s">
        <v>59</v>
      </c>
      <c r="C674" s="19">
        <v>11</v>
      </c>
      <c r="D674" s="19"/>
      <c r="E674" s="263"/>
      <c r="F674" s="264"/>
      <c r="G674" s="265"/>
      <c r="H674" s="15"/>
      <c r="I674" s="488">
        <f>SUM(I675)</f>
        <v>150000</v>
      </c>
      <c r="J674" s="488">
        <f>SUM(J675)</f>
        <v>150000</v>
      </c>
    </row>
    <row r="675" spans="1:10" ht="15.75" x14ac:dyDescent="0.25">
      <c r="A675" s="113" t="s">
        <v>44</v>
      </c>
      <c r="B675" s="26" t="s">
        <v>59</v>
      </c>
      <c r="C675" s="26">
        <v>11</v>
      </c>
      <c r="D675" s="22" t="s">
        <v>12</v>
      </c>
      <c r="E675" s="227"/>
      <c r="F675" s="228"/>
      <c r="G675" s="229"/>
      <c r="H675" s="22"/>
      <c r="I675" s="489">
        <f>SUM(I676)</f>
        <v>150000</v>
      </c>
      <c r="J675" s="489">
        <f>SUM(J676)</f>
        <v>150000</v>
      </c>
    </row>
    <row r="676" spans="1:10" ht="63" x14ac:dyDescent="0.25">
      <c r="A676" s="111" t="s">
        <v>160</v>
      </c>
      <c r="B676" s="30" t="s">
        <v>59</v>
      </c>
      <c r="C676" s="28" t="s">
        <v>45</v>
      </c>
      <c r="D676" s="28" t="s">
        <v>12</v>
      </c>
      <c r="E676" s="230" t="s">
        <v>503</v>
      </c>
      <c r="F676" s="231" t="s">
        <v>422</v>
      </c>
      <c r="G676" s="232" t="s">
        <v>423</v>
      </c>
      <c r="H676" s="28"/>
      <c r="I676" s="490">
        <f t="shared" ref="I676:J679" si="57">SUM(I677)</f>
        <v>150000</v>
      </c>
      <c r="J676" s="490">
        <f t="shared" si="57"/>
        <v>150000</v>
      </c>
    </row>
    <row r="677" spans="1:10" ht="94.5" x14ac:dyDescent="0.25">
      <c r="A677" s="112" t="s">
        <v>176</v>
      </c>
      <c r="B677" s="54" t="s">
        <v>59</v>
      </c>
      <c r="C677" s="2" t="s">
        <v>45</v>
      </c>
      <c r="D677" s="2" t="s">
        <v>12</v>
      </c>
      <c r="E677" s="233" t="s">
        <v>246</v>
      </c>
      <c r="F677" s="234" t="s">
        <v>422</v>
      </c>
      <c r="G677" s="235" t="s">
        <v>423</v>
      </c>
      <c r="H677" s="2"/>
      <c r="I677" s="491">
        <f t="shared" si="57"/>
        <v>150000</v>
      </c>
      <c r="J677" s="491">
        <f t="shared" si="57"/>
        <v>150000</v>
      </c>
    </row>
    <row r="678" spans="1:10" ht="31.5" x14ac:dyDescent="0.25">
      <c r="A678" s="112" t="s">
        <v>536</v>
      </c>
      <c r="B678" s="54" t="s">
        <v>59</v>
      </c>
      <c r="C678" s="2" t="s">
        <v>45</v>
      </c>
      <c r="D678" s="2" t="s">
        <v>12</v>
      </c>
      <c r="E678" s="233" t="s">
        <v>246</v>
      </c>
      <c r="F678" s="234" t="s">
        <v>10</v>
      </c>
      <c r="G678" s="235" t="s">
        <v>423</v>
      </c>
      <c r="H678" s="2"/>
      <c r="I678" s="491">
        <f t="shared" si="57"/>
        <v>150000</v>
      </c>
      <c r="J678" s="491">
        <f t="shared" si="57"/>
        <v>150000</v>
      </c>
    </row>
    <row r="679" spans="1:10" ht="47.25" x14ac:dyDescent="0.25">
      <c r="A679" s="62" t="s">
        <v>177</v>
      </c>
      <c r="B679" s="381" t="s">
        <v>59</v>
      </c>
      <c r="C679" s="2" t="s">
        <v>45</v>
      </c>
      <c r="D679" s="2" t="s">
        <v>12</v>
      </c>
      <c r="E679" s="233" t="s">
        <v>246</v>
      </c>
      <c r="F679" s="234" t="s">
        <v>10</v>
      </c>
      <c r="G679" s="235" t="s">
        <v>537</v>
      </c>
      <c r="H679" s="2"/>
      <c r="I679" s="491">
        <f t="shared" si="57"/>
        <v>150000</v>
      </c>
      <c r="J679" s="491">
        <f t="shared" si="57"/>
        <v>150000</v>
      </c>
    </row>
    <row r="680" spans="1:10" ht="31.5" x14ac:dyDescent="0.25">
      <c r="A680" s="452" t="s">
        <v>598</v>
      </c>
      <c r="B680" s="453" t="s">
        <v>59</v>
      </c>
      <c r="C680" s="5" t="s">
        <v>45</v>
      </c>
      <c r="D680" s="5" t="s">
        <v>12</v>
      </c>
      <c r="E680" s="454" t="s">
        <v>246</v>
      </c>
      <c r="F680" s="324" t="s">
        <v>10</v>
      </c>
      <c r="G680" s="455" t="s">
        <v>537</v>
      </c>
      <c r="H680" s="5" t="s">
        <v>16</v>
      </c>
      <c r="I680" s="495">
        <v>150000</v>
      </c>
      <c r="J680" s="495">
        <v>150000</v>
      </c>
    </row>
    <row r="681" spans="1:10" ht="15.75" x14ac:dyDescent="0.25">
      <c r="A681" s="525" t="s">
        <v>814</v>
      </c>
      <c r="B681" s="526"/>
      <c r="C681" s="526"/>
      <c r="D681" s="527"/>
      <c r="E681" s="527"/>
      <c r="F681" s="528"/>
      <c r="G681" s="529"/>
      <c r="H681" s="529"/>
      <c r="I681" s="554">
        <v>3607139</v>
      </c>
      <c r="J681" s="553">
        <v>7008875</v>
      </c>
    </row>
  </sheetData>
  <mergeCells count="4">
    <mergeCell ref="E14:G14"/>
    <mergeCell ref="A10:I10"/>
    <mergeCell ref="A11:I11"/>
    <mergeCell ref="A12:I12"/>
  </mergeCells>
  <pageMargins left="0.70866141732283472" right="0.70866141732283472" top="0.74803149606299213" bottom="0.74803149606299213" header="0.31496062992125984" footer="0.31496062992125984"/>
  <pageSetup paperSize="9" scale="57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12"/>
  <sheetViews>
    <sheetView zoomScaleNormal="100" workbookViewId="0">
      <selection activeCell="A439" sqref="A439"/>
    </sheetView>
  </sheetViews>
  <sheetFormatPr defaultRowHeight="15" x14ac:dyDescent="0.25"/>
  <cols>
    <col min="1" max="1" width="81.7109375" customWidth="1"/>
    <col min="2" max="2" width="4.7109375" customWidth="1"/>
    <col min="3" max="3" width="3.28515625" customWidth="1"/>
    <col min="4" max="4" width="7.140625" customWidth="1"/>
    <col min="5" max="5" width="5.42578125" customWidth="1"/>
    <col min="6" max="6" width="13.85546875" style="543" customWidth="1"/>
    <col min="7" max="7" width="9" customWidth="1"/>
    <col min="8" max="8" width="5.5703125" customWidth="1"/>
  </cols>
  <sheetData>
    <row r="1" spans="1:8" x14ac:dyDescent="0.25">
      <c r="B1" s="668" t="s">
        <v>735</v>
      </c>
      <c r="C1" s="668"/>
      <c r="D1" s="668"/>
      <c r="E1" s="668"/>
      <c r="F1" s="668"/>
    </row>
    <row r="2" spans="1:8" x14ac:dyDescent="0.25">
      <c r="B2" s="668" t="s">
        <v>99</v>
      </c>
      <c r="C2" s="668"/>
      <c r="D2" s="668"/>
      <c r="E2" s="668"/>
      <c r="F2" s="668"/>
    </row>
    <row r="3" spans="1:8" x14ac:dyDescent="0.25">
      <c r="B3" s="668" t="s">
        <v>100</v>
      </c>
      <c r="C3" s="668"/>
      <c r="D3" s="668"/>
      <c r="E3" s="668"/>
      <c r="F3" s="668"/>
    </row>
    <row r="4" spans="1:8" x14ac:dyDescent="0.25">
      <c r="B4" s="416" t="s">
        <v>101</v>
      </c>
      <c r="C4" s="416"/>
      <c r="D4" s="416"/>
      <c r="E4" s="416"/>
      <c r="F4" s="546"/>
      <c r="G4" s="132"/>
      <c r="H4" s="132"/>
    </row>
    <row r="5" spans="1:8" x14ac:dyDescent="0.25">
      <c r="B5" s="416" t="s">
        <v>926</v>
      </c>
      <c r="C5" s="416"/>
      <c r="D5" s="416"/>
      <c r="E5" s="416"/>
      <c r="F5" s="546"/>
      <c r="G5" s="132"/>
      <c r="H5" s="132"/>
    </row>
    <row r="6" spans="1:8" x14ac:dyDescent="0.25">
      <c r="B6" s="414" t="s">
        <v>927</v>
      </c>
      <c r="C6" s="414"/>
      <c r="D6" s="414"/>
      <c r="E6" s="414"/>
      <c r="F6" s="547"/>
    </row>
    <row r="7" spans="1:8" x14ac:dyDescent="0.25">
      <c r="B7" s="4" t="s">
        <v>1049</v>
      </c>
      <c r="C7" s="4"/>
      <c r="D7" s="4"/>
      <c r="E7" s="4"/>
      <c r="F7" s="548"/>
    </row>
    <row r="8" spans="1:8" x14ac:dyDescent="0.25">
      <c r="B8" s="4" t="s">
        <v>1133</v>
      </c>
      <c r="C8" s="4"/>
      <c r="D8" s="4"/>
      <c r="E8" s="4"/>
      <c r="F8" s="548"/>
    </row>
    <row r="9" spans="1:8" s="625" customFormat="1" x14ac:dyDescent="0.25">
      <c r="B9" s="624"/>
      <c r="C9" s="624"/>
      <c r="D9" s="624"/>
      <c r="E9" s="624"/>
      <c r="F9" s="548"/>
    </row>
    <row r="10" spans="1:8" ht="18.75" customHeight="1" x14ac:dyDescent="0.25">
      <c r="A10" s="675" t="s">
        <v>262</v>
      </c>
      <c r="B10" s="675"/>
      <c r="C10" s="675"/>
      <c r="D10" s="675"/>
      <c r="E10" s="675"/>
      <c r="F10" s="675"/>
    </row>
    <row r="11" spans="1:8" ht="18.75" customHeight="1" x14ac:dyDescent="0.25">
      <c r="A11" s="675" t="s">
        <v>263</v>
      </c>
      <c r="B11" s="675"/>
      <c r="C11" s="675"/>
      <c r="D11" s="675"/>
      <c r="E11" s="675"/>
      <c r="F11" s="675"/>
    </row>
    <row r="12" spans="1:8" ht="18.75" customHeight="1" x14ac:dyDescent="0.25">
      <c r="A12" s="675" t="s">
        <v>264</v>
      </c>
      <c r="B12" s="675"/>
      <c r="C12" s="675"/>
      <c r="D12" s="675"/>
      <c r="E12" s="675"/>
      <c r="F12" s="675"/>
    </row>
    <row r="13" spans="1:8" ht="18.75" customHeight="1" x14ac:dyDescent="0.25">
      <c r="A13" s="675" t="s">
        <v>930</v>
      </c>
      <c r="B13" s="675"/>
      <c r="C13" s="675"/>
      <c r="D13" s="675"/>
      <c r="E13" s="675"/>
      <c r="F13" s="675"/>
    </row>
    <row r="14" spans="1:8" ht="15.75" x14ac:dyDescent="0.25">
      <c r="B14" s="395"/>
      <c r="C14" s="395"/>
      <c r="D14" s="395"/>
      <c r="E14" s="395"/>
      <c r="F14" s="559" t="s">
        <v>564</v>
      </c>
    </row>
    <row r="15" spans="1:8" ht="45.75" customHeight="1" x14ac:dyDescent="0.25">
      <c r="A15" s="50" t="s">
        <v>0</v>
      </c>
      <c r="B15" s="683" t="s">
        <v>3</v>
      </c>
      <c r="C15" s="684"/>
      <c r="D15" s="685"/>
      <c r="E15" s="50" t="s">
        <v>4</v>
      </c>
      <c r="F15" s="427" t="s">
        <v>265</v>
      </c>
    </row>
    <row r="16" spans="1:8" ht="15.75" x14ac:dyDescent="0.25">
      <c r="A16" s="530" t="s">
        <v>878</v>
      </c>
      <c r="B16" s="515"/>
      <c r="C16" s="531"/>
      <c r="D16" s="532"/>
      <c r="E16" s="519"/>
      <c r="F16" s="506">
        <f>SUM(F17+F447)</f>
        <v>499091321</v>
      </c>
    </row>
    <row r="17" spans="1:6" ht="21.75" customHeight="1" x14ac:dyDescent="0.25">
      <c r="A17" s="542" t="s">
        <v>869</v>
      </c>
      <c r="B17" s="533"/>
      <c r="C17" s="534"/>
      <c r="D17" s="535"/>
      <c r="E17" s="536"/>
      <c r="F17" s="549">
        <f>SUM(F18+F75+F124+F237+F247+F267+F298+F317+F322+F331+F366+F379+F400+F413+F426+F438+F252)</f>
        <v>451672371</v>
      </c>
    </row>
    <row r="18" spans="1:6" ht="33.75" customHeight="1" x14ac:dyDescent="0.25">
      <c r="A18" s="140" t="s">
        <v>257</v>
      </c>
      <c r="B18" s="142" t="s">
        <v>239</v>
      </c>
      <c r="C18" s="257" t="s">
        <v>422</v>
      </c>
      <c r="D18" s="143" t="s">
        <v>423</v>
      </c>
      <c r="E18" s="141"/>
      <c r="F18" s="544">
        <f>SUM(F19+F34+F52+F63)</f>
        <v>49770335</v>
      </c>
    </row>
    <row r="19" spans="1:6" ht="36" customHeight="1" x14ac:dyDescent="0.25">
      <c r="A19" s="139" t="s">
        <v>165</v>
      </c>
      <c r="B19" s="145" t="s">
        <v>242</v>
      </c>
      <c r="C19" s="338" t="s">
        <v>422</v>
      </c>
      <c r="D19" s="146" t="s">
        <v>423</v>
      </c>
      <c r="E19" s="144"/>
      <c r="F19" s="550">
        <f>SUM(F20)</f>
        <v>17171955</v>
      </c>
    </row>
    <row r="20" spans="1:6" ht="16.5" customHeight="1" x14ac:dyDescent="0.25">
      <c r="A20" s="328" t="s">
        <v>511</v>
      </c>
      <c r="B20" s="329" t="s">
        <v>242</v>
      </c>
      <c r="C20" s="330" t="s">
        <v>10</v>
      </c>
      <c r="D20" s="331" t="s">
        <v>423</v>
      </c>
      <c r="E20" s="332"/>
      <c r="F20" s="494">
        <f>SUM(F21+F26+F30+F32+F24)</f>
        <v>17171955</v>
      </c>
    </row>
    <row r="21" spans="1:6" ht="35.25" customHeight="1" x14ac:dyDescent="0.25">
      <c r="A21" s="27" t="s">
        <v>171</v>
      </c>
      <c r="B21" s="121" t="s">
        <v>242</v>
      </c>
      <c r="C21" s="219" t="s">
        <v>521</v>
      </c>
      <c r="D21" s="119" t="s">
        <v>523</v>
      </c>
      <c r="E21" s="147"/>
      <c r="F21" s="490">
        <f>SUM(F22:F23)</f>
        <v>572850</v>
      </c>
    </row>
    <row r="22" spans="1:6" ht="33" customHeight="1" x14ac:dyDescent="0.25">
      <c r="A22" s="55" t="s">
        <v>598</v>
      </c>
      <c r="B22" s="130" t="s">
        <v>242</v>
      </c>
      <c r="C22" s="220" t="s">
        <v>521</v>
      </c>
      <c r="D22" s="127" t="s">
        <v>523</v>
      </c>
      <c r="E22" s="134" t="s">
        <v>16</v>
      </c>
      <c r="F22" s="493">
        <f>SUM(прил7!H570)</f>
        <v>3150</v>
      </c>
    </row>
    <row r="23" spans="1:6" ht="16.5" customHeight="1" x14ac:dyDescent="0.25">
      <c r="A23" s="55" t="s">
        <v>40</v>
      </c>
      <c r="B23" s="130" t="s">
        <v>242</v>
      </c>
      <c r="C23" s="220" t="s">
        <v>521</v>
      </c>
      <c r="D23" s="127" t="s">
        <v>523</v>
      </c>
      <c r="E23" s="134" t="s">
        <v>39</v>
      </c>
      <c r="F23" s="493">
        <f>SUM(прил7!H571)</f>
        <v>569700</v>
      </c>
    </row>
    <row r="24" spans="1:6" ht="33.75" hidden="1" customHeight="1" x14ac:dyDescent="0.25">
      <c r="A24" s="27" t="s">
        <v>829</v>
      </c>
      <c r="B24" s="121" t="s">
        <v>242</v>
      </c>
      <c r="C24" s="219" t="s">
        <v>521</v>
      </c>
      <c r="D24" s="119" t="s">
        <v>828</v>
      </c>
      <c r="E24" s="147"/>
      <c r="F24" s="490">
        <f>SUM(F25)</f>
        <v>603750</v>
      </c>
    </row>
    <row r="25" spans="1:6" ht="34.5" hidden="1" customHeight="1" x14ac:dyDescent="0.25">
      <c r="A25" s="91" t="s">
        <v>598</v>
      </c>
      <c r="B25" s="130" t="s">
        <v>242</v>
      </c>
      <c r="C25" s="220" t="s">
        <v>521</v>
      </c>
      <c r="D25" s="127" t="s">
        <v>828</v>
      </c>
      <c r="E25" s="134" t="s">
        <v>16</v>
      </c>
      <c r="F25" s="493">
        <f>SUM(прил7!H493)</f>
        <v>603750</v>
      </c>
    </row>
    <row r="26" spans="1:6" ht="32.25" customHeight="1" x14ac:dyDescent="0.25">
      <c r="A26" s="27" t="s">
        <v>90</v>
      </c>
      <c r="B26" s="352" t="s">
        <v>242</v>
      </c>
      <c r="C26" s="353" t="s">
        <v>10</v>
      </c>
      <c r="D26" s="119" t="s">
        <v>455</v>
      </c>
      <c r="E26" s="147"/>
      <c r="F26" s="490">
        <f>SUM(F27:F29)</f>
        <v>15755749</v>
      </c>
    </row>
    <row r="27" spans="1:6" ht="50.25" customHeight="1" x14ac:dyDescent="0.25">
      <c r="A27" s="55" t="s">
        <v>80</v>
      </c>
      <c r="B27" s="354" t="s">
        <v>242</v>
      </c>
      <c r="C27" s="355" t="s">
        <v>10</v>
      </c>
      <c r="D27" s="127" t="s">
        <v>455</v>
      </c>
      <c r="E27" s="134" t="s">
        <v>13</v>
      </c>
      <c r="F27" s="493">
        <f>SUM(прил7!H495)</f>
        <v>10202398</v>
      </c>
    </row>
    <row r="28" spans="1:6" ht="30.75" customHeight="1" x14ac:dyDescent="0.25">
      <c r="A28" s="55" t="s">
        <v>598</v>
      </c>
      <c r="B28" s="354" t="s">
        <v>242</v>
      </c>
      <c r="C28" s="355" t="s">
        <v>10</v>
      </c>
      <c r="D28" s="127" t="s">
        <v>455</v>
      </c>
      <c r="E28" s="134" t="s">
        <v>16</v>
      </c>
      <c r="F28" s="493">
        <f>SUM(прил7!H496)</f>
        <v>5528055</v>
      </c>
    </row>
    <row r="29" spans="1:6" ht="16.5" customHeight="1" x14ac:dyDescent="0.25">
      <c r="A29" s="55" t="s">
        <v>18</v>
      </c>
      <c r="B29" s="354" t="s">
        <v>242</v>
      </c>
      <c r="C29" s="355" t="s">
        <v>10</v>
      </c>
      <c r="D29" s="127" t="s">
        <v>455</v>
      </c>
      <c r="E29" s="134" t="s">
        <v>17</v>
      </c>
      <c r="F29" s="493">
        <f>SUM(прил7!H497)</f>
        <v>25296</v>
      </c>
    </row>
    <row r="30" spans="1:6" ht="19.5" customHeight="1" x14ac:dyDescent="0.25">
      <c r="A30" s="27" t="s">
        <v>106</v>
      </c>
      <c r="B30" s="352" t="s">
        <v>242</v>
      </c>
      <c r="C30" s="353" t="s">
        <v>10</v>
      </c>
      <c r="D30" s="119" t="s">
        <v>445</v>
      </c>
      <c r="E30" s="147"/>
      <c r="F30" s="490">
        <f>SUM(F31)</f>
        <v>239606</v>
      </c>
    </row>
    <row r="31" spans="1:6" ht="16.5" customHeight="1" x14ac:dyDescent="0.25">
      <c r="A31" s="55" t="s">
        <v>598</v>
      </c>
      <c r="B31" s="354" t="s">
        <v>242</v>
      </c>
      <c r="C31" s="355" t="s">
        <v>10</v>
      </c>
      <c r="D31" s="127" t="s">
        <v>445</v>
      </c>
      <c r="E31" s="134" t="s">
        <v>16</v>
      </c>
      <c r="F31" s="493">
        <f>SUM(прил7!H499)</f>
        <v>239606</v>
      </c>
    </row>
    <row r="32" spans="1:6" ht="32.25" hidden="1" customHeight="1" x14ac:dyDescent="0.25">
      <c r="A32" s="568" t="s">
        <v>629</v>
      </c>
      <c r="B32" s="352" t="s">
        <v>242</v>
      </c>
      <c r="C32" s="353" t="s">
        <v>10</v>
      </c>
      <c r="D32" s="119" t="s">
        <v>628</v>
      </c>
      <c r="E32" s="147"/>
      <c r="F32" s="490">
        <f>SUM(F33)</f>
        <v>0</v>
      </c>
    </row>
    <row r="33" spans="1:6" ht="31.5" hidden="1" customHeight="1" x14ac:dyDescent="0.25">
      <c r="A33" s="55" t="s">
        <v>598</v>
      </c>
      <c r="B33" s="354" t="s">
        <v>242</v>
      </c>
      <c r="C33" s="355" t="s">
        <v>10</v>
      </c>
      <c r="D33" s="127" t="s">
        <v>628</v>
      </c>
      <c r="E33" s="134" t="s">
        <v>16</v>
      </c>
      <c r="F33" s="493">
        <f>SUM(прил7!H501)</f>
        <v>0</v>
      </c>
    </row>
    <row r="34" spans="1:6" ht="35.25" customHeight="1" x14ac:dyDescent="0.25">
      <c r="A34" s="148" t="s">
        <v>166</v>
      </c>
      <c r="B34" s="343" t="s">
        <v>512</v>
      </c>
      <c r="C34" s="258" t="s">
        <v>422</v>
      </c>
      <c r="D34" s="150" t="s">
        <v>423</v>
      </c>
      <c r="E34" s="151"/>
      <c r="F34" s="551">
        <f>SUM(F35+F45)</f>
        <v>17867375</v>
      </c>
    </row>
    <row r="35" spans="1:6" ht="18" customHeight="1" x14ac:dyDescent="0.25">
      <c r="A35" s="333" t="s">
        <v>513</v>
      </c>
      <c r="B35" s="334" t="s">
        <v>243</v>
      </c>
      <c r="C35" s="335" t="s">
        <v>10</v>
      </c>
      <c r="D35" s="336" t="s">
        <v>423</v>
      </c>
      <c r="E35" s="337"/>
      <c r="F35" s="491">
        <f>SUM(F36+F39+F43)</f>
        <v>17450039</v>
      </c>
    </row>
    <row r="36" spans="1:6" ht="35.25" customHeight="1" x14ac:dyDescent="0.25">
      <c r="A36" s="27" t="s">
        <v>171</v>
      </c>
      <c r="B36" s="121" t="s">
        <v>243</v>
      </c>
      <c r="C36" s="219" t="s">
        <v>521</v>
      </c>
      <c r="D36" s="119" t="s">
        <v>523</v>
      </c>
      <c r="E36" s="147"/>
      <c r="F36" s="490">
        <f>SUM(F37:F38)</f>
        <v>491627</v>
      </c>
    </row>
    <row r="37" spans="1:6" ht="31.5" customHeight="1" x14ac:dyDescent="0.25">
      <c r="A37" s="55" t="s">
        <v>598</v>
      </c>
      <c r="B37" s="130" t="s">
        <v>243</v>
      </c>
      <c r="C37" s="220" t="s">
        <v>521</v>
      </c>
      <c r="D37" s="127" t="s">
        <v>523</v>
      </c>
      <c r="E37" s="134" t="s">
        <v>16</v>
      </c>
      <c r="F37" s="493">
        <f>SUM(прил7!H575)</f>
        <v>2548</v>
      </c>
    </row>
    <row r="38" spans="1:6" ht="16.5" customHeight="1" x14ac:dyDescent="0.25">
      <c r="A38" s="55" t="s">
        <v>40</v>
      </c>
      <c r="B38" s="130" t="s">
        <v>243</v>
      </c>
      <c r="C38" s="220" t="s">
        <v>521</v>
      </c>
      <c r="D38" s="127" t="s">
        <v>523</v>
      </c>
      <c r="E38" s="134" t="s">
        <v>39</v>
      </c>
      <c r="F38" s="493">
        <f>SUM(прил7!H576)</f>
        <v>489079</v>
      </c>
    </row>
    <row r="39" spans="1:6" ht="33" customHeight="1" x14ac:dyDescent="0.25">
      <c r="A39" s="27" t="s">
        <v>90</v>
      </c>
      <c r="B39" s="352" t="s">
        <v>243</v>
      </c>
      <c r="C39" s="353" t="s">
        <v>10</v>
      </c>
      <c r="D39" s="119" t="s">
        <v>455</v>
      </c>
      <c r="E39" s="147"/>
      <c r="F39" s="490">
        <f>SUM(F40:F42)</f>
        <v>16958412</v>
      </c>
    </row>
    <row r="40" spans="1:6" ht="47.25" customHeight="1" x14ac:dyDescent="0.25">
      <c r="A40" s="55" t="s">
        <v>80</v>
      </c>
      <c r="B40" s="354" t="s">
        <v>243</v>
      </c>
      <c r="C40" s="355" t="s">
        <v>10</v>
      </c>
      <c r="D40" s="127" t="s">
        <v>455</v>
      </c>
      <c r="E40" s="134" t="s">
        <v>13</v>
      </c>
      <c r="F40" s="493">
        <f>SUM(прил7!H505)</f>
        <v>9704098</v>
      </c>
    </row>
    <row r="41" spans="1:6" ht="33" customHeight="1" x14ac:dyDescent="0.25">
      <c r="A41" s="55" t="s">
        <v>598</v>
      </c>
      <c r="B41" s="354" t="s">
        <v>243</v>
      </c>
      <c r="C41" s="355" t="s">
        <v>10</v>
      </c>
      <c r="D41" s="127" t="s">
        <v>455</v>
      </c>
      <c r="E41" s="134" t="s">
        <v>16</v>
      </c>
      <c r="F41" s="493">
        <f>SUM(прил7!H506)</f>
        <v>7249467</v>
      </c>
    </row>
    <row r="42" spans="1:6" ht="18" customHeight="1" x14ac:dyDescent="0.25">
      <c r="A42" s="55" t="s">
        <v>18</v>
      </c>
      <c r="B42" s="354" t="s">
        <v>243</v>
      </c>
      <c r="C42" s="355" t="s">
        <v>10</v>
      </c>
      <c r="D42" s="127" t="s">
        <v>455</v>
      </c>
      <c r="E42" s="134" t="s">
        <v>17</v>
      </c>
      <c r="F42" s="493">
        <f>SUM(прил7!H507)</f>
        <v>4847</v>
      </c>
    </row>
    <row r="43" spans="1:6" s="563" customFormat="1" ht="48" hidden="1" customHeight="1" x14ac:dyDescent="0.25">
      <c r="A43" s="568" t="s">
        <v>895</v>
      </c>
      <c r="B43" s="352" t="s">
        <v>242</v>
      </c>
      <c r="C43" s="353" t="s">
        <v>10</v>
      </c>
      <c r="D43" s="119" t="s">
        <v>894</v>
      </c>
      <c r="E43" s="147"/>
      <c r="F43" s="490">
        <f>SUM(F44)</f>
        <v>0</v>
      </c>
    </row>
    <row r="44" spans="1:6" s="563" customFormat="1" ht="33" hidden="1" customHeight="1" x14ac:dyDescent="0.25">
      <c r="A44" s="55" t="s">
        <v>598</v>
      </c>
      <c r="B44" s="354" t="s">
        <v>242</v>
      </c>
      <c r="C44" s="355" t="s">
        <v>10</v>
      </c>
      <c r="D44" s="127" t="s">
        <v>894</v>
      </c>
      <c r="E44" s="134" t="s">
        <v>16</v>
      </c>
      <c r="F44" s="493">
        <f>SUM(прил7!H509)</f>
        <v>0</v>
      </c>
    </row>
    <row r="45" spans="1:6" ht="18" customHeight="1" x14ac:dyDescent="0.25">
      <c r="A45" s="333" t="s">
        <v>762</v>
      </c>
      <c r="B45" s="435" t="s">
        <v>243</v>
      </c>
      <c r="C45" s="436" t="s">
        <v>12</v>
      </c>
      <c r="D45" s="336" t="s">
        <v>423</v>
      </c>
      <c r="E45" s="337"/>
      <c r="F45" s="491">
        <f>SUM(F46+F48+F50)</f>
        <v>417336</v>
      </c>
    </row>
    <row r="46" spans="1:6" ht="33.75" customHeight="1" x14ac:dyDescent="0.25">
      <c r="A46" s="27" t="s">
        <v>761</v>
      </c>
      <c r="B46" s="352" t="s">
        <v>243</v>
      </c>
      <c r="C46" s="353" t="s">
        <v>12</v>
      </c>
      <c r="D46" s="119" t="s">
        <v>760</v>
      </c>
      <c r="E46" s="147"/>
      <c r="F46" s="490">
        <f>SUM(F47)</f>
        <v>366200</v>
      </c>
    </row>
    <row r="47" spans="1:6" ht="18" customHeight="1" x14ac:dyDescent="0.25">
      <c r="A47" s="55" t="s">
        <v>21</v>
      </c>
      <c r="B47" s="354" t="s">
        <v>243</v>
      </c>
      <c r="C47" s="355" t="s">
        <v>12</v>
      </c>
      <c r="D47" s="127" t="s">
        <v>760</v>
      </c>
      <c r="E47" s="134" t="s">
        <v>68</v>
      </c>
      <c r="F47" s="493">
        <f>SUM(прил7!H532)</f>
        <v>366200</v>
      </c>
    </row>
    <row r="48" spans="1:6" ht="31.5" customHeight="1" x14ac:dyDescent="0.25">
      <c r="A48" s="27" t="s">
        <v>485</v>
      </c>
      <c r="B48" s="352" t="s">
        <v>243</v>
      </c>
      <c r="C48" s="353" t="s">
        <v>12</v>
      </c>
      <c r="D48" s="119" t="s">
        <v>484</v>
      </c>
      <c r="E48" s="147"/>
      <c r="F48" s="490">
        <f>SUM(F49)</f>
        <v>51136</v>
      </c>
    </row>
    <row r="49" spans="1:6" ht="16.5" customHeight="1" x14ac:dyDescent="0.25">
      <c r="A49" s="55" t="s">
        <v>21</v>
      </c>
      <c r="B49" s="354" t="s">
        <v>243</v>
      </c>
      <c r="C49" s="355" t="s">
        <v>12</v>
      </c>
      <c r="D49" s="127" t="s">
        <v>484</v>
      </c>
      <c r="E49" s="134" t="s">
        <v>68</v>
      </c>
      <c r="F49" s="493">
        <f>SUM(прил7!H118)</f>
        <v>51136</v>
      </c>
    </row>
    <row r="50" spans="1:6" ht="16.5" hidden="1" customHeight="1" x14ac:dyDescent="0.25">
      <c r="A50" s="27" t="s">
        <v>843</v>
      </c>
      <c r="B50" s="352" t="s">
        <v>243</v>
      </c>
      <c r="C50" s="353" t="s">
        <v>12</v>
      </c>
      <c r="D50" s="119" t="s">
        <v>842</v>
      </c>
      <c r="E50" s="147"/>
      <c r="F50" s="490">
        <f>SUM(F51)</f>
        <v>0</v>
      </c>
    </row>
    <row r="51" spans="1:6" ht="32.25" hidden="1" customHeight="1" x14ac:dyDescent="0.25">
      <c r="A51" s="55" t="s">
        <v>598</v>
      </c>
      <c r="B51" s="354" t="s">
        <v>243</v>
      </c>
      <c r="C51" s="355" t="s">
        <v>12</v>
      </c>
      <c r="D51" s="127" t="s">
        <v>842</v>
      </c>
      <c r="E51" s="134" t="s">
        <v>16</v>
      </c>
      <c r="F51" s="493">
        <f>SUM(прил7!H534)</f>
        <v>0</v>
      </c>
    </row>
    <row r="52" spans="1:6" s="43" customFormat="1" ht="47.25" x14ac:dyDescent="0.25">
      <c r="A52" s="152" t="s">
        <v>159</v>
      </c>
      <c r="B52" s="345" t="s">
        <v>240</v>
      </c>
      <c r="C52" s="344" t="s">
        <v>422</v>
      </c>
      <c r="D52" s="150" t="s">
        <v>423</v>
      </c>
      <c r="E52" s="153"/>
      <c r="F52" s="551">
        <f>SUM(F53)</f>
        <v>7931535</v>
      </c>
    </row>
    <row r="53" spans="1:6" s="43" customFormat="1" ht="47.25" x14ac:dyDescent="0.25">
      <c r="A53" s="339" t="s">
        <v>501</v>
      </c>
      <c r="B53" s="340" t="s">
        <v>240</v>
      </c>
      <c r="C53" s="341" t="s">
        <v>10</v>
      </c>
      <c r="D53" s="346" t="s">
        <v>423</v>
      </c>
      <c r="E53" s="342"/>
      <c r="F53" s="491">
        <f>SUM(F54+F57+F61)</f>
        <v>7931535</v>
      </c>
    </row>
    <row r="54" spans="1:6" s="43" customFormat="1" ht="63.75" customHeight="1" x14ac:dyDescent="0.25">
      <c r="A54" s="76" t="s">
        <v>102</v>
      </c>
      <c r="B54" s="347" t="s">
        <v>240</v>
      </c>
      <c r="C54" s="348" t="s">
        <v>10</v>
      </c>
      <c r="D54" s="349" t="s">
        <v>524</v>
      </c>
      <c r="E54" s="30"/>
      <c r="F54" s="490">
        <f>SUM(F55:F56)</f>
        <v>229000</v>
      </c>
    </row>
    <row r="55" spans="1:6" s="43" customFormat="1" ht="29.25" customHeight="1" x14ac:dyDescent="0.25">
      <c r="A55" s="135" t="s">
        <v>598</v>
      </c>
      <c r="B55" s="350" t="s">
        <v>240</v>
      </c>
      <c r="C55" s="351" t="s">
        <v>10</v>
      </c>
      <c r="D55" s="127" t="s">
        <v>524</v>
      </c>
      <c r="E55" s="54">
        <v>200</v>
      </c>
      <c r="F55" s="493">
        <f>SUM(прил7!H580)</f>
        <v>1140</v>
      </c>
    </row>
    <row r="56" spans="1:6" s="43" customFormat="1" ht="17.25" customHeight="1" x14ac:dyDescent="0.25">
      <c r="A56" s="135" t="s">
        <v>40</v>
      </c>
      <c r="B56" s="350" t="s">
        <v>240</v>
      </c>
      <c r="C56" s="351" t="s">
        <v>10</v>
      </c>
      <c r="D56" s="127" t="s">
        <v>524</v>
      </c>
      <c r="E56" s="54">
        <v>300</v>
      </c>
      <c r="F56" s="493">
        <f>SUM(прил7!H581)</f>
        <v>227860</v>
      </c>
    </row>
    <row r="57" spans="1:6" s="43" customFormat="1" ht="31.5" x14ac:dyDescent="0.25">
      <c r="A57" s="157" t="s">
        <v>90</v>
      </c>
      <c r="B57" s="356" t="s">
        <v>240</v>
      </c>
      <c r="C57" s="357" t="s">
        <v>10</v>
      </c>
      <c r="D57" s="158" t="s">
        <v>455</v>
      </c>
      <c r="E57" s="30"/>
      <c r="F57" s="490">
        <f>SUM(F58:F60)</f>
        <v>7022535</v>
      </c>
    </row>
    <row r="58" spans="1:6" s="43" customFormat="1" ht="47.25" x14ac:dyDescent="0.25">
      <c r="A58" s="135" t="s">
        <v>80</v>
      </c>
      <c r="B58" s="358" t="s">
        <v>240</v>
      </c>
      <c r="C58" s="359" t="s">
        <v>10</v>
      </c>
      <c r="D58" s="155" t="s">
        <v>455</v>
      </c>
      <c r="E58" s="54">
        <v>100</v>
      </c>
      <c r="F58" s="493">
        <f>SUM(прил7!H409)</f>
        <v>6487180</v>
      </c>
    </row>
    <row r="59" spans="1:6" s="43" customFormat="1" ht="30.75" customHeight="1" x14ac:dyDescent="0.25">
      <c r="A59" s="135" t="s">
        <v>598</v>
      </c>
      <c r="B59" s="358" t="s">
        <v>240</v>
      </c>
      <c r="C59" s="359" t="s">
        <v>10</v>
      </c>
      <c r="D59" s="154" t="s">
        <v>455</v>
      </c>
      <c r="E59" s="54">
        <v>200</v>
      </c>
      <c r="F59" s="493">
        <f>SUM(прил7!H410)</f>
        <v>526455</v>
      </c>
    </row>
    <row r="60" spans="1:6" s="43" customFormat="1" ht="15.75" customHeight="1" x14ac:dyDescent="0.25">
      <c r="A60" s="135" t="s">
        <v>18</v>
      </c>
      <c r="B60" s="358" t="s">
        <v>240</v>
      </c>
      <c r="C60" s="359" t="s">
        <v>10</v>
      </c>
      <c r="D60" s="155" t="s">
        <v>455</v>
      </c>
      <c r="E60" s="54">
        <v>800</v>
      </c>
      <c r="F60" s="493">
        <f>SUM(прил7!H411)</f>
        <v>8900</v>
      </c>
    </row>
    <row r="61" spans="1:6" s="43" customFormat="1" ht="32.25" customHeight="1" x14ac:dyDescent="0.25">
      <c r="A61" s="157" t="s">
        <v>593</v>
      </c>
      <c r="B61" s="356" t="s">
        <v>240</v>
      </c>
      <c r="C61" s="357" t="s">
        <v>10</v>
      </c>
      <c r="D61" s="158" t="s">
        <v>592</v>
      </c>
      <c r="E61" s="30"/>
      <c r="F61" s="490">
        <f>SUM(F62)</f>
        <v>680000</v>
      </c>
    </row>
    <row r="62" spans="1:6" s="43" customFormat="1" ht="32.25" customHeight="1" x14ac:dyDescent="0.25">
      <c r="A62" s="135" t="s">
        <v>598</v>
      </c>
      <c r="B62" s="358" t="s">
        <v>240</v>
      </c>
      <c r="C62" s="359" t="s">
        <v>10</v>
      </c>
      <c r="D62" s="155" t="s">
        <v>592</v>
      </c>
      <c r="E62" s="54">
        <v>200</v>
      </c>
      <c r="F62" s="493">
        <f>SUM(прил7!H413)</f>
        <v>680000</v>
      </c>
    </row>
    <row r="63" spans="1:6" s="43" customFormat="1" ht="49.5" customHeight="1" x14ac:dyDescent="0.25">
      <c r="A63" s="159" t="s">
        <v>168</v>
      </c>
      <c r="B63" s="160" t="s">
        <v>245</v>
      </c>
      <c r="C63" s="169" t="s">
        <v>422</v>
      </c>
      <c r="D63" s="156" t="s">
        <v>423</v>
      </c>
      <c r="E63" s="153"/>
      <c r="F63" s="551">
        <f>SUM(F64+F68)</f>
        <v>6799470</v>
      </c>
    </row>
    <row r="64" spans="1:6" s="43" customFormat="1" ht="64.5" customHeight="1" x14ac:dyDescent="0.25">
      <c r="A64" s="360" t="s">
        <v>520</v>
      </c>
      <c r="B64" s="364" t="s">
        <v>245</v>
      </c>
      <c r="C64" s="365" t="s">
        <v>10</v>
      </c>
      <c r="D64" s="363" t="s">
        <v>423</v>
      </c>
      <c r="E64" s="342"/>
      <c r="F64" s="491">
        <f>SUM(F65)</f>
        <v>1267119</v>
      </c>
    </row>
    <row r="65" spans="1:6" s="43" customFormat="1" ht="33" customHeight="1" x14ac:dyDescent="0.25">
      <c r="A65" s="76" t="s">
        <v>79</v>
      </c>
      <c r="B65" s="366" t="s">
        <v>245</v>
      </c>
      <c r="C65" s="367" t="s">
        <v>521</v>
      </c>
      <c r="D65" s="158" t="s">
        <v>427</v>
      </c>
      <c r="E65" s="30"/>
      <c r="F65" s="490">
        <f>SUM(F66:F67)</f>
        <v>1267119</v>
      </c>
    </row>
    <row r="66" spans="1:6" s="43" customFormat="1" ht="49.5" customHeight="1" x14ac:dyDescent="0.25">
      <c r="A66" s="77" t="s">
        <v>80</v>
      </c>
      <c r="B66" s="368" t="s">
        <v>245</v>
      </c>
      <c r="C66" s="369" t="s">
        <v>521</v>
      </c>
      <c r="D66" s="155" t="s">
        <v>427</v>
      </c>
      <c r="E66" s="54">
        <v>100</v>
      </c>
      <c r="F66" s="493">
        <f>SUM(прил7!H538)</f>
        <v>1267119</v>
      </c>
    </row>
    <row r="67" spans="1:6" s="43" customFormat="1" ht="18.75" hidden="1" customHeight="1" x14ac:dyDescent="0.25">
      <c r="A67" s="135" t="s">
        <v>18</v>
      </c>
      <c r="B67" s="368" t="s">
        <v>245</v>
      </c>
      <c r="C67" s="369" t="s">
        <v>521</v>
      </c>
      <c r="D67" s="155" t="s">
        <v>427</v>
      </c>
      <c r="E67" s="54">
        <v>800</v>
      </c>
      <c r="F67" s="493">
        <f>SUM([1]прил7!H484)</f>
        <v>0</v>
      </c>
    </row>
    <row r="68" spans="1:6" s="43" customFormat="1" ht="49.5" customHeight="1" x14ac:dyDescent="0.25">
      <c r="A68" s="360" t="s">
        <v>517</v>
      </c>
      <c r="B68" s="361" t="s">
        <v>245</v>
      </c>
      <c r="C68" s="362" t="s">
        <v>12</v>
      </c>
      <c r="D68" s="363" t="s">
        <v>423</v>
      </c>
      <c r="E68" s="342"/>
      <c r="F68" s="491">
        <f>SUM(F69+F71)</f>
        <v>5532351</v>
      </c>
    </row>
    <row r="69" spans="1:6" s="43" customFormat="1" ht="49.5" customHeight="1" x14ac:dyDescent="0.25">
      <c r="A69" s="76" t="s">
        <v>92</v>
      </c>
      <c r="B69" s="366" t="s">
        <v>245</v>
      </c>
      <c r="C69" s="367" t="s">
        <v>518</v>
      </c>
      <c r="D69" s="158" t="s">
        <v>519</v>
      </c>
      <c r="E69" s="30"/>
      <c r="F69" s="490">
        <f>SUM(F70)</f>
        <v>52872</v>
      </c>
    </row>
    <row r="70" spans="1:6" s="43" customFormat="1" ht="49.5" customHeight="1" x14ac:dyDescent="0.25">
      <c r="A70" s="77" t="s">
        <v>80</v>
      </c>
      <c r="B70" s="368" t="s">
        <v>245</v>
      </c>
      <c r="C70" s="369" t="s">
        <v>518</v>
      </c>
      <c r="D70" s="155" t="s">
        <v>519</v>
      </c>
      <c r="E70" s="54">
        <v>100</v>
      </c>
      <c r="F70" s="493">
        <f>SUM(прил7!H542)</f>
        <v>52872</v>
      </c>
    </row>
    <row r="71" spans="1:6" s="43" customFormat="1" ht="33" customHeight="1" x14ac:dyDescent="0.25">
      <c r="A71" s="76" t="s">
        <v>90</v>
      </c>
      <c r="B71" s="366" t="s">
        <v>245</v>
      </c>
      <c r="C71" s="367" t="s">
        <v>518</v>
      </c>
      <c r="D71" s="158" t="s">
        <v>455</v>
      </c>
      <c r="E71" s="30"/>
      <c r="F71" s="490">
        <f>SUM(F72:F74)</f>
        <v>5479479</v>
      </c>
    </row>
    <row r="72" spans="1:6" s="43" customFormat="1" ht="49.5" customHeight="1" x14ac:dyDescent="0.25">
      <c r="A72" s="77" t="s">
        <v>80</v>
      </c>
      <c r="B72" s="368" t="s">
        <v>245</v>
      </c>
      <c r="C72" s="369" t="s">
        <v>518</v>
      </c>
      <c r="D72" s="155" t="s">
        <v>455</v>
      </c>
      <c r="E72" s="54">
        <v>100</v>
      </c>
      <c r="F72" s="493">
        <f>SUM(прил7!H544)</f>
        <v>5007879</v>
      </c>
    </row>
    <row r="73" spans="1:6" s="43" customFormat="1" ht="30.75" customHeight="1" x14ac:dyDescent="0.25">
      <c r="A73" s="77" t="s">
        <v>598</v>
      </c>
      <c r="B73" s="368" t="s">
        <v>245</v>
      </c>
      <c r="C73" s="369" t="s">
        <v>518</v>
      </c>
      <c r="D73" s="155" t="s">
        <v>455</v>
      </c>
      <c r="E73" s="54">
        <v>200</v>
      </c>
      <c r="F73" s="493">
        <f>SUM(прил7!H545)</f>
        <v>471225</v>
      </c>
    </row>
    <row r="74" spans="1:6" s="43" customFormat="1" ht="18" customHeight="1" x14ac:dyDescent="0.25">
      <c r="A74" s="77" t="s">
        <v>18</v>
      </c>
      <c r="B74" s="368" t="s">
        <v>245</v>
      </c>
      <c r="C74" s="369" t="s">
        <v>518</v>
      </c>
      <c r="D74" s="155" t="s">
        <v>455</v>
      </c>
      <c r="E74" s="54">
        <v>800</v>
      </c>
      <c r="F74" s="493">
        <f>SUM(прил7!H546)</f>
        <v>375</v>
      </c>
    </row>
    <row r="75" spans="1:6" s="43" customFormat="1" ht="34.5" customHeight="1" x14ac:dyDescent="0.25">
      <c r="A75" s="59" t="s">
        <v>118</v>
      </c>
      <c r="B75" s="161" t="s">
        <v>193</v>
      </c>
      <c r="C75" s="259" t="s">
        <v>422</v>
      </c>
      <c r="D75" s="162" t="s">
        <v>423</v>
      </c>
      <c r="E75" s="39"/>
      <c r="F75" s="544">
        <f>SUM(F76+F89+F115)</f>
        <v>35551446</v>
      </c>
    </row>
    <row r="76" spans="1:6" s="43" customFormat="1" ht="48.75" customHeight="1" x14ac:dyDescent="0.25">
      <c r="A76" s="148" t="s">
        <v>130</v>
      </c>
      <c r="B76" s="160" t="s">
        <v>227</v>
      </c>
      <c r="C76" s="169" t="s">
        <v>422</v>
      </c>
      <c r="D76" s="156" t="s">
        <v>423</v>
      </c>
      <c r="E76" s="153"/>
      <c r="F76" s="551">
        <f>SUM(F77)</f>
        <v>3494365</v>
      </c>
    </row>
    <row r="77" spans="1:6" s="43" customFormat="1" ht="48.75" customHeight="1" x14ac:dyDescent="0.25">
      <c r="A77" s="333" t="s">
        <v>446</v>
      </c>
      <c r="B77" s="361" t="s">
        <v>227</v>
      </c>
      <c r="C77" s="362" t="s">
        <v>10</v>
      </c>
      <c r="D77" s="363" t="s">
        <v>423</v>
      </c>
      <c r="E77" s="342"/>
      <c r="F77" s="491">
        <f>SUM(F78+F80+F87+F84)</f>
        <v>3494365</v>
      </c>
    </row>
    <row r="78" spans="1:6" s="43" customFormat="1" ht="33" customHeight="1" x14ac:dyDescent="0.25">
      <c r="A78" s="27" t="s">
        <v>87</v>
      </c>
      <c r="B78" s="128" t="s">
        <v>227</v>
      </c>
      <c r="C78" s="167" t="s">
        <v>10</v>
      </c>
      <c r="D78" s="158" t="s">
        <v>447</v>
      </c>
      <c r="E78" s="30"/>
      <c r="F78" s="490">
        <f>SUM(F79)</f>
        <v>124300</v>
      </c>
    </row>
    <row r="79" spans="1:6" s="43" customFormat="1" ht="32.25" customHeight="1" x14ac:dyDescent="0.25">
      <c r="A79" s="55" t="s">
        <v>88</v>
      </c>
      <c r="B79" s="129" t="s">
        <v>227</v>
      </c>
      <c r="C79" s="164" t="s">
        <v>10</v>
      </c>
      <c r="D79" s="155" t="s">
        <v>447</v>
      </c>
      <c r="E79" s="54">
        <v>600</v>
      </c>
      <c r="F79" s="493">
        <f>SUM(прил7!H123)</f>
        <v>124300</v>
      </c>
    </row>
    <row r="80" spans="1:6" s="43" customFormat="1" ht="33" customHeight="1" x14ac:dyDescent="0.25">
      <c r="A80" s="27" t="s">
        <v>97</v>
      </c>
      <c r="B80" s="128" t="s">
        <v>227</v>
      </c>
      <c r="C80" s="167" t="s">
        <v>10</v>
      </c>
      <c r="D80" s="158" t="s">
        <v>533</v>
      </c>
      <c r="E80" s="30"/>
      <c r="F80" s="490">
        <f>SUM(F81:F83)</f>
        <v>2446400</v>
      </c>
    </row>
    <row r="81" spans="1:6" s="43" customFormat="1" ht="48.75" customHeight="1" x14ac:dyDescent="0.25">
      <c r="A81" s="55" t="s">
        <v>80</v>
      </c>
      <c r="B81" s="129" t="s">
        <v>227</v>
      </c>
      <c r="C81" s="164" t="s">
        <v>10</v>
      </c>
      <c r="D81" s="155" t="s">
        <v>533</v>
      </c>
      <c r="E81" s="54">
        <v>100</v>
      </c>
      <c r="F81" s="493">
        <f>SUM(прил7!H662)</f>
        <v>2276000</v>
      </c>
    </row>
    <row r="82" spans="1:6" s="43" customFormat="1" ht="33" customHeight="1" x14ac:dyDescent="0.25">
      <c r="A82" s="55" t="s">
        <v>598</v>
      </c>
      <c r="B82" s="129" t="s">
        <v>227</v>
      </c>
      <c r="C82" s="164" t="s">
        <v>10</v>
      </c>
      <c r="D82" s="155" t="s">
        <v>533</v>
      </c>
      <c r="E82" s="54">
        <v>200</v>
      </c>
      <c r="F82" s="493">
        <f>SUM(прил7!H663)</f>
        <v>170400</v>
      </c>
    </row>
    <row r="83" spans="1:6" s="43" customFormat="1" ht="18" hidden="1" customHeight="1" x14ac:dyDescent="0.25">
      <c r="A83" s="62" t="s">
        <v>18</v>
      </c>
      <c r="B83" s="129" t="s">
        <v>227</v>
      </c>
      <c r="C83" s="164" t="s">
        <v>10</v>
      </c>
      <c r="D83" s="155" t="s">
        <v>533</v>
      </c>
      <c r="E83" s="54">
        <v>800</v>
      </c>
      <c r="F83" s="493">
        <f>SUM([1]прил7!H600)</f>
        <v>0</v>
      </c>
    </row>
    <row r="84" spans="1:6" s="43" customFormat="1" ht="47.25" customHeight="1" x14ac:dyDescent="0.25">
      <c r="A84" s="102" t="s">
        <v>1100</v>
      </c>
      <c r="B84" s="278" t="s">
        <v>227</v>
      </c>
      <c r="C84" s="279" t="s">
        <v>10</v>
      </c>
      <c r="D84" s="280" t="s">
        <v>1099</v>
      </c>
      <c r="E84" s="28"/>
      <c r="F84" s="490">
        <f>SUM(F85:F86)</f>
        <v>396500</v>
      </c>
    </row>
    <row r="85" spans="1:6" s="43" customFormat="1" ht="48" customHeight="1" x14ac:dyDescent="0.25">
      <c r="A85" s="104" t="s">
        <v>80</v>
      </c>
      <c r="B85" s="275" t="s">
        <v>227</v>
      </c>
      <c r="C85" s="276" t="s">
        <v>10</v>
      </c>
      <c r="D85" s="277" t="s">
        <v>1099</v>
      </c>
      <c r="E85" s="2" t="s">
        <v>13</v>
      </c>
      <c r="F85" s="493">
        <f>SUM(прил7!H666)</f>
        <v>266910</v>
      </c>
    </row>
    <row r="86" spans="1:6" s="43" customFormat="1" ht="32.25" customHeight="1" x14ac:dyDescent="0.25">
      <c r="A86" s="114" t="s">
        <v>598</v>
      </c>
      <c r="B86" s="275" t="s">
        <v>227</v>
      </c>
      <c r="C86" s="276" t="s">
        <v>10</v>
      </c>
      <c r="D86" s="277" t="s">
        <v>1099</v>
      </c>
      <c r="E86" s="2" t="s">
        <v>16</v>
      </c>
      <c r="F86" s="493">
        <f>SUM(прил7!H667)</f>
        <v>129590</v>
      </c>
    </row>
    <row r="87" spans="1:6" s="43" customFormat="1" ht="33.75" customHeight="1" x14ac:dyDescent="0.25">
      <c r="A87" s="76" t="s">
        <v>79</v>
      </c>
      <c r="B87" s="128" t="s">
        <v>227</v>
      </c>
      <c r="C87" s="167" t="s">
        <v>10</v>
      </c>
      <c r="D87" s="158" t="s">
        <v>427</v>
      </c>
      <c r="E87" s="30"/>
      <c r="F87" s="490">
        <f>SUM(F88)</f>
        <v>527165</v>
      </c>
    </row>
    <row r="88" spans="1:6" s="43" customFormat="1" ht="51.75" customHeight="1" x14ac:dyDescent="0.25">
      <c r="A88" s="55" t="s">
        <v>80</v>
      </c>
      <c r="B88" s="129" t="s">
        <v>227</v>
      </c>
      <c r="C88" s="164" t="s">
        <v>10</v>
      </c>
      <c r="D88" s="155" t="s">
        <v>427</v>
      </c>
      <c r="E88" s="54">
        <v>100</v>
      </c>
      <c r="F88" s="493">
        <f>SUM(прил7!H669)</f>
        <v>527165</v>
      </c>
    </row>
    <row r="89" spans="1:6" s="43" customFormat="1" ht="48" customHeight="1" x14ac:dyDescent="0.25">
      <c r="A89" s="148" t="s">
        <v>169</v>
      </c>
      <c r="B89" s="160" t="s">
        <v>195</v>
      </c>
      <c r="C89" s="169" t="s">
        <v>422</v>
      </c>
      <c r="D89" s="156" t="s">
        <v>423</v>
      </c>
      <c r="E89" s="153"/>
      <c r="F89" s="551">
        <f>SUM(F90)</f>
        <v>27302694</v>
      </c>
    </row>
    <row r="90" spans="1:6" s="43" customFormat="1" ht="48" customHeight="1" x14ac:dyDescent="0.25">
      <c r="A90" s="333" t="s">
        <v>522</v>
      </c>
      <c r="B90" s="361" t="s">
        <v>195</v>
      </c>
      <c r="C90" s="362" t="s">
        <v>10</v>
      </c>
      <c r="D90" s="363" t="s">
        <v>423</v>
      </c>
      <c r="E90" s="342"/>
      <c r="F90" s="491">
        <f>SUM(F91+F93+F96+F99+F102+F111+F113+F107+F109+F105)</f>
        <v>27302694</v>
      </c>
    </row>
    <row r="91" spans="1:6" s="43" customFormat="1" ht="16.5" customHeight="1" x14ac:dyDescent="0.25">
      <c r="A91" s="27" t="s">
        <v>630</v>
      </c>
      <c r="B91" s="128" t="s">
        <v>195</v>
      </c>
      <c r="C91" s="167" t="s">
        <v>10</v>
      </c>
      <c r="D91" s="158" t="s">
        <v>526</v>
      </c>
      <c r="E91" s="30"/>
      <c r="F91" s="490">
        <f>SUM(F92)</f>
        <v>1356320</v>
      </c>
    </row>
    <row r="92" spans="1:6" s="43" customFormat="1" ht="16.5" customHeight="1" x14ac:dyDescent="0.25">
      <c r="A92" s="55" t="s">
        <v>40</v>
      </c>
      <c r="B92" s="129" t="s">
        <v>195</v>
      </c>
      <c r="C92" s="164" t="s">
        <v>10</v>
      </c>
      <c r="D92" s="155" t="s">
        <v>526</v>
      </c>
      <c r="E92" s="54" t="s">
        <v>39</v>
      </c>
      <c r="F92" s="493">
        <f>SUM(прил7!H635)</f>
        <v>1356320</v>
      </c>
    </row>
    <row r="93" spans="1:6" s="43" customFormat="1" ht="33" customHeight="1" x14ac:dyDescent="0.25">
      <c r="A93" s="27" t="s">
        <v>93</v>
      </c>
      <c r="B93" s="128" t="s">
        <v>195</v>
      </c>
      <c r="C93" s="167" t="s">
        <v>10</v>
      </c>
      <c r="D93" s="158" t="s">
        <v>527</v>
      </c>
      <c r="E93" s="30"/>
      <c r="F93" s="490">
        <f>SUM(F94:F95)</f>
        <v>43274</v>
      </c>
    </row>
    <row r="94" spans="1:6" s="43" customFormat="1" ht="30.75" customHeight="1" x14ac:dyDescent="0.25">
      <c r="A94" s="55" t="s">
        <v>598</v>
      </c>
      <c r="B94" s="129" t="s">
        <v>195</v>
      </c>
      <c r="C94" s="164" t="s">
        <v>10</v>
      </c>
      <c r="D94" s="155" t="s">
        <v>527</v>
      </c>
      <c r="E94" s="54" t="s">
        <v>16</v>
      </c>
      <c r="F94" s="493">
        <f>SUM(прил7!H586)</f>
        <v>670</v>
      </c>
    </row>
    <row r="95" spans="1:6" s="43" customFormat="1" ht="16.5" customHeight="1" x14ac:dyDescent="0.25">
      <c r="A95" s="55" t="s">
        <v>40</v>
      </c>
      <c r="B95" s="129" t="s">
        <v>195</v>
      </c>
      <c r="C95" s="164" t="s">
        <v>10</v>
      </c>
      <c r="D95" s="155" t="s">
        <v>527</v>
      </c>
      <c r="E95" s="54" t="s">
        <v>39</v>
      </c>
      <c r="F95" s="493">
        <f>SUM(прил7!H587)</f>
        <v>42604</v>
      </c>
    </row>
    <row r="96" spans="1:6" s="43" customFormat="1" ht="31.5" customHeight="1" x14ac:dyDescent="0.25">
      <c r="A96" s="27" t="s">
        <v>94</v>
      </c>
      <c r="B96" s="128" t="s">
        <v>195</v>
      </c>
      <c r="C96" s="167" t="s">
        <v>10</v>
      </c>
      <c r="D96" s="158" t="s">
        <v>528</v>
      </c>
      <c r="E96" s="30"/>
      <c r="F96" s="490">
        <f>SUM(F97:F98)</f>
        <v>398713</v>
      </c>
    </row>
    <row r="97" spans="1:6" s="43" customFormat="1" ht="33" customHeight="1" x14ac:dyDescent="0.25">
      <c r="A97" s="55" t="s">
        <v>598</v>
      </c>
      <c r="B97" s="129" t="s">
        <v>195</v>
      </c>
      <c r="C97" s="164" t="s">
        <v>10</v>
      </c>
      <c r="D97" s="155" t="s">
        <v>528</v>
      </c>
      <c r="E97" s="54" t="s">
        <v>16</v>
      </c>
      <c r="F97" s="493">
        <f>SUM(прил7!H589)</f>
        <v>6593</v>
      </c>
    </row>
    <row r="98" spans="1:6" s="43" customFormat="1" ht="17.25" customHeight="1" x14ac:dyDescent="0.25">
      <c r="A98" s="55" t="s">
        <v>40</v>
      </c>
      <c r="B98" s="129" t="s">
        <v>195</v>
      </c>
      <c r="C98" s="164" t="s">
        <v>10</v>
      </c>
      <c r="D98" s="155" t="s">
        <v>528</v>
      </c>
      <c r="E98" s="54" t="s">
        <v>39</v>
      </c>
      <c r="F98" s="493">
        <f>SUM(прил7!H590)</f>
        <v>392120</v>
      </c>
    </row>
    <row r="99" spans="1:6" s="43" customFormat="1" ht="15.75" customHeight="1" x14ac:dyDescent="0.25">
      <c r="A99" s="27" t="s">
        <v>95</v>
      </c>
      <c r="B99" s="128" t="s">
        <v>195</v>
      </c>
      <c r="C99" s="167" t="s">
        <v>10</v>
      </c>
      <c r="D99" s="158" t="s">
        <v>529</v>
      </c>
      <c r="E99" s="30"/>
      <c r="F99" s="490">
        <f>SUM(F100:F101)</f>
        <v>3619993</v>
      </c>
    </row>
    <row r="100" spans="1:6" s="43" customFormat="1" ht="30.75" customHeight="1" x14ac:dyDescent="0.25">
      <c r="A100" s="55" t="s">
        <v>598</v>
      </c>
      <c r="B100" s="129" t="s">
        <v>195</v>
      </c>
      <c r="C100" s="164" t="s">
        <v>10</v>
      </c>
      <c r="D100" s="155" t="s">
        <v>529</v>
      </c>
      <c r="E100" s="54" t="s">
        <v>16</v>
      </c>
      <c r="F100" s="493">
        <f>SUM(прил7!H592)</f>
        <v>57333</v>
      </c>
    </row>
    <row r="101" spans="1:6" s="43" customFormat="1" ht="17.25" customHeight="1" x14ac:dyDescent="0.25">
      <c r="A101" s="55" t="s">
        <v>40</v>
      </c>
      <c r="B101" s="129" t="s">
        <v>195</v>
      </c>
      <c r="C101" s="164" t="s">
        <v>10</v>
      </c>
      <c r="D101" s="155" t="s">
        <v>529</v>
      </c>
      <c r="E101" s="54" t="s">
        <v>39</v>
      </c>
      <c r="F101" s="493">
        <f>SUM(прил7!H593)</f>
        <v>3562660</v>
      </c>
    </row>
    <row r="102" spans="1:6" s="43" customFormat="1" ht="16.5" customHeight="1" x14ac:dyDescent="0.25">
      <c r="A102" s="27" t="s">
        <v>96</v>
      </c>
      <c r="B102" s="128" t="s">
        <v>195</v>
      </c>
      <c r="C102" s="167" t="s">
        <v>10</v>
      </c>
      <c r="D102" s="158" t="s">
        <v>530</v>
      </c>
      <c r="E102" s="30"/>
      <c r="F102" s="490">
        <f>SUM(F103:F104)</f>
        <v>476383</v>
      </c>
    </row>
    <row r="103" spans="1:6" s="43" customFormat="1" ht="31.5" customHeight="1" x14ac:dyDescent="0.25">
      <c r="A103" s="55" t="s">
        <v>598</v>
      </c>
      <c r="B103" s="129" t="s">
        <v>195</v>
      </c>
      <c r="C103" s="164" t="s">
        <v>10</v>
      </c>
      <c r="D103" s="155" t="s">
        <v>530</v>
      </c>
      <c r="E103" s="54" t="s">
        <v>16</v>
      </c>
      <c r="F103" s="493">
        <f>SUM(прил7!H595)</f>
        <v>7850</v>
      </c>
    </row>
    <row r="104" spans="1:6" s="43" customFormat="1" ht="17.25" customHeight="1" x14ac:dyDescent="0.25">
      <c r="A104" s="55" t="s">
        <v>40</v>
      </c>
      <c r="B104" s="129" t="s">
        <v>195</v>
      </c>
      <c r="C104" s="164" t="s">
        <v>10</v>
      </c>
      <c r="D104" s="155" t="s">
        <v>530</v>
      </c>
      <c r="E104" s="54" t="s">
        <v>39</v>
      </c>
      <c r="F104" s="493">
        <f>SUM(прил7!H596)</f>
        <v>468533</v>
      </c>
    </row>
    <row r="105" spans="1:6" s="43" customFormat="1" ht="32.25" customHeight="1" x14ac:dyDescent="0.25">
      <c r="A105" s="102" t="s">
        <v>1118</v>
      </c>
      <c r="B105" s="230" t="s">
        <v>195</v>
      </c>
      <c r="C105" s="231" t="s">
        <v>10</v>
      </c>
      <c r="D105" s="280" t="s">
        <v>1123</v>
      </c>
      <c r="E105" s="31"/>
      <c r="F105" s="490">
        <f>SUM(F106)</f>
        <v>2071935</v>
      </c>
    </row>
    <row r="106" spans="1:6" s="43" customFormat="1" ht="17.25" customHeight="1" x14ac:dyDescent="0.25">
      <c r="A106" s="3" t="s">
        <v>40</v>
      </c>
      <c r="B106" s="233" t="s">
        <v>195</v>
      </c>
      <c r="C106" s="234" t="s">
        <v>10</v>
      </c>
      <c r="D106" s="277" t="s">
        <v>1123</v>
      </c>
      <c r="E106" s="284" t="s">
        <v>39</v>
      </c>
      <c r="F106" s="493">
        <f>SUM(прил7!H637)</f>
        <v>2071935</v>
      </c>
    </row>
    <row r="107" spans="1:6" s="43" customFormat="1" ht="17.25" customHeight="1" x14ac:dyDescent="0.25">
      <c r="A107" s="102" t="s">
        <v>1097</v>
      </c>
      <c r="B107" s="230" t="s">
        <v>195</v>
      </c>
      <c r="C107" s="231" t="s">
        <v>10</v>
      </c>
      <c r="D107" s="280" t="s">
        <v>1096</v>
      </c>
      <c r="E107" s="31"/>
      <c r="F107" s="490">
        <f>SUM(F108)</f>
        <v>18243135</v>
      </c>
    </row>
    <row r="108" spans="1:6" s="43" customFormat="1" ht="17.25" customHeight="1" x14ac:dyDescent="0.25">
      <c r="A108" s="3" t="s">
        <v>40</v>
      </c>
      <c r="B108" s="233" t="s">
        <v>195</v>
      </c>
      <c r="C108" s="234" t="s">
        <v>10</v>
      </c>
      <c r="D108" s="277" t="s">
        <v>1096</v>
      </c>
      <c r="E108" s="284" t="s">
        <v>39</v>
      </c>
      <c r="F108" s="493">
        <f>SUM(прил7!H639)</f>
        <v>18243135</v>
      </c>
    </row>
    <row r="109" spans="1:6" s="43" customFormat="1" ht="31.5" customHeight="1" x14ac:dyDescent="0.25">
      <c r="A109" s="102" t="s">
        <v>1098</v>
      </c>
      <c r="B109" s="230" t="s">
        <v>195</v>
      </c>
      <c r="C109" s="231" t="s">
        <v>10</v>
      </c>
      <c r="D109" s="280" t="s">
        <v>1095</v>
      </c>
      <c r="E109" s="31"/>
      <c r="F109" s="490">
        <f>SUM(F110)</f>
        <v>284411</v>
      </c>
    </row>
    <row r="110" spans="1:6" s="43" customFormat="1" ht="30.75" customHeight="1" x14ac:dyDescent="0.25">
      <c r="A110" s="114" t="s">
        <v>598</v>
      </c>
      <c r="B110" s="233" t="s">
        <v>195</v>
      </c>
      <c r="C110" s="234" t="s">
        <v>10</v>
      </c>
      <c r="D110" s="277" t="s">
        <v>1095</v>
      </c>
      <c r="E110" s="284" t="s">
        <v>16</v>
      </c>
      <c r="F110" s="493">
        <f>SUM(прил7!H641)</f>
        <v>284411</v>
      </c>
    </row>
    <row r="111" spans="1:6" s="43" customFormat="1" ht="17.25" customHeight="1" x14ac:dyDescent="0.25">
      <c r="A111" s="27" t="s">
        <v>170</v>
      </c>
      <c r="B111" s="128" t="s">
        <v>195</v>
      </c>
      <c r="C111" s="167" t="s">
        <v>10</v>
      </c>
      <c r="D111" s="158" t="s">
        <v>817</v>
      </c>
      <c r="E111" s="30"/>
      <c r="F111" s="490">
        <f>SUM(F112)</f>
        <v>806530</v>
      </c>
    </row>
    <row r="112" spans="1:6" s="43" customFormat="1" ht="17.25" customHeight="1" x14ac:dyDescent="0.25">
      <c r="A112" s="55" t="s">
        <v>40</v>
      </c>
      <c r="B112" s="129" t="s">
        <v>195</v>
      </c>
      <c r="C112" s="164" t="s">
        <v>10</v>
      </c>
      <c r="D112" s="155" t="s">
        <v>817</v>
      </c>
      <c r="E112" s="54">
        <v>300</v>
      </c>
      <c r="F112" s="493">
        <f>SUM(прил7!H564)</f>
        <v>806530</v>
      </c>
    </row>
    <row r="113" spans="1:6" s="43" customFormat="1" ht="15.75" customHeight="1" x14ac:dyDescent="0.25">
      <c r="A113" s="27" t="s">
        <v>535</v>
      </c>
      <c r="B113" s="128" t="s">
        <v>195</v>
      </c>
      <c r="C113" s="167" t="s">
        <v>10</v>
      </c>
      <c r="D113" s="158" t="s">
        <v>534</v>
      </c>
      <c r="E113" s="30"/>
      <c r="F113" s="490">
        <f>SUM(F114)</f>
        <v>2000</v>
      </c>
    </row>
    <row r="114" spans="1:6" s="43" customFormat="1" ht="31.5" customHeight="1" x14ac:dyDescent="0.25">
      <c r="A114" s="55" t="s">
        <v>598</v>
      </c>
      <c r="B114" s="129" t="s">
        <v>195</v>
      </c>
      <c r="C114" s="164" t="s">
        <v>10</v>
      </c>
      <c r="D114" s="155" t="s">
        <v>534</v>
      </c>
      <c r="E114" s="54">
        <v>200</v>
      </c>
      <c r="F114" s="493">
        <f>SUM(прил7!H673)</f>
        <v>2000</v>
      </c>
    </row>
    <row r="115" spans="1:6" s="43" customFormat="1" ht="66" customHeight="1" x14ac:dyDescent="0.25">
      <c r="A115" s="148" t="s">
        <v>175</v>
      </c>
      <c r="B115" s="160" t="s">
        <v>226</v>
      </c>
      <c r="C115" s="169" t="s">
        <v>422</v>
      </c>
      <c r="D115" s="156" t="s">
        <v>423</v>
      </c>
      <c r="E115" s="153"/>
      <c r="F115" s="551">
        <f>SUM(F117+F119+F122)</f>
        <v>4754387</v>
      </c>
    </row>
    <row r="116" spans="1:6" s="43" customFormat="1" ht="46.5" customHeight="1" x14ac:dyDescent="0.25">
      <c r="A116" s="333" t="s">
        <v>430</v>
      </c>
      <c r="B116" s="361" t="s">
        <v>226</v>
      </c>
      <c r="C116" s="362" t="s">
        <v>10</v>
      </c>
      <c r="D116" s="363" t="s">
        <v>423</v>
      </c>
      <c r="E116" s="342"/>
      <c r="F116" s="491">
        <f>SUM(F117+F119+F122)</f>
        <v>4754387</v>
      </c>
    </row>
    <row r="117" spans="1:6" s="43" customFormat="1" ht="51" customHeight="1" x14ac:dyDescent="0.25">
      <c r="A117" s="27" t="s">
        <v>81</v>
      </c>
      <c r="B117" s="128" t="s">
        <v>226</v>
      </c>
      <c r="C117" s="167" t="s">
        <v>10</v>
      </c>
      <c r="D117" s="158" t="s">
        <v>431</v>
      </c>
      <c r="E117" s="30"/>
      <c r="F117" s="490">
        <f>SUM(F118)</f>
        <v>917400</v>
      </c>
    </row>
    <row r="118" spans="1:6" s="43" customFormat="1" ht="48" customHeight="1" x14ac:dyDescent="0.25">
      <c r="A118" s="55" t="s">
        <v>80</v>
      </c>
      <c r="B118" s="129" t="s">
        <v>226</v>
      </c>
      <c r="C118" s="164" t="s">
        <v>10</v>
      </c>
      <c r="D118" s="155" t="s">
        <v>431</v>
      </c>
      <c r="E118" s="54">
        <v>100</v>
      </c>
      <c r="F118" s="493">
        <f>SUM(прил7!H45)</f>
        <v>917400</v>
      </c>
    </row>
    <row r="119" spans="1:6" s="43" customFormat="1" ht="32.25" customHeight="1" x14ac:dyDescent="0.25">
      <c r="A119" s="27" t="s">
        <v>404</v>
      </c>
      <c r="B119" s="128" t="s">
        <v>226</v>
      </c>
      <c r="C119" s="167" t="s">
        <v>10</v>
      </c>
      <c r="D119" s="158" t="s">
        <v>531</v>
      </c>
      <c r="E119" s="30"/>
      <c r="F119" s="490">
        <f>SUM(F120:F121)</f>
        <v>3815987</v>
      </c>
    </row>
    <row r="120" spans="1:6" s="43" customFormat="1" ht="17.25" hidden="1" customHeight="1" x14ac:dyDescent="0.25">
      <c r="A120" s="55" t="s">
        <v>598</v>
      </c>
      <c r="B120" s="129" t="s">
        <v>226</v>
      </c>
      <c r="C120" s="164" t="s">
        <v>10</v>
      </c>
      <c r="D120" s="155" t="s">
        <v>531</v>
      </c>
      <c r="E120" s="54">
        <v>200</v>
      </c>
      <c r="F120" s="493">
        <f>SUM([1]прил7!H585)</f>
        <v>0</v>
      </c>
    </row>
    <row r="121" spans="1:6" s="43" customFormat="1" ht="17.25" customHeight="1" x14ac:dyDescent="0.25">
      <c r="A121" s="55" t="s">
        <v>40</v>
      </c>
      <c r="B121" s="129" t="s">
        <v>226</v>
      </c>
      <c r="C121" s="164" t="s">
        <v>10</v>
      </c>
      <c r="D121" s="155" t="s">
        <v>531</v>
      </c>
      <c r="E121" s="54">
        <v>300</v>
      </c>
      <c r="F121" s="493">
        <f>SUM(прил7!H645)</f>
        <v>3815987</v>
      </c>
    </row>
    <row r="122" spans="1:6" s="43" customFormat="1" ht="33.75" customHeight="1" x14ac:dyDescent="0.25">
      <c r="A122" s="27" t="s">
        <v>108</v>
      </c>
      <c r="B122" s="128" t="s">
        <v>226</v>
      </c>
      <c r="C122" s="167" t="s">
        <v>10</v>
      </c>
      <c r="D122" s="158" t="s">
        <v>432</v>
      </c>
      <c r="E122" s="30"/>
      <c r="F122" s="490">
        <f>SUM(F123)</f>
        <v>21000</v>
      </c>
    </row>
    <row r="123" spans="1:6" s="43" customFormat="1" ht="32.25" customHeight="1" x14ac:dyDescent="0.25">
      <c r="A123" s="55" t="s">
        <v>598</v>
      </c>
      <c r="B123" s="129" t="s">
        <v>226</v>
      </c>
      <c r="C123" s="164" t="s">
        <v>10</v>
      </c>
      <c r="D123" s="155" t="s">
        <v>432</v>
      </c>
      <c r="E123" s="54">
        <v>200</v>
      </c>
      <c r="F123" s="493">
        <f>SUM(прил7!H47+прил7!H459+прил7!H677)</f>
        <v>21000</v>
      </c>
    </row>
    <row r="124" spans="1:6" s="43" customFormat="1" ht="31.5" x14ac:dyDescent="0.25">
      <c r="A124" s="136" t="s">
        <v>401</v>
      </c>
      <c r="B124" s="161" t="s">
        <v>487</v>
      </c>
      <c r="C124" s="259" t="s">
        <v>422</v>
      </c>
      <c r="D124" s="162" t="s">
        <v>423</v>
      </c>
      <c r="E124" s="39"/>
      <c r="F124" s="544">
        <f>SUM(F125+F203+F221+F225)</f>
        <v>263008440</v>
      </c>
    </row>
    <row r="125" spans="1:6" s="43" customFormat="1" ht="47.25" x14ac:dyDescent="0.25">
      <c r="A125" s="152" t="s">
        <v>258</v>
      </c>
      <c r="B125" s="160" t="s">
        <v>233</v>
      </c>
      <c r="C125" s="169" t="s">
        <v>422</v>
      </c>
      <c r="D125" s="156" t="s">
        <v>423</v>
      </c>
      <c r="E125" s="153"/>
      <c r="F125" s="551">
        <f>SUM(F126+F148+F197+F200)</f>
        <v>238633286</v>
      </c>
    </row>
    <row r="126" spans="1:6" s="43" customFormat="1" ht="16.5" customHeight="1" x14ac:dyDescent="0.25">
      <c r="A126" s="360" t="s">
        <v>488</v>
      </c>
      <c r="B126" s="361" t="s">
        <v>233</v>
      </c>
      <c r="C126" s="362" t="s">
        <v>10</v>
      </c>
      <c r="D126" s="363" t="s">
        <v>423</v>
      </c>
      <c r="E126" s="342"/>
      <c r="F126" s="491">
        <f>SUM(F127+F130+F135+F137+F140+F142+F146)</f>
        <v>32229308</v>
      </c>
    </row>
    <row r="127" spans="1:6" s="43" customFormat="1" ht="18" customHeight="1" x14ac:dyDescent="0.25">
      <c r="A127" s="76" t="s">
        <v>174</v>
      </c>
      <c r="B127" s="128" t="s">
        <v>233</v>
      </c>
      <c r="C127" s="167" t="s">
        <v>10</v>
      </c>
      <c r="D127" s="158" t="s">
        <v>532</v>
      </c>
      <c r="E127" s="30"/>
      <c r="F127" s="490">
        <f>SUM(F128:F129)</f>
        <v>1240394</v>
      </c>
    </row>
    <row r="128" spans="1:6" s="43" customFormat="1" ht="18" hidden="1" customHeight="1" x14ac:dyDescent="0.25">
      <c r="A128" s="77" t="s">
        <v>598</v>
      </c>
      <c r="B128" s="129" t="s">
        <v>233</v>
      </c>
      <c r="C128" s="164" t="s">
        <v>10</v>
      </c>
      <c r="D128" s="155" t="s">
        <v>532</v>
      </c>
      <c r="E128" s="54">
        <v>200</v>
      </c>
      <c r="F128" s="493">
        <f>SUM([1]прил7!H591)</f>
        <v>0</v>
      </c>
    </row>
    <row r="129" spans="1:6" s="43" customFormat="1" ht="17.25" customHeight="1" x14ac:dyDescent="0.25">
      <c r="A129" s="77" t="s">
        <v>40</v>
      </c>
      <c r="B129" s="129" t="s">
        <v>233</v>
      </c>
      <c r="C129" s="164" t="s">
        <v>10</v>
      </c>
      <c r="D129" s="155" t="s">
        <v>532</v>
      </c>
      <c r="E129" s="54">
        <v>300</v>
      </c>
      <c r="F129" s="493">
        <f>SUM(прил7!H651)</f>
        <v>1240394</v>
      </c>
    </row>
    <row r="130" spans="1:6" s="43" customFormat="1" ht="94.5" x14ac:dyDescent="0.25">
      <c r="A130" s="157" t="s">
        <v>151</v>
      </c>
      <c r="B130" s="128" t="s">
        <v>233</v>
      </c>
      <c r="C130" s="167" t="s">
        <v>10</v>
      </c>
      <c r="D130" s="158" t="s">
        <v>490</v>
      </c>
      <c r="E130" s="30"/>
      <c r="F130" s="490">
        <f>SUM(F131:F132)</f>
        <v>13765310</v>
      </c>
    </row>
    <row r="131" spans="1:6" s="43" customFormat="1" ht="47.25" x14ac:dyDescent="0.25">
      <c r="A131" s="135" t="s">
        <v>80</v>
      </c>
      <c r="B131" s="129" t="s">
        <v>233</v>
      </c>
      <c r="C131" s="164" t="s">
        <v>10</v>
      </c>
      <c r="D131" s="155" t="s">
        <v>490</v>
      </c>
      <c r="E131" s="54">
        <v>100</v>
      </c>
      <c r="F131" s="493">
        <f>SUM(прил7!H322)</f>
        <v>13536964</v>
      </c>
    </row>
    <row r="132" spans="1:6" s="43" customFormat="1" ht="30.75" customHeight="1" x14ac:dyDescent="0.25">
      <c r="A132" s="77" t="s">
        <v>598</v>
      </c>
      <c r="B132" s="129" t="s">
        <v>233</v>
      </c>
      <c r="C132" s="164" t="s">
        <v>10</v>
      </c>
      <c r="D132" s="155" t="s">
        <v>490</v>
      </c>
      <c r="E132" s="54">
        <v>200</v>
      </c>
      <c r="F132" s="493">
        <f>SUM(прил7!H323)</f>
        <v>228346</v>
      </c>
    </row>
    <row r="133" spans="1:6" s="43" customFormat="1" ht="18.75" hidden="1" customHeight="1" x14ac:dyDescent="0.25">
      <c r="A133" s="76" t="s">
        <v>627</v>
      </c>
      <c r="B133" s="128" t="s">
        <v>233</v>
      </c>
      <c r="C133" s="167" t="s">
        <v>10</v>
      </c>
      <c r="D133" s="158" t="s">
        <v>626</v>
      </c>
      <c r="E133" s="30"/>
      <c r="F133" s="552">
        <f>SUM(F134)</f>
        <v>0</v>
      </c>
    </row>
    <row r="134" spans="1:6" s="43" customFormat="1" ht="30.75" hidden="1" customHeight="1" x14ac:dyDescent="0.25">
      <c r="A134" s="77" t="s">
        <v>598</v>
      </c>
      <c r="B134" s="129" t="s">
        <v>233</v>
      </c>
      <c r="C134" s="164" t="s">
        <v>10</v>
      </c>
      <c r="D134" s="155" t="s">
        <v>626</v>
      </c>
      <c r="E134" s="54">
        <v>200</v>
      </c>
      <c r="F134" s="493">
        <f>SUM(прил7!H325)</f>
        <v>0</v>
      </c>
    </row>
    <row r="135" spans="1:6" s="43" customFormat="1" ht="30.75" customHeight="1" x14ac:dyDescent="0.25">
      <c r="A135" s="76" t="s">
        <v>619</v>
      </c>
      <c r="B135" s="128" t="s">
        <v>233</v>
      </c>
      <c r="C135" s="167" t="s">
        <v>10</v>
      </c>
      <c r="D135" s="158" t="s">
        <v>618</v>
      </c>
      <c r="E135" s="30"/>
      <c r="F135" s="490">
        <f>SUM(F136)</f>
        <v>6039</v>
      </c>
    </row>
    <row r="136" spans="1:6" s="43" customFormat="1" ht="16.5" customHeight="1" x14ac:dyDescent="0.25">
      <c r="A136" s="77" t="s">
        <v>40</v>
      </c>
      <c r="B136" s="129" t="s">
        <v>233</v>
      </c>
      <c r="C136" s="164" t="s">
        <v>10</v>
      </c>
      <c r="D136" s="155" t="s">
        <v>618</v>
      </c>
      <c r="E136" s="54">
        <v>300</v>
      </c>
      <c r="F136" s="493">
        <f>SUM(прил7!H601)</f>
        <v>6039</v>
      </c>
    </row>
    <row r="137" spans="1:6" s="43" customFormat="1" ht="66" customHeight="1" x14ac:dyDescent="0.25">
      <c r="A137" s="76" t="s">
        <v>102</v>
      </c>
      <c r="B137" s="128" t="s">
        <v>233</v>
      </c>
      <c r="C137" s="167" t="s">
        <v>10</v>
      </c>
      <c r="D137" s="158" t="s">
        <v>524</v>
      </c>
      <c r="E137" s="30"/>
      <c r="F137" s="490">
        <f>SUM(F138:F139)</f>
        <v>1019070</v>
      </c>
    </row>
    <row r="138" spans="1:6" s="43" customFormat="1" ht="30.75" customHeight="1" x14ac:dyDescent="0.25">
      <c r="A138" s="77" t="s">
        <v>598</v>
      </c>
      <c r="B138" s="129" t="s">
        <v>233</v>
      </c>
      <c r="C138" s="164" t="s">
        <v>10</v>
      </c>
      <c r="D138" s="155" t="s">
        <v>524</v>
      </c>
      <c r="E138" s="54">
        <v>200</v>
      </c>
      <c r="F138" s="493">
        <f>SUM(прил7!H603)</f>
        <v>5070</v>
      </c>
    </row>
    <row r="139" spans="1:6" s="43" customFormat="1" ht="17.25" customHeight="1" x14ac:dyDescent="0.25">
      <c r="A139" s="77" t="s">
        <v>40</v>
      </c>
      <c r="B139" s="129" t="s">
        <v>233</v>
      </c>
      <c r="C139" s="164" t="s">
        <v>10</v>
      </c>
      <c r="D139" s="155" t="s">
        <v>524</v>
      </c>
      <c r="E139" s="54">
        <v>300</v>
      </c>
      <c r="F139" s="493">
        <f>SUM(прил7!H604)</f>
        <v>1014000</v>
      </c>
    </row>
    <row r="140" spans="1:6" s="43" customFormat="1" ht="31.5" customHeight="1" x14ac:dyDescent="0.25">
      <c r="A140" s="76" t="s">
        <v>492</v>
      </c>
      <c r="B140" s="128" t="s">
        <v>233</v>
      </c>
      <c r="C140" s="167" t="s">
        <v>10</v>
      </c>
      <c r="D140" s="158" t="s">
        <v>493</v>
      </c>
      <c r="E140" s="30"/>
      <c r="F140" s="490">
        <f>SUM(F141)</f>
        <v>40413</v>
      </c>
    </row>
    <row r="141" spans="1:6" s="43" customFormat="1" ht="30.75" customHeight="1" x14ac:dyDescent="0.25">
      <c r="A141" s="77" t="s">
        <v>598</v>
      </c>
      <c r="B141" s="129" t="s">
        <v>233</v>
      </c>
      <c r="C141" s="164" t="s">
        <v>10</v>
      </c>
      <c r="D141" s="155" t="s">
        <v>493</v>
      </c>
      <c r="E141" s="54">
        <v>200</v>
      </c>
      <c r="F141" s="493">
        <f>SUM(прил7!H606)</f>
        <v>40413</v>
      </c>
    </row>
    <row r="142" spans="1:6" s="43" customFormat="1" ht="33.75" customHeight="1" x14ac:dyDescent="0.25">
      <c r="A142" s="76" t="s">
        <v>90</v>
      </c>
      <c r="B142" s="128" t="s">
        <v>233</v>
      </c>
      <c r="C142" s="167" t="s">
        <v>10</v>
      </c>
      <c r="D142" s="158" t="s">
        <v>455</v>
      </c>
      <c r="E142" s="30"/>
      <c r="F142" s="490">
        <f>SUM(F143:F145)</f>
        <v>16143082</v>
      </c>
    </row>
    <row r="143" spans="1:6" s="43" customFormat="1" ht="48.75" customHeight="1" x14ac:dyDescent="0.25">
      <c r="A143" s="77" t="s">
        <v>80</v>
      </c>
      <c r="B143" s="129" t="s">
        <v>233</v>
      </c>
      <c r="C143" s="164" t="s">
        <v>10</v>
      </c>
      <c r="D143" s="155" t="s">
        <v>455</v>
      </c>
      <c r="E143" s="54">
        <v>100</v>
      </c>
      <c r="F143" s="493">
        <f>SUM(прил7!H327)</f>
        <v>5521459</v>
      </c>
    </row>
    <row r="144" spans="1:6" s="43" customFormat="1" ht="31.5" customHeight="1" x14ac:dyDescent="0.25">
      <c r="A144" s="77" t="s">
        <v>598</v>
      </c>
      <c r="B144" s="129" t="s">
        <v>233</v>
      </c>
      <c r="C144" s="164" t="s">
        <v>10</v>
      </c>
      <c r="D144" s="155" t="s">
        <v>455</v>
      </c>
      <c r="E144" s="54">
        <v>200</v>
      </c>
      <c r="F144" s="493">
        <f>SUM(прил7!H328)</f>
        <v>10130273</v>
      </c>
    </row>
    <row r="145" spans="1:6" s="43" customFormat="1" ht="17.25" customHeight="1" x14ac:dyDescent="0.25">
      <c r="A145" s="77" t="s">
        <v>18</v>
      </c>
      <c r="B145" s="129" t="s">
        <v>233</v>
      </c>
      <c r="C145" s="164" t="s">
        <v>10</v>
      </c>
      <c r="D145" s="155" t="s">
        <v>455</v>
      </c>
      <c r="E145" s="54">
        <v>800</v>
      </c>
      <c r="F145" s="493">
        <f>SUM(прил7!H329)</f>
        <v>491350</v>
      </c>
    </row>
    <row r="146" spans="1:6" s="43" customFormat="1" ht="34.5" customHeight="1" x14ac:dyDescent="0.25">
      <c r="A146" s="76" t="s">
        <v>827</v>
      </c>
      <c r="B146" s="128" t="s">
        <v>233</v>
      </c>
      <c r="C146" s="167" t="s">
        <v>10</v>
      </c>
      <c r="D146" s="158" t="s">
        <v>1108</v>
      </c>
      <c r="E146" s="30"/>
      <c r="F146" s="490">
        <f>SUM(F147)</f>
        <v>15000</v>
      </c>
    </row>
    <row r="147" spans="1:6" s="43" customFormat="1" ht="18" customHeight="1" x14ac:dyDescent="0.25">
      <c r="A147" s="77" t="s">
        <v>40</v>
      </c>
      <c r="B147" s="129" t="s">
        <v>233</v>
      </c>
      <c r="C147" s="164" t="s">
        <v>10</v>
      </c>
      <c r="D147" s="155" t="s">
        <v>1108</v>
      </c>
      <c r="E147" s="54">
        <v>300</v>
      </c>
      <c r="F147" s="493">
        <f>SUM(прил7!H608)</f>
        <v>15000</v>
      </c>
    </row>
    <row r="148" spans="1:6" s="43" customFormat="1" ht="17.25" customHeight="1" x14ac:dyDescent="0.25">
      <c r="A148" s="360" t="s">
        <v>498</v>
      </c>
      <c r="B148" s="361" t="s">
        <v>233</v>
      </c>
      <c r="C148" s="362" t="s">
        <v>12</v>
      </c>
      <c r="D148" s="363" t="s">
        <v>423</v>
      </c>
      <c r="E148" s="342"/>
      <c r="F148" s="491">
        <f>SUM(F149+F152+F154+F157+F162+F166+F168+F170+F172+F174+F193+F179+F182+F191+F188+F186+F195+F160+F177+F164)</f>
        <v>202958845</v>
      </c>
    </row>
    <row r="149" spans="1:6" s="43" customFormat="1" ht="81" customHeight="1" x14ac:dyDescent="0.25">
      <c r="A149" s="76" t="s">
        <v>153</v>
      </c>
      <c r="B149" s="128" t="s">
        <v>233</v>
      </c>
      <c r="C149" s="167" t="s">
        <v>12</v>
      </c>
      <c r="D149" s="158" t="s">
        <v>491</v>
      </c>
      <c r="E149" s="30"/>
      <c r="F149" s="490">
        <f>SUM(F150:F151)</f>
        <v>142714612</v>
      </c>
    </row>
    <row r="150" spans="1:6" s="43" customFormat="1" ht="47.25" x14ac:dyDescent="0.25">
      <c r="A150" s="135" t="s">
        <v>80</v>
      </c>
      <c r="B150" s="129" t="s">
        <v>233</v>
      </c>
      <c r="C150" s="164" t="s">
        <v>12</v>
      </c>
      <c r="D150" s="155" t="s">
        <v>491</v>
      </c>
      <c r="E150" s="54">
        <v>100</v>
      </c>
      <c r="F150" s="493">
        <f>SUM(прил7!H343)</f>
        <v>137694961</v>
      </c>
    </row>
    <row r="151" spans="1:6" s="43" customFormat="1" ht="30.75" customHeight="1" x14ac:dyDescent="0.25">
      <c r="A151" s="77" t="s">
        <v>598</v>
      </c>
      <c r="B151" s="129" t="s">
        <v>233</v>
      </c>
      <c r="C151" s="164" t="s">
        <v>12</v>
      </c>
      <c r="D151" s="155" t="s">
        <v>491</v>
      </c>
      <c r="E151" s="54">
        <v>200</v>
      </c>
      <c r="F151" s="493">
        <f>SUM(прил7!H344)</f>
        <v>5019651</v>
      </c>
    </row>
    <row r="152" spans="1:6" s="43" customFormat="1" ht="16.5" hidden="1" customHeight="1" x14ac:dyDescent="0.25">
      <c r="A152" s="76" t="s">
        <v>627</v>
      </c>
      <c r="B152" s="128" t="s">
        <v>233</v>
      </c>
      <c r="C152" s="167" t="s">
        <v>12</v>
      </c>
      <c r="D152" s="158" t="s">
        <v>626</v>
      </c>
      <c r="E152" s="30"/>
      <c r="F152" s="490">
        <f>SUM(F153)</f>
        <v>0</v>
      </c>
    </row>
    <row r="153" spans="1:6" s="43" customFormat="1" ht="30.75" hidden="1" customHeight="1" x14ac:dyDescent="0.25">
      <c r="A153" s="77" t="s">
        <v>598</v>
      </c>
      <c r="B153" s="129" t="s">
        <v>233</v>
      </c>
      <c r="C153" s="164" t="s">
        <v>12</v>
      </c>
      <c r="D153" s="155" t="s">
        <v>626</v>
      </c>
      <c r="E153" s="54">
        <v>200</v>
      </c>
      <c r="F153" s="493">
        <f>SUM(прил7!H346)</f>
        <v>0</v>
      </c>
    </row>
    <row r="154" spans="1:6" s="43" customFormat="1" ht="30.75" customHeight="1" x14ac:dyDescent="0.25">
      <c r="A154" s="76" t="s">
        <v>619</v>
      </c>
      <c r="B154" s="128" t="s">
        <v>233</v>
      </c>
      <c r="C154" s="167" t="s">
        <v>12</v>
      </c>
      <c r="D154" s="158" t="s">
        <v>618</v>
      </c>
      <c r="E154" s="30"/>
      <c r="F154" s="490">
        <f>SUM(F155:F156)</f>
        <v>71916</v>
      </c>
    </row>
    <row r="155" spans="1:6" s="43" customFormat="1" ht="48.75" customHeight="1" x14ac:dyDescent="0.25">
      <c r="A155" s="77" t="s">
        <v>80</v>
      </c>
      <c r="B155" s="129" t="s">
        <v>233</v>
      </c>
      <c r="C155" s="164" t="s">
        <v>12</v>
      </c>
      <c r="D155" s="155" t="s">
        <v>618</v>
      </c>
      <c r="E155" s="54">
        <v>100</v>
      </c>
      <c r="F155" s="493">
        <f>SUM(прил7!H348+прил7!H611)</f>
        <v>55123</v>
      </c>
    </row>
    <row r="156" spans="1:6" s="43" customFormat="1" ht="19.5" customHeight="1" x14ac:dyDescent="0.25">
      <c r="A156" s="77" t="s">
        <v>40</v>
      </c>
      <c r="B156" s="129" t="s">
        <v>233</v>
      </c>
      <c r="C156" s="164" t="s">
        <v>12</v>
      </c>
      <c r="D156" s="155" t="s">
        <v>618</v>
      </c>
      <c r="E156" s="54">
        <v>300</v>
      </c>
      <c r="F156" s="493">
        <f>SUM(прил7!H349)</f>
        <v>16793</v>
      </c>
    </row>
    <row r="157" spans="1:6" s="43" customFormat="1" ht="64.5" customHeight="1" x14ac:dyDescent="0.25">
      <c r="A157" s="76" t="s">
        <v>102</v>
      </c>
      <c r="B157" s="128" t="s">
        <v>233</v>
      </c>
      <c r="C157" s="167" t="s">
        <v>12</v>
      </c>
      <c r="D157" s="158" t="s">
        <v>524</v>
      </c>
      <c r="E157" s="30"/>
      <c r="F157" s="490">
        <f>SUM(F158:F159)</f>
        <v>7840422</v>
      </c>
    </row>
    <row r="158" spans="1:6" s="43" customFormat="1" ht="30" customHeight="1" x14ac:dyDescent="0.25">
      <c r="A158" s="77" t="s">
        <v>598</v>
      </c>
      <c r="B158" s="129" t="s">
        <v>233</v>
      </c>
      <c r="C158" s="164" t="s">
        <v>12</v>
      </c>
      <c r="D158" s="155" t="s">
        <v>524</v>
      </c>
      <c r="E158" s="54">
        <v>200</v>
      </c>
      <c r="F158" s="493">
        <f>SUM(прил7!H613)</f>
        <v>38305</v>
      </c>
    </row>
    <row r="159" spans="1:6" s="43" customFormat="1" ht="16.5" customHeight="1" x14ac:dyDescent="0.25">
      <c r="A159" s="77" t="s">
        <v>40</v>
      </c>
      <c r="B159" s="129" t="s">
        <v>233</v>
      </c>
      <c r="C159" s="164" t="s">
        <v>12</v>
      </c>
      <c r="D159" s="155" t="s">
        <v>524</v>
      </c>
      <c r="E159" s="54">
        <v>300</v>
      </c>
      <c r="F159" s="493">
        <f>SUM(прил7!H614)</f>
        <v>7802117</v>
      </c>
    </row>
    <row r="160" spans="1:6" s="43" customFormat="1" ht="50.25" customHeight="1" x14ac:dyDescent="0.25">
      <c r="A160" s="76" t="s">
        <v>881</v>
      </c>
      <c r="B160" s="128" t="s">
        <v>233</v>
      </c>
      <c r="C160" s="167" t="s">
        <v>12</v>
      </c>
      <c r="D160" s="158" t="s">
        <v>880</v>
      </c>
      <c r="E160" s="30"/>
      <c r="F160" s="490">
        <f>SUM(F161)</f>
        <v>328051</v>
      </c>
    </row>
    <row r="161" spans="1:6" s="43" customFormat="1" ht="34.5" customHeight="1" x14ac:dyDescent="0.25">
      <c r="A161" s="77" t="s">
        <v>598</v>
      </c>
      <c r="B161" s="129" t="s">
        <v>233</v>
      </c>
      <c r="C161" s="164" t="s">
        <v>12</v>
      </c>
      <c r="D161" s="155" t="s">
        <v>880</v>
      </c>
      <c r="E161" s="54">
        <v>200</v>
      </c>
      <c r="F161" s="493">
        <f>SUM(прил7!H351)</f>
        <v>328051</v>
      </c>
    </row>
    <row r="162" spans="1:6" s="43" customFormat="1" ht="64.5" customHeight="1" x14ac:dyDescent="0.25">
      <c r="A162" s="76" t="s">
        <v>834</v>
      </c>
      <c r="B162" s="128" t="s">
        <v>233</v>
      </c>
      <c r="C162" s="167" t="s">
        <v>12</v>
      </c>
      <c r="D162" s="158" t="s">
        <v>617</v>
      </c>
      <c r="E162" s="30"/>
      <c r="F162" s="490">
        <f>SUM(F163)</f>
        <v>191238</v>
      </c>
    </row>
    <row r="163" spans="1:6" s="43" customFormat="1" ht="31.5" customHeight="1" x14ac:dyDescent="0.25">
      <c r="A163" s="77" t="s">
        <v>598</v>
      </c>
      <c r="B163" s="129" t="s">
        <v>233</v>
      </c>
      <c r="C163" s="164" t="s">
        <v>12</v>
      </c>
      <c r="D163" s="155" t="s">
        <v>617</v>
      </c>
      <c r="E163" s="54">
        <v>200</v>
      </c>
      <c r="F163" s="493">
        <f>SUM(прил7!H353)</f>
        <v>191238</v>
      </c>
    </row>
    <row r="164" spans="1:6" s="43" customFormat="1" ht="47.25" customHeight="1" x14ac:dyDescent="0.25">
      <c r="A164" s="76" t="s">
        <v>1117</v>
      </c>
      <c r="B164" s="128" t="s">
        <v>233</v>
      </c>
      <c r="C164" s="167" t="s">
        <v>12</v>
      </c>
      <c r="D164" s="158" t="s">
        <v>1116</v>
      </c>
      <c r="E164" s="30"/>
      <c r="F164" s="490">
        <f>SUM(F165)</f>
        <v>3932040</v>
      </c>
    </row>
    <row r="165" spans="1:6" s="43" customFormat="1" ht="48.75" customHeight="1" x14ac:dyDescent="0.25">
      <c r="A165" s="77" t="s">
        <v>80</v>
      </c>
      <c r="B165" s="129" t="s">
        <v>233</v>
      </c>
      <c r="C165" s="164" t="s">
        <v>12</v>
      </c>
      <c r="D165" s="155" t="s">
        <v>1116</v>
      </c>
      <c r="E165" s="54">
        <v>100</v>
      </c>
      <c r="F165" s="493">
        <f>SUM(прил7!H355)</f>
        <v>3932040</v>
      </c>
    </row>
    <row r="166" spans="1:6" s="43" customFormat="1" ht="48.75" customHeight="1" x14ac:dyDescent="0.25">
      <c r="A166" s="157" t="s">
        <v>1102</v>
      </c>
      <c r="B166" s="128" t="s">
        <v>233</v>
      </c>
      <c r="C166" s="167" t="s">
        <v>12</v>
      </c>
      <c r="D166" s="158" t="s">
        <v>1101</v>
      </c>
      <c r="E166" s="30"/>
      <c r="F166" s="490">
        <f>SUM(F167)</f>
        <v>2002247</v>
      </c>
    </row>
    <row r="167" spans="1:6" s="43" customFormat="1" ht="31.5" x14ac:dyDescent="0.25">
      <c r="A167" s="135" t="s">
        <v>598</v>
      </c>
      <c r="B167" s="129" t="s">
        <v>233</v>
      </c>
      <c r="C167" s="164" t="s">
        <v>12</v>
      </c>
      <c r="D167" s="155" t="s">
        <v>1101</v>
      </c>
      <c r="E167" s="54">
        <v>200</v>
      </c>
      <c r="F167" s="493">
        <f>SUM(прил7!H357)</f>
        <v>2002247</v>
      </c>
    </row>
    <row r="168" spans="1:6" s="43" customFormat="1" ht="47.25" hidden="1" x14ac:dyDescent="0.25">
      <c r="A168" s="157" t="s">
        <v>783</v>
      </c>
      <c r="B168" s="128" t="s">
        <v>233</v>
      </c>
      <c r="C168" s="167" t="s">
        <v>12</v>
      </c>
      <c r="D168" s="158" t="s">
        <v>784</v>
      </c>
      <c r="E168" s="30"/>
      <c r="F168" s="490">
        <f>SUM(F169)</f>
        <v>0</v>
      </c>
    </row>
    <row r="169" spans="1:6" s="43" customFormat="1" ht="31.5" hidden="1" x14ac:dyDescent="0.25">
      <c r="A169" s="135" t="s">
        <v>598</v>
      </c>
      <c r="B169" s="129" t="s">
        <v>233</v>
      </c>
      <c r="C169" s="164" t="s">
        <v>12</v>
      </c>
      <c r="D169" s="155" t="s">
        <v>784</v>
      </c>
      <c r="E169" s="54">
        <v>200</v>
      </c>
      <c r="F169" s="493">
        <f>SUM(прил7!H358)</f>
        <v>0</v>
      </c>
    </row>
    <row r="170" spans="1:6" s="43" customFormat="1" ht="31.5" hidden="1" x14ac:dyDescent="0.25">
      <c r="A170" s="157" t="s">
        <v>785</v>
      </c>
      <c r="B170" s="128" t="s">
        <v>233</v>
      </c>
      <c r="C170" s="167" t="s">
        <v>12</v>
      </c>
      <c r="D170" s="158" t="s">
        <v>786</v>
      </c>
      <c r="E170" s="30"/>
      <c r="F170" s="490">
        <f>SUM(F171)</f>
        <v>0</v>
      </c>
    </row>
    <row r="171" spans="1:6" s="43" customFormat="1" ht="31.5" hidden="1" x14ac:dyDescent="0.25">
      <c r="A171" s="135" t="s">
        <v>598</v>
      </c>
      <c r="B171" s="129" t="s">
        <v>233</v>
      </c>
      <c r="C171" s="164" t="s">
        <v>12</v>
      </c>
      <c r="D171" s="155" t="s">
        <v>786</v>
      </c>
      <c r="E171" s="54">
        <v>200</v>
      </c>
      <c r="F171" s="493">
        <f>SUM(прил7!H361)</f>
        <v>0</v>
      </c>
    </row>
    <row r="172" spans="1:6" s="43" customFormat="1" ht="31.5" hidden="1" x14ac:dyDescent="0.25">
      <c r="A172" s="157" t="s">
        <v>595</v>
      </c>
      <c r="B172" s="128" t="s">
        <v>233</v>
      </c>
      <c r="C172" s="167" t="s">
        <v>12</v>
      </c>
      <c r="D172" s="158" t="s">
        <v>594</v>
      </c>
      <c r="E172" s="30"/>
      <c r="F172" s="490">
        <f>SUM(F173)</f>
        <v>0</v>
      </c>
    </row>
    <row r="173" spans="1:6" s="43" customFormat="1" ht="32.25" hidden="1" customHeight="1" x14ac:dyDescent="0.25">
      <c r="A173" s="77" t="s">
        <v>598</v>
      </c>
      <c r="B173" s="129" t="s">
        <v>233</v>
      </c>
      <c r="C173" s="164" t="s">
        <v>12</v>
      </c>
      <c r="D173" s="155" t="s">
        <v>594</v>
      </c>
      <c r="E173" s="54">
        <v>200</v>
      </c>
      <c r="F173" s="493">
        <f>SUM(прил7!H362)</f>
        <v>0</v>
      </c>
    </row>
    <row r="174" spans="1:6" s="43" customFormat="1" ht="31.5" x14ac:dyDescent="0.25">
      <c r="A174" s="76" t="s">
        <v>492</v>
      </c>
      <c r="B174" s="128" t="s">
        <v>233</v>
      </c>
      <c r="C174" s="167" t="s">
        <v>12</v>
      </c>
      <c r="D174" s="158" t="s">
        <v>493</v>
      </c>
      <c r="E174" s="30"/>
      <c r="F174" s="490">
        <f>SUM(F175:F176)</f>
        <v>525777</v>
      </c>
    </row>
    <row r="175" spans="1:6" s="43" customFormat="1" ht="47.25" x14ac:dyDescent="0.25">
      <c r="A175" s="77" t="s">
        <v>80</v>
      </c>
      <c r="B175" s="129" t="s">
        <v>233</v>
      </c>
      <c r="C175" s="164" t="s">
        <v>12</v>
      </c>
      <c r="D175" s="155" t="s">
        <v>493</v>
      </c>
      <c r="E175" s="54">
        <v>100</v>
      </c>
      <c r="F175" s="493">
        <f>SUM(прил7!H365)</f>
        <v>332995</v>
      </c>
    </row>
    <row r="176" spans="1:6" s="43" customFormat="1" ht="15.75" customHeight="1" x14ac:dyDescent="0.25">
      <c r="A176" s="77" t="s">
        <v>40</v>
      </c>
      <c r="B176" s="129" t="s">
        <v>233</v>
      </c>
      <c r="C176" s="164" t="s">
        <v>12</v>
      </c>
      <c r="D176" s="155" t="s">
        <v>493</v>
      </c>
      <c r="E176" s="54">
        <v>300</v>
      </c>
      <c r="F176" s="493">
        <f>SUM(прил7!H366+прил7!H616)</f>
        <v>192782</v>
      </c>
    </row>
    <row r="177" spans="1:6" s="43" customFormat="1" ht="49.5" customHeight="1" x14ac:dyDescent="0.25">
      <c r="A177" s="76" t="s">
        <v>881</v>
      </c>
      <c r="B177" s="128" t="s">
        <v>233</v>
      </c>
      <c r="C177" s="167" t="s">
        <v>12</v>
      </c>
      <c r="D177" s="158" t="s">
        <v>882</v>
      </c>
      <c r="E177" s="30"/>
      <c r="F177" s="490">
        <f>SUM(F178)</f>
        <v>621000</v>
      </c>
    </row>
    <row r="178" spans="1:6" s="43" customFormat="1" ht="33" customHeight="1" x14ac:dyDescent="0.25">
      <c r="A178" s="77" t="s">
        <v>598</v>
      </c>
      <c r="B178" s="129" t="s">
        <v>233</v>
      </c>
      <c r="C178" s="164" t="s">
        <v>12</v>
      </c>
      <c r="D178" s="155" t="s">
        <v>882</v>
      </c>
      <c r="E178" s="54">
        <v>200</v>
      </c>
      <c r="F178" s="493">
        <f>SUM(прил7!H368)</f>
        <v>621000</v>
      </c>
    </row>
    <row r="179" spans="1:6" s="43" customFormat="1" ht="47.25" x14ac:dyDescent="0.25">
      <c r="A179" s="76" t="s">
        <v>819</v>
      </c>
      <c r="B179" s="128" t="s">
        <v>233</v>
      </c>
      <c r="C179" s="167" t="s">
        <v>12</v>
      </c>
      <c r="D179" s="158" t="s">
        <v>494</v>
      </c>
      <c r="E179" s="30"/>
      <c r="F179" s="490">
        <f>SUM(F180+F181)</f>
        <v>2289338</v>
      </c>
    </row>
    <row r="180" spans="1:6" s="43" customFormat="1" ht="30.75" customHeight="1" x14ac:dyDescent="0.25">
      <c r="A180" s="77" t="s">
        <v>598</v>
      </c>
      <c r="B180" s="129" t="s">
        <v>233</v>
      </c>
      <c r="C180" s="164" t="s">
        <v>12</v>
      </c>
      <c r="D180" s="155" t="s">
        <v>494</v>
      </c>
      <c r="E180" s="54">
        <v>200</v>
      </c>
      <c r="F180" s="493">
        <f>SUM(прил7!H370)</f>
        <v>1751527</v>
      </c>
    </row>
    <row r="181" spans="1:6" s="43" customFormat="1" ht="17.25" customHeight="1" x14ac:dyDescent="0.25">
      <c r="A181" s="77" t="s">
        <v>40</v>
      </c>
      <c r="B181" s="129" t="s">
        <v>233</v>
      </c>
      <c r="C181" s="164" t="s">
        <v>12</v>
      </c>
      <c r="D181" s="155" t="s">
        <v>494</v>
      </c>
      <c r="E181" s="54">
        <v>300</v>
      </c>
      <c r="F181" s="493">
        <f>SUM(прил7!H371)</f>
        <v>537811</v>
      </c>
    </row>
    <row r="182" spans="1:6" s="43" customFormat="1" ht="31.5" x14ac:dyDescent="0.25">
      <c r="A182" s="76" t="s">
        <v>90</v>
      </c>
      <c r="B182" s="128" t="s">
        <v>233</v>
      </c>
      <c r="C182" s="167" t="s">
        <v>12</v>
      </c>
      <c r="D182" s="158" t="s">
        <v>455</v>
      </c>
      <c r="E182" s="30"/>
      <c r="F182" s="490">
        <f>SUM(F183:F185)</f>
        <v>28730244</v>
      </c>
    </row>
    <row r="183" spans="1:6" s="43" customFormat="1" ht="47.25" x14ac:dyDescent="0.25">
      <c r="A183" s="77" t="s">
        <v>80</v>
      </c>
      <c r="B183" s="129" t="s">
        <v>233</v>
      </c>
      <c r="C183" s="164" t="s">
        <v>12</v>
      </c>
      <c r="D183" s="155" t="s">
        <v>455</v>
      </c>
      <c r="E183" s="54">
        <v>100</v>
      </c>
      <c r="F183" s="493">
        <f>SUM(прил7!H373)</f>
        <v>2057843</v>
      </c>
    </row>
    <row r="184" spans="1:6" s="43" customFormat="1" ht="30" customHeight="1" x14ac:dyDescent="0.25">
      <c r="A184" s="77" t="s">
        <v>598</v>
      </c>
      <c r="B184" s="129" t="s">
        <v>233</v>
      </c>
      <c r="C184" s="164" t="s">
        <v>12</v>
      </c>
      <c r="D184" s="155" t="s">
        <v>455</v>
      </c>
      <c r="E184" s="54">
        <v>200</v>
      </c>
      <c r="F184" s="493">
        <f>SUM(прил7!H374)</f>
        <v>23796540</v>
      </c>
    </row>
    <row r="185" spans="1:6" s="43" customFormat="1" ht="16.5" customHeight="1" x14ac:dyDescent="0.25">
      <c r="A185" s="77" t="s">
        <v>18</v>
      </c>
      <c r="B185" s="129" t="s">
        <v>233</v>
      </c>
      <c r="C185" s="164" t="s">
        <v>12</v>
      </c>
      <c r="D185" s="155" t="s">
        <v>455</v>
      </c>
      <c r="E185" s="54">
        <v>800</v>
      </c>
      <c r="F185" s="493">
        <f>SUM(прил7!H375)</f>
        <v>2875861</v>
      </c>
    </row>
    <row r="186" spans="1:6" s="43" customFormat="1" ht="18.75" hidden="1" customHeight="1" x14ac:dyDescent="0.25">
      <c r="A186" s="76" t="s">
        <v>106</v>
      </c>
      <c r="B186" s="128" t="s">
        <v>233</v>
      </c>
      <c r="C186" s="167" t="s">
        <v>12</v>
      </c>
      <c r="D186" s="158" t="s">
        <v>445</v>
      </c>
      <c r="E186" s="30"/>
      <c r="F186" s="490">
        <f>SUM(F187)</f>
        <v>0</v>
      </c>
    </row>
    <row r="187" spans="1:6" s="43" customFormat="1" ht="33" hidden="1" customHeight="1" x14ac:dyDescent="0.25">
      <c r="A187" s="77" t="s">
        <v>598</v>
      </c>
      <c r="B187" s="129" t="s">
        <v>233</v>
      </c>
      <c r="C187" s="164" t="s">
        <v>12</v>
      </c>
      <c r="D187" s="155" t="s">
        <v>445</v>
      </c>
      <c r="E187" s="54">
        <v>200</v>
      </c>
      <c r="F187" s="493">
        <f>SUM(прил7!H377)</f>
        <v>0</v>
      </c>
    </row>
    <row r="188" spans="1:6" s="43" customFormat="1" ht="33.75" customHeight="1" x14ac:dyDescent="0.25">
      <c r="A188" s="76" t="s">
        <v>827</v>
      </c>
      <c r="B188" s="128" t="s">
        <v>233</v>
      </c>
      <c r="C188" s="167" t="s">
        <v>12</v>
      </c>
      <c r="D188" s="158" t="s">
        <v>826</v>
      </c>
      <c r="E188" s="30"/>
      <c r="F188" s="490">
        <f>SUM(F189:F190)</f>
        <v>145554</v>
      </c>
    </row>
    <row r="189" spans="1:6" s="43" customFormat="1" ht="33.75" hidden="1" customHeight="1" x14ac:dyDescent="0.25">
      <c r="A189" s="77" t="s">
        <v>80</v>
      </c>
      <c r="B189" s="129" t="s">
        <v>233</v>
      </c>
      <c r="C189" s="164" t="s">
        <v>12</v>
      </c>
      <c r="D189" s="155" t="s">
        <v>826</v>
      </c>
      <c r="E189" s="54">
        <v>100</v>
      </c>
      <c r="F189" s="493"/>
    </row>
    <row r="190" spans="1:6" s="43" customFormat="1" ht="16.5" customHeight="1" x14ac:dyDescent="0.25">
      <c r="A190" s="77" t="s">
        <v>40</v>
      </c>
      <c r="B190" s="129" t="s">
        <v>233</v>
      </c>
      <c r="C190" s="164" t="s">
        <v>12</v>
      </c>
      <c r="D190" s="155" t="s">
        <v>826</v>
      </c>
      <c r="E190" s="54">
        <v>300</v>
      </c>
      <c r="F190" s="493">
        <f>SUM(прил7!H618)</f>
        <v>145554</v>
      </c>
    </row>
    <row r="191" spans="1:6" s="43" customFormat="1" ht="30.75" customHeight="1" x14ac:dyDescent="0.25">
      <c r="A191" s="76" t="s">
        <v>593</v>
      </c>
      <c r="B191" s="128" t="s">
        <v>233</v>
      </c>
      <c r="C191" s="167" t="s">
        <v>12</v>
      </c>
      <c r="D191" s="158" t="s">
        <v>592</v>
      </c>
      <c r="E191" s="30"/>
      <c r="F191" s="490">
        <f>SUM(F192)</f>
        <v>10406470</v>
      </c>
    </row>
    <row r="192" spans="1:6" s="43" customFormat="1" ht="31.5" customHeight="1" x14ac:dyDescent="0.25">
      <c r="A192" s="77" t="s">
        <v>598</v>
      </c>
      <c r="B192" s="129" t="s">
        <v>233</v>
      </c>
      <c r="C192" s="164" t="s">
        <v>12</v>
      </c>
      <c r="D192" s="155" t="s">
        <v>592</v>
      </c>
      <c r="E192" s="54" t="s">
        <v>16</v>
      </c>
      <c r="F192" s="493">
        <f>SUM(прил7!H379)</f>
        <v>10406470</v>
      </c>
    </row>
    <row r="193" spans="1:6" s="43" customFormat="1" ht="18.75" customHeight="1" x14ac:dyDescent="0.25">
      <c r="A193" s="76" t="s">
        <v>597</v>
      </c>
      <c r="B193" s="128" t="s">
        <v>233</v>
      </c>
      <c r="C193" s="167" t="s">
        <v>12</v>
      </c>
      <c r="D193" s="158" t="s">
        <v>596</v>
      </c>
      <c r="E193" s="30"/>
      <c r="F193" s="490">
        <f>SUM(F194)</f>
        <v>135000</v>
      </c>
    </row>
    <row r="194" spans="1:6" s="43" customFormat="1" ht="30.75" customHeight="1" x14ac:dyDescent="0.25">
      <c r="A194" s="77" t="s">
        <v>598</v>
      </c>
      <c r="B194" s="129" t="s">
        <v>233</v>
      </c>
      <c r="C194" s="164" t="s">
        <v>12</v>
      </c>
      <c r="D194" s="155" t="s">
        <v>596</v>
      </c>
      <c r="E194" s="54">
        <v>200</v>
      </c>
      <c r="F194" s="493">
        <f>SUM(прил7!H381)</f>
        <v>135000</v>
      </c>
    </row>
    <row r="195" spans="1:6" s="43" customFormat="1" ht="30.75" customHeight="1" x14ac:dyDescent="0.25">
      <c r="A195" s="76" t="s">
        <v>873</v>
      </c>
      <c r="B195" s="128" t="s">
        <v>233</v>
      </c>
      <c r="C195" s="167" t="s">
        <v>12</v>
      </c>
      <c r="D195" s="158" t="s">
        <v>872</v>
      </c>
      <c r="E195" s="30"/>
      <c r="F195" s="490">
        <f>SUM(F196)</f>
        <v>3024936</v>
      </c>
    </row>
    <row r="196" spans="1:6" s="43" customFormat="1" ht="31.5" customHeight="1" x14ac:dyDescent="0.25">
      <c r="A196" s="77" t="s">
        <v>598</v>
      </c>
      <c r="B196" s="129" t="s">
        <v>233</v>
      </c>
      <c r="C196" s="164" t="s">
        <v>12</v>
      </c>
      <c r="D196" s="155" t="s">
        <v>872</v>
      </c>
      <c r="E196" s="54">
        <v>200</v>
      </c>
      <c r="F196" s="493">
        <f>SUM(прил7!H383)</f>
        <v>3024936</v>
      </c>
    </row>
    <row r="197" spans="1:6" s="43" customFormat="1" ht="18" customHeight="1" x14ac:dyDescent="0.25">
      <c r="A197" s="615" t="s">
        <v>1029</v>
      </c>
      <c r="B197" s="616" t="s">
        <v>233</v>
      </c>
      <c r="C197" s="617" t="s">
        <v>1024</v>
      </c>
      <c r="D197" s="363" t="s">
        <v>423</v>
      </c>
      <c r="E197" s="342"/>
      <c r="F197" s="491">
        <f>SUM(F198)</f>
        <v>1139855</v>
      </c>
    </row>
    <row r="198" spans="1:6" s="43" customFormat="1" ht="64.5" customHeight="1" x14ac:dyDescent="0.25">
      <c r="A198" s="614" t="s">
        <v>1031</v>
      </c>
      <c r="B198" s="230" t="s">
        <v>233</v>
      </c>
      <c r="C198" s="231" t="s">
        <v>1024</v>
      </c>
      <c r="D198" s="232" t="s">
        <v>1025</v>
      </c>
      <c r="E198" s="30"/>
      <c r="F198" s="490">
        <f>SUM(F199)</f>
        <v>1139855</v>
      </c>
    </row>
    <row r="199" spans="1:6" s="43" customFormat="1" ht="31.5" customHeight="1" x14ac:dyDescent="0.25">
      <c r="A199" s="77" t="s">
        <v>598</v>
      </c>
      <c r="B199" s="233" t="s">
        <v>233</v>
      </c>
      <c r="C199" s="234" t="s">
        <v>1024</v>
      </c>
      <c r="D199" s="235" t="s">
        <v>1025</v>
      </c>
      <c r="E199" s="54">
        <v>200</v>
      </c>
      <c r="F199" s="493">
        <f>SUM(прил7!H386)</f>
        <v>1139855</v>
      </c>
    </row>
    <row r="200" spans="1:6" s="43" customFormat="1" ht="15.75" customHeight="1" x14ac:dyDescent="0.25">
      <c r="A200" s="615" t="s">
        <v>1030</v>
      </c>
      <c r="B200" s="616" t="s">
        <v>233</v>
      </c>
      <c r="C200" s="617" t="s">
        <v>1027</v>
      </c>
      <c r="D200" s="618" t="s">
        <v>423</v>
      </c>
      <c r="E200" s="342"/>
      <c r="F200" s="491">
        <f>SUM(F201)</f>
        <v>2305278</v>
      </c>
    </row>
    <row r="201" spans="1:6" s="43" customFormat="1" ht="31.5" customHeight="1" x14ac:dyDescent="0.25">
      <c r="A201" s="614" t="s">
        <v>1086</v>
      </c>
      <c r="B201" s="230" t="s">
        <v>233</v>
      </c>
      <c r="C201" s="231" t="s">
        <v>1027</v>
      </c>
      <c r="D201" s="232" t="s">
        <v>1028</v>
      </c>
      <c r="E201" s="30"/>
      <c r="F201" s="490">
        <f>SUM(F202)</f>
        <v>2305278</v>
      </c>
    </row>
    <row r="202" spans="1:6" s="43" customFormat="1" ht="31.5" customHeight="1" x14ac:dyDescent="0.25">
      <c r="A202" s="77" t="s">
        <v>598</v>
      </c>
      <c r="B202" s="233" t="s">
        <v>233</v>
      </c>
      <c r="C202" s="234" t="s">
        <v>1027</v>
      </c>
      <c r="D202" s="235" t="s">
        <v>1028</v>
      </c>
      <c r="E202" s="54">
        <v>200</v>
      </c>
      <c r="F202" s="493">
        <f>SUM(прил7!H389)</f>
        <v>2305278</v>
      </c>
    </row>
    <row r="203" spans="1:6" s="43" customFormat="1" ht="47.25" x14ac:dyDescent="0.25">
      <c r="A203" s="152" t="s">
        <v>259</v>
      </c>
      <c r="B203" s="160" t="s">
        <v>234</v>
      </c>
      <c r="C203" s="169" t="s">
        <v>422</v>
      </c>
      <c r="D203" s="156" t="s">
        <v>423</v>
      </c>
      <c r="E203" s="153"/>
      <c r="F203" s="551">
        <f>SUM(F204+F218)</f>
        <v>12390669</v>
      </c>
    </row>
    <row r="204" spans="1:6" s="43" customFormat="1" ht="31.5" x14ac:dyDescent="0.25">
      <c r="A204" s="339" t="s">
        <v>502</v>
      </c>
      <c r="B204" s="361" t="s">
        <v>234</v>
      </c>
      <c r="C204" s="362" t="s">
        <v>10</v>
      </c>
      <c r="D204" s="363" t="s">
        <v>423</v>
      </c>
      <c r="E204" s="342"/>
      <c r="F204" s="491">
        <f>SUM(F205+F207+F210+F214+F216)</f>
        <v>11572002</v>
      </c>
    </row>
    <row r="205" spans="1:6" s="43" customFormat="1" ht="31.5" hidden="1" x14ac:dyDescent="0.25">
      <c r="A205" s="157" t="s">
        <v>619</v>
      </c>
      <c r="B205" s="128" t="s">
        <v>234</v>
      </c>
      <c r="C205" s="167" t="s">
        <v>10</v>
      </c>
      <c r="D205" s="158" t="s">
        <v>618</v>
      </c>
      <c r="E205" s="30"/>
      <c r="F205" s="490">
        <f>SUM(F206)</f>
        <v>1750</v>
      </c>
    </row>
    <row r="206" spans="1:6" s="43" customFormat="1" ht="18" hidden="1" customHeight="1" x14ac:dyDescent="0.25">
      <c r="A206" s="77" t="s">
        <v>40</v>
      </c>
      <c r="B206" s="129" t="s">
        <v>234</v>
      </c>
      <c r="C206" s="164" t="s">
        <v>10</v>
      </c>
      <c r="D206" s="155" t="s">
        <v>618</v>
      </c>
      <c r="E206" s="54">
        <v>300</v>
      </c>
      <c r="F206" s="493">
        <f>SUM(прил7!H622)</f>
        <v>1750</v>
      </c>
    </row>
    <row r="207" spans="1:6" s="43" customFormat="1" ht="63" customHeight="1" x14ac:dyDescent="0.25">
      <c r="A207" s="76" t="s">
        <v>102</v>
      </c>
      <c r="B207" s="128" t="s">
        <v>234</v>
      </c>
      <c r="C207" s="167" t="s">
        <v>10</v>
      </c>
      <c r="D207" s="158" t="s">
        <v>524</v>
      </c>
      <c r="E207" s="30"/>
      <c r="F207" s="490">
        <f>SUM(F208:F209)</f>
        <v>125925</v>
      </c>
    </row>
    <row r="208" spans="1:6" s="43" customFormat="1" ht="15.75" customHeight="1" x14ac:dyDescent="0.25">
      <c r="A208" s="77" t="s">
        <v>598</v>
      </c>
      <c r="B208" s="129" t="s">
        <v>234</v>
      </c>
      <c r="C208" s="164" t="s">
        <v>10</v>
      </c>
      <c r="D208" s="155" t="s">
        <v>524</v>
      </c>
      <c r="E208" s="54">
        <v>200</v>
      </c>
      <c r="F208" s="493">
        <f>SUM(прил7!H624)</f>
        <v>625</v>
      </c>
    </row>
    <row r="209" spans="1:6" s="43" customFormat="1" ht="17.25" customHeight="1" x14ac:dyDescent="0.25">
      <c r="A209" s="77" t="s">
        <v>40</v>
      </c>
      <c r="B209" s="129" t="s">
        <v>234</v>
      </c>
      <c r="C209" s="164" t="s">
        <v>10</v>
      </c>
      <c r="D209" s="155" t="s">
        <v>524</v>
      </c>
      <c r="E209" s="54">
        <v>300</v>
      </c>
      <c r="F209" s="493">
        <f>SUM(прил7!H625)</f>
        <v>125300</v>
      </c>
    </row>
    <row r="210" spans="1:6" s="43" customFormat="1" ht="31.5" x14ac:dyDescent="0.25">
      <c r="A210" s="76" t="s">
        <v>90</v>
      </c>
      <c r="B210" s="128" t="s">
        <v>234</v>
      </c>
      <c r="C210" s="167" t="s">
        <v>10</v>
      </c>
      <c r="D210" s="158" t="s">
        <v>455</v>
      </c>
      <c r="E210" s="30"/>
      <c r="F210" s="490">
        <f>SUM(F211:F213)</f>
        <v>11422621</v>
      </c>
    </row>
    <row r="211" spans="1:6" s="43" customFormat="1" ht="47.25" x14ac:dyDescent="0.25">
      <c r="A211" s="77" t="s">
        <v>80</v>
      </c>
      <c r="B211" s="129" t="s">
        <v>234</v>
      </c>
      <c r="C211" s="164" t="s">
        <v>10</v>
      </c>
      <c r="D211" s="155" t="s">
        <v>455</v>
      </c>
      <c r="E211" s="54">
        <v>100</v>
      </c>
      <c r="F211" s="493">
        <f>SUM(прил7!H418)</f>
        <v>6435289</v>
      </c>
    </row>
    <row r="212" spans="1:6" s="43" customFormat="1" ht="30" customHeight="1" x14ac:dyDescent="0.25">
      <c r="A212" s="77" t="s">
        <v>598</v>
      </c>
      <c r="B212" s="129" t="s">
        <v>234</v>
      </c>
      <c r="C212" s="164" t="s">
        <v>10</v>
      </c>
      <c r="D212" s="155" t="s">
        <v>455</v>
      </c>
      <c r="E212" s="54">
        <v>200</v>
      </c>
      <c r="F212" s="493">
        <f>SUM(прил7!H419)</f>
        <v>3739763</v>
      </c>
    </row>
    <row r="213" spans="1:6" s="43" customFormat="1" ht="15.75" customHeight="1" x14ac:dyDescent="0.25">
      <c r="A213" s="77" t="s">
        <v>18</v>
      </c>
      <c r="B213" s="129" t="s">
        <v>234</v>
      </c>
      <c r="C213" s="164" t="s">
        <v>10</v>
      </c>
      <c r="D213" s="155" t="s">
        <v>455</v>
      </c>
      <c r="E213" s="54">
        <v>800</v>
      </c>
      <c r="F213" s="493">
        <f>SUM(прил7!H420)</f>
        <v>1247569</v>
      </c>
    </row>
    <row r="214" spans="1:6" s="43" customFormat="1" ht="33" customHeight="1" x14ac:dyDescent="0.25">
      <c r="A214" s="76" t="s">
        <v>492</v>
      </c>
      <c r="B214" s="128" t="s">
        <v>234</v>
      </c>
      <c r="C214" s="167" t="s">
        <v>10</v>
      </c>
      <c r="D214" s="158" t="s">
        <v>493</v>
      </c>
      <c r="E214" s="30"/>
      <c r="F214" s="490">
        <f>SUM(F215)</f>
        <v>11706</v>
      </c>
    </row>
    <row r="215" spans="1:6" s="43" customFormat="1" ht="15.75" customHeight="1" x14ac:dyDescent="0.25">
      <c r="A215" s="77" t="s">
        <v>40</v>
      </c>
      <c r="B215" s="129" t="s">
        <v>234</v>
      </c>
      <c r="C215" s="164" t="s">
        <v>10</v>
      </c>
      <c r="D215" s="155" t="s">
        <v>493</v>
      </c>
      <c r="E215" s="54">
        <v>300</v>
      </c>
      <c r="F215" s="493">
        <f>SUM(прил7!H627)</f>
        <v>11706</v>
      </c>
    </row>
    <row r="216" spans="1:6" s="43" customFormat="1" ht="31.5" customHeight="1" x14ac:dyDescent="0.25">
      <c r="A216" s="105" t="s">
        <v>827</v>
      </c>
      <c r="B216" s="128" t="s">
        <v>234</v>
      </c>
      <c r="C216" s="167" t="s">
        <v>10</v>
      </c>
      <c r="D216" s="158" t="s">
        <v>1108</v>
      </c>
      <c r="E216" s="30"/>
      <c r="F216" s="490">
        <f>SUM(F217)</f>
        <v>10000</v>
      </c>
    </row>
    <row r="217" spans="1:6" s="43" customFormat="1" ht="15.75" customHeight="1" x14ac:dyDescent="0.25">
      <c r="A217" s="77" t="s">
        <v>40</v>
      </c>
      <c r="B217" s="129" t="s">
        <v>234</v>
      </c>
      <c r="C217" s="164" t="s">
        <v>10</v>
      </c>
      <c r="D217" s="155" t="s">
        <v>1108</v>
      </c>
      <c r="E217" s="54">
        <v>300</v>
      </c>
      <c r="F217" s="493">
        <f>SUM(прил7!H629)</f>
        <v>10000</v>
      </c>
    </row>
    <row r="218" spans="1:6" s="43" customFormat="1" ht="15.75" customHeight="1" x14ac:dyDescent="0.25">
      <c r="A218" s="619" t="s">
        <v>1033</v>
      </c>
      <c r="B218" s="616" t="s">
        <v>234</v>
      </c>
      <c r="C218" s="617" t="s">
        <v>1026</v>
      </c>
      <c r="D218" s="618" t="s">
        <v>423</v>
      </c>
      <c r="E218" s="342"/>
      <c r="F218" s="491">
        <f>SUM(F219)</f>
        <v>818667</v>
      </c>
    </row>
    <row r="219" spans="1:6" s="43" customFormat="1" ht="31.5" customHeight="1" x14ac:dyDescent="0.25">
      <c r="A219" s="102" t="s">
        <v>1034</v>
      </c>
      <c r="B219" s="230" t="s">
        <v>234</v>
      </c>
      <c r="C219" s="231" t="s">
        <v>1026</v>
      </c>
      <c r="D219" s="232" t="s">
        <v>1032</v>
      </c>
      <c r="E219" s="30"/>
      <c r="F219" s="490">
        <f>SUM(F220)</f>
        <v>818667</v>
      </c>
    </row>
    <row r="220" spans="1:6" s="43" customFormat="1" ht="32.25" customHeight="1" x14ac:dyDescent="0.25">
      <c r="A220" s="77" t="s">
        <v>598</v>
      </c>
      <c r="B220" s="272" t="s">
        <v>234</v>
      </c>
      <c r="C220" s="273" t="s">
        <v>1026</v>
      </c>
      <c r="D220" s="274" t="s">
        <v>1032</v>
      </c>
      <c r="E220" s="54">
        <v>200</v>
      </c>
      <c r="F220" s="493">
        <f>SUM(прил7!H423)</f>
        <v>818667</v>
      </c>
    </row>
    <row r="221" spans="1:6" s="43" customFormat="1" ht="63" x14ac:dyDescent="0.25">
      <c r="A221" s="152" t="s">
        <v>260</v>
      </c>
      <c r="B221" s="160" t="s">
        <v>235</v>
      </c>
      <c r="C221" s="169" t="s">
        <v>422</v>
      </c>
      <c r="D221" s="156" t="s">
        <v>423</v>
      </c>
      <c r="E221" s="153"/>
      <c r="F221" s="551">
        <f>SUM(F222)</f>
        <v>411950</v>
      </c>
    </row>
    <row r="222" spans="1:6" s="43" customFormat="1" ht="31.5" x14ac:dyDescent="0.25">
      <c r="A222" s="339" t="s">
        <v>495</v>
      </c>
      <c r="B222" s="361" t="s">
        <v>235</v>
      </c>
      <c r="C222" s="362" t="s">
        <v>10</v>
      </c>
      <c r="D222" s="363" t="s">
        <v>423</v>
      </c>
      <c r="E222" s="342"/>
      <c r="F222" s="491">
        <f>SUM(F223)</f>
        <v>411950</v>
      </c>
    </row>
    <row r="223" spans="1:6" s="43" customFormat="1" ht="17.25" customHeight="1" x14ac:dyDescent="0.25">
      <c r="A223" s="76" t="s">
        <v>496</v>
      </c>
      <c r="B223" s="128" t="s">
        <v>235</v>
      </c>
      <c r="C223" s="167" t="s">
        <v>10</v>
      </c>
      <c r="D223" s="158" t="s">
        <v>497</v>
      </c>
      <c r="E223" s="30"/>
      <c r="F223" s="490">
        <f>SUM(F224)</f>
        <v>411950</v>
      </c>
    </row>
    <row r="224" spans="1:6" s="43" customFormat="1" ht="31.5" customHeight="1" x14ac:dyDescent="0.25">
      <c r="A224" s="77" t="s">
        <v>598</v>
      </c>
      <c r="B224" s="129" t="s">
        <v>235</v>
      </c>
      <c r="C224" s="164" t="s">
        <v>10</v>
      </c>
      <c r="D224" s="155" t="s">
        <v>497</v>
      </c>
      <c r="E224" s="54">
        <v>200</v>
      </c>
      <c r="F224" s="493">
        <f>SUM(прил7!H393+прил7!H464+прил7!H427)</f>
        <v>411950</v>
      </c>
    </row>
    <row r="225" spans="1:6" s="43" customFormat="1" ht="48" customHeight="1" x14ac:dyDescent="0.25">
      <c r="A225" s="159" t="s">
        <v>163</v>
      </c>
      <c r="B225" s="160" t="s">
        <v>238</v>
      </c>
      <c r="C225" s="169" t="s">
        <v>422</v>
      </c>
      <c r="D225" s="156" t="s">
        <v>423</v>
      </c>
      <c r="E225" s="153"/>
      <c r="F225" s="551">
        <f>SUM(F226+F233)</f>
        <v>11572535</v>
      </c>
    </row>
    <row r="226" spans="1:6" s="43" customFormat="1" ht="33" customHeight="1" x14ac:dyDescent="0.25">
      <c r="A226" s="360" t="s">
        <v>509</v>
      </c>
      <c r="B226" s="361" t="s">
        <v>238</v>
      </c>
      <c r="C226" s="362" t="s">
        <v>10</v>
      </c>
      <c r="D226" s="363" t="s">
        <v>423</v>
      </c>
      <c r="E226" s="342"/>
      <c r="F226" s="491">
        <f>SUM(F227+F229)</f>
        <v>10025336</v>
      </c>
    </row>
    <row r="227" spans="1:6" s="43" customFormat="1" ht="31.5" x14ac:dyDescent="0.25">
      <c r="A227" s="74" t="s">
        <v>164</v>
      </c>
      <c r="B227" s="128" t="s">
        <v>238</v>
      </c>
      <c r="C227" s="167" t="s">
        <v>10</v>
      </c>
      <c r="D227" s="158" t="s">
        <v>510</v>
      </c>
      <c r="E227" s="30"/>
      <c r="F227" s="490">
        <f>SUM(F228)</f>
        <v>97417</v>
      </c>
    </row>
    <row r="228" spans="1:6" s="43" customFormat="1" ht="47.25" x14ac:dyDescent="0.25">
      <c r="A228" s="165" t="s">
        <v>80</v>
      </c>
      <c r="B228" s="129" t="s">
        <v>238</v>
      </c>
      <c r="C228" s="164" t="s">
        <v>10</v>
      </c>
      <c r="D228" s="155" t="s">
        <v>510</v>
      </c>
      <c r="E228" s="54">
        <v>100</v>
      </c>
      <c r="F228" s="493">
        <f>SUM(прил7!H468)</f>
        <v>97417</v>
      </c>
    </row>
    <row r="229" spans="1:6" s="43" customFormat="1" ht="31.5" x14ac:dyDescent="0.25">
      <c r="A229" s="74" t="s">
        <v>90</v>
      </c>
      <c r="B229" s="128" t="s">
        <v>238</v>
      </c>
      <c r="C229" s="167" t="s">
        <v>10</v>
      </c>
      <c r="D229" s="158" t="s">
        <v>455</v>
      </c>
      <c r="E229" s="30"/>
      <c r="F229" s="490">
        <f>SUM(F230:F232)</f>
        <v>9927919</v>
      </c>
    </row>
    <row r="230" spans="1:6" s="43" customFormat="1" ht="47.25" x14ac:dyDescent="0.25">
      <c r="A230" s="165" t="s">
        <v>80</v>
      </c>
      <c r="B230" s="129" t="s">
        <v>238</v>
      </c>
      <c r="C230" s="164" t="s">
        <v>10</v>
      </c>
      <c r="D230" s="155" t="s">
        <v>455</v>
      </c>
      <c r="E230" s="54">
        <v>100</v>
      </c>
      <c r="F230" s="493">
        <f>SUM(прил7!H470)</f>
        <v>7457814</v>
      </c>
    </row>
    <row r="231" spans="1:6" s="43" customFormat="1" ht="30" customHeight="1" x14ac:dyDescent="0.25">
      <c r="A231" s="77" t="s">
        <v>598</v>
      </c>
      <c r="B231" s="129" t="s">
        <v>238</v>
      </c>
      <c r="C231" s="164" t="s">
        <v>10</v>
      </c>
      <c r="D231" s="155" t="s">
        <v>455</v>
      </c>
      <c r="E231" s="54">
        <v>200</v>
      </c>
      <c r="F231" s="493">
        <f>SUM(прил7!H471)</f>
        <v>2466675</v>
      </c>
    </row>
    <row r="232" spans="1:6" s="43" customFormat="1" ht="15.75" customHeight="1" x14ac:dyDescent="0.25">
      <c r="A232" s="77" t="s">
        <v>18</v>
      </c>
      <c r="B232" s="129" t="s">
        <v>238</v>
      </c>
      <c r="C232" s="164" t="s">
        <v>10</v>
      </c>
      <c r="D232" s="155" t="s">
        <v>455</v>
      </c>
      <c r="E232" s="54">
        <v>800</v>
      </c>
      <c r="F232" s="493">
        <f>SUM(прил7!H472)</f>
        <v>3430</v>
      </c>
    </row>
    <row r="233" spans="1:6" s="43" customFormat="1" ht="62.25" customHeight="1" x14ac:dyDescent="0.25">
      <c r="A233" s="360" t="s">
        <v>879</v>
      </c>
      <c r="B233" s="361" t="s">
        <v>238</v>
      </c>
      <c r="C233" s="362" t="s">
        <v>12</v>
      </c>
      <c r="D233" s="363" t="s">
        <v>423</v>
      </c>
      <c r="E233" s="342"/>
      <c r="F233" s="491">
        <f>SUM(F234)</f>
        <v>1547199</v>
      </c>
    </row>
    <row r="234" spans="1:6" s="43" customFormat="1" ht="31.5" x14ac:dyDescent="0.25">
      <c r="A234" s="74" t="s">
        <v>79</v>
      </c>
      <c r="B234" s="128" t="s">
        <v>238</v>
      </c>
      <c r="C234" s="167" t="s">
        <v>12</v>
      </c>
      <c r="D234" s="158" t="s">
        <v>427</v>
      </c>
      <c r="E234" s="30"/>
      <c r="F234" s="490">
        <f>SUM(F235:F236)</f>
        <v>1547199</v>
      </c>
    </row>
    <row r="235" spans="1:6" s="43" customFormat="1" ht="47.25" x14ac:dyDescent="0.25">
      <c r="A235" s="165" t="s">
        <v>80</v>
      </c>
      <c r="B235" s="129" t="s">
        <v>238</v>
      </c>
      <c r="C235" s="164" t="s">
        <v>12</v>
      </c>
      <c r="D235" s="155" t="s">
        <v>427</v>
      </c>
      <c r="E235" s="54">
        <v>100</v>
      </c>
      <c r="F235" s="493">
        <f>SUM(прил7!H475)</f>
        <v>1546199</v>
      </c>
    </row>
    <row r="236" spans="1:6" s="43" customFormat="1" ht="31.5" x14ac:dyDescent="0.25">
      <c r="A236" s="77" t="s">
        <v>598</v>
      </c>
      <c r="B236" s="129" t="s">
        <v>238</v>
      </c>
      <c r="C236" s="164" t="s">
        <v>12</v>
      </c>
      <c r="D236" s="155" t="s">
        <v>427</v>
      </c>
      <c r="E236" s="54">
        <v>200</v>
      </c>
      <c r="F236" s="493">
        <f>SUM(прил7!H476)</f>
        <v>1000</v>
      </c>
    </row>
    <row r="237" spans="1:6" ht="51" customHeight="1" x14ac:dyDescent="0.25">
      <c r="A237" s="59" t="s">
        <v>132</v>
      </c>
      <c r="B237" s="161" t="s">
        <v>448</v>
      </c>
      <c r="C237" s="259" t="s">
        <v>422</v>
      </c>
      <c r="D237" s="162" t="s">
        <v>423</v>
      </c>
      <c r="E237" s="137"/>
      <c r="F237" s="544">
        <f>SUM(F238)</f>
        <v>783850</v>
      </c>
    </row>
    <row r="238" spans="1:6" s="43" customFormat="1" ht="66" customHeight="1" x14ac:dyDescent="0.25">
      <c r="A238" s="148" t="s">
        <v>133</v>
      </c>
      <c r="B238" s="160" t="s">
        <v>205</v>
      </c>
      <c r="C238" s="169" t="s">
        <v>422</v>
      </c>
      <c r="D238" s="156" t="s">
        <v>423</v>
      </c>
      <c r="E238" s="166"/>
      <c r="F238" s="551">
        <f>SUM(F239)</f>
        <v>783850</v>
      </c>
    </row>
    <row r="239" spans="1:6" s="43" customFormat="1" ht="45.75" customHeight="1" x14ac:dyDescent="0.25">
      <c r="A239" s="333" t="s">
        <v>449</v>
      </c>
      <c r="B239" s="361" t="s">
        <v>205</v>
      </c>
      <c r="C239" s="362" t="s">
        <v>10</v>
      </c>
      <c r="D239" s="363" t="s">
        <v>423</v>
      </c>
      <c r="E239" s="370"/>
      <c r="F239" s="491">
        <f>SUM(F240+F242+F244)</f>
        <v>783850</v>
      </c>
    </row>
    <row r="240" spans="1:6" s="43" customFormat="1" ht="16.5" hidden="1" customHeight="1" x14ac:dyDescent="0.25">
      <c r="A240" s="27" t="s">
        <v>451</v>
      </c>
      <c r="B240" s="128" t="s">
        <v>205</v>
      </c>
      <c r="C240" s="167" t="s">
        <v>10</v>
      </c>
      <c r="D240" s="158" t="s">
        <v>802</v>
      </c>
      <c r="E240" s="42"/>
      <c r="F240" s="490">
        <f>SUM(F241)</f>
        <v>0</v>
      </c>
    </row>
    <row r="241" spans="1:6" s="43" customFormat="1" ht="33.75" hidden="1" customHeight="1" x14ac:dyDescent="0.25">
      <c r="A241" s="55" t="s">
        <v>598</v>
      </c>
      <c r="B241" s="129" t="s">
        <v>205</v>
      </c>
      <c r="C241" s="164" t="s">
        <v>10</v>
      </c>
      <c r="D241" s="155" t="s">
        <v>802</v>
      </c>
      <c r="E241" s="61" t="s">
        <v>16</v>
      </c>
      <c r="F241" s="493"/>
    </row>
    <row r="242" spans="1:6" s="43" customFormat="1" ht="19.5" customHeight="1" x14ac:dyDescent="0.25">
      <c r="A242" s="27" t="s">
        <v>451</v>
      </c>
      <c r="B242" s="128" t="s">
        <v>205</v>
      </c>
      <c r="C242" s="167" t="s">
        <v>10</v>
      </c>
      <c r="D242" s="158" t="s">
        <v>450</v>
      </c>
      <c r="E242" s="42"/>
      <c r="F242" s="490">
        <f>SUM(F243)</f>
        <v>571600</v>
      </c>
    </row>
    <row r="243" spans="1:6" s="43" customFormat="1" ht="32.25" customHeight="1" x14ac:dyDescent="0.25">
      <c r="A243" s="55" t="s">
        <v>598</v>
      </c>
      <c r="B243" s="129" t="s">
        <v>205</v>
      </c>
      <c r="C243" s="164" t="s">
        <v>10</v>
      </c>
      <c r="D243" s="155" t="s">
        <v>450</v>
      </c>
      <c r="E243" s="61" t="s">
        <v>16</v>
      </c>
      <c r="F243" s="493">
        <f>SUM(прил7!H128+прил7!H249)</f>
        <v>571600</v>
      </c>
    </row>
    <row r="244" spans="1:6" s="43" customFormat="1" ht="17.25" customHeight="1" x14ac:dyDescent="0.25">
      <c r="A244" s="27" t="s">
        <v>549</v>
      </c>
      <c r="B244" s="128" t="s">
        <v>205</v>
      </c>
      <c r="C244" s="167" t="s">
        <v>10</v>
      </c>
      <c r="D244" s="158" t="s">
        <v>548</v>
      </c>
      <c r="E244" s="42"/>
      <c r="F244" s="490">
        <f>SUM(F245:F246)</f>
        <v>212250</v>
      </c>
    </row>
    <row r="245" spans="1:6" s="43" customFormat="1" ht="32.25" customHeight="1" x14ac:dyDescent="0.25">
      <c r="A245" s="55" t="s">
        <v>598</v>
      </c>
      <c r="B245" s="129" t="s">
        <v>205</v>
      </c>
      <c r="C245" s="164" t="s">
        <v>10</v>
      </c>
      <c r="D245" s="155" t="s">
        <v>548</v>
      </c>
      <c r="E245" s="61" t="s">
        <v>16</v>
      </c>
      <c r="F245" s="493">
        <f>SUM(прил7!H52)</f>
        <v>212250</v>
      </c>
    </row>
    <row r="246" spans="1:6" s="43" customFormat="1" ht="17.25" hidden="1" customHeight="1" x14ac:dyDescent="0.25">
      <c r="A246" s="77" t="s">
        <v>18</v>
      </c>
      <c r="B246" s="129" t="s">
        <v>205</v>
      </c>
      <c r="C246" s="164" t="s">
        <v>10</v>
      </c>
      <c r="D246" s="155" t="s">
        <v>548</v>
      </c>
      <c r="E246" s="61" t="s">
        <v>17</v>
      </c>
      <c r="F246" s="493">
        <f>SUM(прил7!H53)</f>
        <v>0</v>
      </c>
    </row>
    <row r="247" spans="1:6" ht="47.25" x14ac:dyDescent="0.25">
      <c r="A247" s="59" t="s">
        <v>145</v>
      </c>
      <c r="B247" s="161" t="s">
        <v>470</v>
      </c>
      <c r="C247" s="259" t="s">
        <v>422</v>
      </c>
      <c r="D247" s="162" t="s">
        <v>423</v>
      </c>
      <c r="E247" s="137"/>
      <c r="F247" s="544">
        <f>SUM(F248)</f>
        <v>48000</v>
      </c>
    </row>
    <row r="248" spans="1:6" ht="63" x14ac:dyDescent="0.25">
      <c r="A248" s="168" t="s">
        <v>146</v>
      </c>
      <c r="B248" s="169" t="s">
        <v>216</v>
      </c>
      <c r="C248" s="169" t="s">
        <v>422</v>
      </c>
      <c r="D248" s="156" t="s">
        <v>423</v>
      </c>
      <c r="E248" s="166"/>
      <c r="F248" s="551">
        <f>SUM(F249)</f>
        <v>48000</v>
      </c>
    </row>
    <row r="249" spans="1:6" ht="31.5" x14ac:dyDescent="0.25">
      <c r="A249" s="371" t="s">
        <v>471</v>
      </c>
      <c r="B249" s="362" t="s">
        <v>216</v>
      </c>
      <c r="C249" s="362" t="s">
        <v>10</v>
      </c>
      <c r="D249" s="363" t="s">
        <v>423</v>
      </c>
      <c r="E249" s="370"/>
      <c r="F249" s="491">
        <f>SUM(F250)</f>
        <v>48000</v>
      </c>
    </row>
    <row r="250" spans="1:6" ht="17.25" customHeight="1" x14ac:dyDescent="0.25">
      <c r="A250" s="170" t="s">
        <v>103</v>
      </c>
      <c r="B250" s="167" t="s">
        <v>216</v>
      </c>
      <c r="C250" s="167" t="s">
        <v>10</v>
      </c>
      <c r="D250" s="158" t="s">
        <v>472</v>
      </c>
      <c r="E250" s="42"/>
      <c r="F250" s="490">
        <f>SUM(F251)</f>
        <v>48000</v>
      </c>
    </row>
    <row r="251" spans="1:6" ht="30.75" customHeight="1" x14ac:dyDescent="0.25">
      <c r="A251" s="171" t="s">
        <v>598</v>
      </c>
      <c r="B251" s="164" t="s">
        <v>216</v>
      </c>
      <c r="C251" s="164" t="s">
        <v>10</v>
      </c>
      <c r="D251" s="155" t="s">
        <v>472</v>
      </c>
      <c r="E251" s="61" t="s">
        <v>16</v>
      </c>
      <c r="F251" s="493">
        <f>SUM(прил7!H254)</f>
        <v>48000</v>
      </c>
    </row>
    <row r="252" spans="1:6" ht="31.5" hidden="1" x14ac:dyDescent="0.25">
      <c r="A252" s="163" t="s">
        <v>180</v>
      </c>
      <c r="B252" s="374" t="s">
        <v>481</v>
      </c>
      <c r="C252" s="257" t="s">
        <v>422</v>
      </c>
      <c r="D252" s="143" t="s">
        <v>423</v>
      </c>
      <c r="E252" s="16"/>
      <c r="F252" s="544">
        <f>SUM(F253)</f>
        <v>0</v>
      </c>
    </row>
    <row r="253" spans="1:6" ht="47.25" hidden="1" x14ac:dyDescent="0.25">
      <c r="A253" s="168" t="s">
        <v>181</v>
      </c>
      <c r="B253" s="160" t="s">
        <v>219</v>
      </c>
      <c r="C253" s="169" t="s">
        <v>422</v>
      </c>
      <c r="D253" s="156" t="s">
        <v>423</v>
      </c>
      <c r="E253" s="166"/>
      <c r="F253" s="551">
        <f>SUM(F254)</f>
        <v>0</v>
      </c>
    </row>
    <row r="254" spans="1:6" ht="31.5" hidden="1" x14ac:dyDescent="0.25">
      <c r="A254" s="372" t="s">
        <v>482</v>
      </c>
      <c r="B254" s="361" t="s">
        <v>219</v>
      </c>
      <c r="C254" s="362" t="s">
        <v>10</v>
      </c>
      <c r="D254" s="363" t="s">
        <v>423</v>
      </c>
      <c r="E254" s="370"/>
      <c r="F254" s="491">
        <f>SUM(F255+F257+F259+F261+F263+F265)</f>
        <v>0</v>
      </c>
    </row>
    <row r="255" spans="1:6" ht="31.5" hidden="1" x14ac:dyDescent="0.25">
      <c r="A255" s="118" t="s">
        <v>804</v>
      </c>
      <c r="B255" s="128" t="s">
        <v>219</v>
      </c>
      <c r="C255" s="167" t="s">
        <v>10</v>
      </c>
      <c r="D255" s="158" t="s">
        <v>806</v>
      </c>
      <c r="E255" s="42"/>
      <c r="F255" s="490">
        <f>SUM(F256)</f>
        <v>0</v>
      </c>
    </row>
    <row r="256" spans="1:6" ht="17.25" hidden="1" customHeight="1" x14ac:dyDescent="0.25">
      <c r="A256" s="7" t="s">
        <v>21</v>
      </c>
      <c r="B256" s="129" t="s">
        <v>219</v>
      </c>
      <c r="C256" s="164" t="s">
        <v>10</v>
      </c>
      <c r="D256" s="155" t="s">
        <v>806</v>
      </c>
      <c r="E256" s="61" t="s">
        <v>68</v>
      </c>
      <c r="F256" s="493">
        <f>SUM(прил7!H285)</f>
        <v>0</v>
      </c>
    </row>
    <row r="257" spans="1:6" ht="31.5" hidden="1" x14ac:dyDescent="0.25">
      <c r="A257" s="118" t="s">
        <v>779</v>
      </c>
      <c r="B257" s="128" t="s">
        <v>219</v>
      </c>
      <c r="C257" s="167" t="s">
        <v>10</v>
      </c>
      <c r="D257" s="158" t="s">
        <v>807</v>
      </c>
      <c r="E257" s="42"/>
      <c r="F257" s="490">
        <f>SUM(F258)</f>
        <v>0</v>
      </c>
    </row>
    <row r="258" spans="1:6" ht="16.5" hidden="1" customHeight="1" x14ac:dyDescent="0.25">
      <c r="A258" s="7" t="s">
        <v>21</v>
      </c>
      <c r="B258" s="129" t="s">
        <v>219</v>
      </c>
      <c r="C258" s="164" t="s">
        <v>10</v>
      </c>
      <c r="D258" s="155" t="s">
        <v>807</v>
      </c>
      <c r="E258" s="61" t="s">
        <v>68</v>
      </c>
      <c r="F258" s="493">
        <f>SUM(прил7!H287)</f>
        <v>0</v>
      </c>
    </row>
    <row r="259" spans="1:6" ht="31.5" hidden="1" x14ac:dyDescent="0.25">
      <c r="A259" s="118" t="s">
        <v>591</v>
      </c>
      <c r="B259" s="128" t="s">
        <v>219</v>
      </c>
      <c r="C259" s="167" t="s">
        <v>10</v>
      </c>
      <c r="D259" s="158" t="s">
        <v>590</v>
      </c>
      <c r="E259" s="42"/>
      <c r="F259" s="490">
        <f>SUM(F260)</f>
        <v>0</v>
      </c>
    </row>
    <row r="260" spans="1:6" ht="15.75" hidden="1" customHeight="1" x14ac:dyDescent="0.25">
      <c r="A260" s="7" t="s">
        <v>21</v>
      </c>
      <c r="B260" s="129" t="s">
        <v>219</v>
      </c>
      <c r="C260" s="164" t="s">
        <v>10</v>
      </c>
      <c r="D260" s="155" t="s">
        <v>590</v>
      </c>
      <c r="E260" s="61" t="s">
        <v>68</v>
      </c>
      <c r="F260" s="493">
        <f>SUM(прил7!H289)</f>
        <v>0</v>
      </c>
    </row>
    <row r="261" spans="1:6" ht="18" hidden="1" customHeight="1" x14ac:dyDescent="0.25">
      <c r="A261" s="118" t="s">
        <v>579</v>
      </c>
      <c r="B261" s="128" t="s">
        <v>219</v>
      </c>
      <c r="C261" s="167" t="s">
        <v>10</v>
      </c>
      <c r="D261" s="158" t="s">
        <v>578</v>
      </c>
      <c r="E261" s="42"/>
      <c r="F261" s="490">
        <f>SUM(F262)</f>
        <v>0</v>
      </c>
    </row>
    <row r="262" spans="1:6" ht="34.5" hidden="1" customHeight="1" x14ac:dyDescent="0.25">
      <c r="A262" s="7" t="s">
        <v>184</v>
      </c>
      <c r="B262" s="129" t="s">
        <v>219</v>
      </c>
      <c r="C262" s="164" t="s">
        <v>10</v>
      </c>
      <c r="D262" s="155" t="s">
        <v>578</v>
      </c>
      <c r="E262" s="61" t="s">
        <v>179</v>
      </c>
      <c r="F262" s="493">
        <f>SUM(прил7!H315)</f>
        <v>0</v>
      </c>
    </row>
    <row r="263" spans="1:6" ht="32.25" hidden="1" customHeight="1" x14ac:dyDescent="0.25">
      <c r="A263" s="118" t="s">
        <v>777</v>
      </c>
      <c r="B263" s="128" t="s">
        <v>219</v>
      </c>
      <c r="C263" s="167" t="s">
        <v>10</v>
      </c>
      <c r="D263" s="158" t="s">
        <v>778</v>
      </c>
      <c r="E263" s="42"/>
      <c r="F263" s="490">
        <f>SUM(F264)</f>
        <v>0</v>
      </c>
    </row>
    <row r="264" spans="1:6" ht="18" hidden="1" customHeight="1" x14ac:dyDescent="0.25">
      <c r="A264" s="7" t="s">
        <v>21</v>
      </c>
      <c r="B264" s="129" t="s">
        <v>219</v>
      </c>
      <c r="C264" s="164" t="s">
        <v>10</v>
      </c>
      <c r="D264" s="155" t="s">
        <v>778</v>
      </c>
      <c r="E264" s="61" t="s">
        <v>68</v>
      </c>
      <c r="F264" s="493">
        <f>SUM(прил7!H291)</f>
        <v>0</v>
      </c>
    </row>
    <row r="265" spans="1:6" ht="32.25" hidden="1" customHeight="1" x14ac:dyDescent="0.25">
      <c r="A265" s="118" t="s">
        <v>805</v>
      </c>
      <c r="B265" s="128" t="s">
        <v>219</v>
      </c>
      <c r="C265" s="167" t="s">
        <v>10</v>
      </c>
      <c r="D265" s="158" t="s">
        <v>780</v>
      </c>
      <c r="E265" s="42"/>
      <c r="F265" s="490">
        <f>SUM(F266)</f>
        <v>0</v>
      </c>
    </row>
    <row r="266" spans="1:6" ht="18" hidden="1" customHeight="1" x14ac:dyDescent="0.25">
      <c r="A266" s="7" t="s">
        <v>21</v>
      </c>
      <c r="B266" s="129" t="s">
        <v>219</v>
      </c>
      <c r="C266" s="164" t="s">
        <v>10</v>
      </c>
      <c r="D266" s="155" t="s">
        <v>780</v>
      </c>
      <c r="E266" s="61" t="s">
        <v>68</v>
      </c>
      <c r="F266" s="493">
        <f>SUM(прил7!H293)</f>
        <v>0</v>
      </c>
    </row>
    <row r="267" spans="1:6" ht="47.25" x14ac:dyDescent="0.25">
      <c r="A267" s="59" t="s">
        <v>191</v>
      </c>
      <c r="B267" s="374" t="s">
        <v>476</v>
      </c>
      <c r="C267" s="257" t="s">
        <v>422</v>
      </c>
      <c r="D267" s="143" t="s">
        <v>423</v>
      </c>
      <c r="E267" s="16"/>
      <c r="F267" s="544">
        <f>SUM(F268+F278)</f>
        <v>2267093</v>
      </c>
    </row>
    <row r="268" spans="1:6" ht="78.75" x14ac:dyDescent="0.25">
      <c r="A268" s="148" t="s">
        <v>249</v>
      </c>
      <c r="B268" s="160" t="s">
        <v>248</v>
      </c>
      <c r="C268" s="169" t="s">
        <v>422</v>
      </c>
      <c r="D268" s="156" t="s">
        <v>423</v>
      </c>
      <c r="E268" s="173"/>
      <c r="F268" s="551">
        <f>SUM(F269)</f>
        <v>773994</v>
      </c>
    </row>
    <row r="269" spans="1:6" ht="47.25" x14ac:dyDescent="0.25">
      <c r="A269" s="333" t="s">
        <v>477</v>
      </c>
      <c r="B269" s="361" t="s">
        <v>248</v>
      </c>
      <c r="C269" s="362" t="s">
        <v>10</v>
      </c>
      <c r="D269" s="363" t="s">
        <v>423</v>
      </c>
      <c r="E269" s="373"/>
      <c r="F269" s="491">
        <f>SUM(F270+F272+F274+F276)</f>
        <v>773994</v>
      </c>
    </row>
    <row r="270" spans="1:6" ht="17.25" hidden="1" customHeight="1" x14ac:dyDescent="0.25">
      <c r="A270" s="27" t="s">
        <v>255</v>
      </c>
      <c r="B270" s="128" t="s">
        <v>248</v>
      </c>
      <c r="C270" s="167" t="s">
        <v>10</v>
      </c>
      <c r="D270" s="158" t="s">
        <v>478</v>
      </c>
      <c r="E270" s="172"/>
      <c r="F270" s="490">
        <f>SUM(F271)</f>
        <v>0</v>
      </c>
    </row>
    <row r="271" spans="1:6" ht="33.75" hidden="1" customHeight="1" x14ac:dyDescent="0.25">
      <c r="A271" s="55" t="s">
        <v>598</v>
      </c>
      <c r="B271" s="129" t="s">
        <v>248</v>
      </c>
      <c r="C271" s="164" t="s">
        <v>10</v>
      </c>
      <c r="D271" s="155" t="s">
        <v>478</v>
      </c>
      <c r="E271" s="138" t="s">
        <v>16</v>
      </c>
      <c r="F271" s="493">
        <f>SUM([1]прил7!H252)</f>
        <v>0</v>
      </c>
    </row>
    <row r="272" spans="1:6" ht="32.25" customHeight="1" x14ac:dyDescent="0.25">
      <c r="A272" s="27" t="s">
        <v>479</v>
      </c>
      <c r="B272" s="128" t="s">
        <v>248</v>
      </c>
      <c r="C272" s="167" t="s">
        <v>10</v>
      </c>
      <c r="D272" s="158" t="s">
        <v>480</v>
      </c>
      <c r="E272" s="172"/>
      <c r="F272" s="490">
        <f>SUM(F273)</f>
        <v>30747</v>
      </c>
    </row>
    <row r="273" spans="1:6" ht="18" customHeight="1" x14ac:dyDescent="0.25">
      <c r="A273" s="55" t="s">
        <v>21</v>
      </c>
      <c r="B273" s="129" t="s">
        <v>248</v>
      </c>
      <c r="C273" s="164" t="s">
        <v>10</v>
      </c>
      <c r="D273" s="155" t="s">
        <v>480</v>
      </c>
      <c r="E273" s="138" t="s">
        <v>68</v>
      </c>
      <c r="F273" s="493">
        <f>SUM(прил7!H279)</f>
        <v>30747</v>
      </c>
    </row>
    <row r="274" spans="1:6" ht="33" customHeight="1" x14ac:dyDescent="0.25">
      <c r="A274" s="27" t="s">
        <v>550</v>
      </c>
      <c r="B274" s="128" t="s">
        <v>248</v>
      </c>
      <c r="C274" s="167" t="s">
        <v>10</v>
      </c>
      <c r="D274" s="158" t="s">
        <v>551</v>
      </c>
      <c r="E274" s="172"/>
      <c r="F274" s="490">
        <f>SUM(F275)</f>
        <v>692111</v>
      </c>
    </row>
    <row r="275" spans="1:6" ht="15" customHeight="1" x14ac:dyDescent="0.25">
      <c r="A275" s="55" t="s">
        <v>21</v>
      </c>
      <c r="B275" s="129" t="s">
        <v>248</v>
      </c>
      <c r="C275" s="164" t="s">
        <v>10</v>
      </c>
      <c r="D275" s="155" t="s">
        <v>551</v>
      </c>
      <c r="E275" s="138" t="s">
        <v>68</v>
      </c>
      <c r="F275" s="493">
        <f>SUM(прил7!H298)</f>
        <v>692111</v>
      </c>
    </row>
    <row r="276" spans="1:6" ht="31.5" x14ac:dyDescent="0.25">
      <c r="A276" s="27" t="s">
        <v>485</v>
      </c>
      <c r="B276" s="128" t="s">
        <v>248</v>
      </c>
      <c r="C276" s="167" t="s">
        <v>10</v>
      </c>
      <c r="D276" s="158" t="s">
        <v>484</v>
      </c>
      <c r="E276" s="172"/>
      <c r="F276" s="490">
        <f>SUM(F277)</f>
        <v>51136</v>
      </c>
    </row>
    <row r="277" spans="1:6" ht="15.75" customHeight="1" x14ac:dyDescent="0.25">
      <c r="A277" s="55" t="s">
        <v>21</v>
      </c>
      <c r="B277" s="129" t="s">
        <v>248</v>
      </c>
      <c r="C277" s="164" t="s">
        <v>10</v>
      </c>
      <c r="D277" s="155" t="s">
        <v>484</v>
      </c>
      <c r="E277" s="138" t="s">
        <v>68</v>
      </c>
      <c r="F277" s="493">
        <f>SUM(прил7!H133)</f>
        <v>51136</v>
      </c>
    </row>
    <row r="278" spans="1:6" ht="78.75" x14ac:dyDescent="0.25">
      <c r="A278" s="168" t="s">
        <v>192</v>
      </c>
      <c r="B278" s="160" t="s">
        <v>222</v>
      </c>
      <c r="C278" s="169" t="s">
        <v>422</v>
      </c>
      <c r="D278" s="156" t="s">
        <v>423</v>
      </c>
      <c r="E278" s="173"/>
      <c r="F278" s="551">
        <f>SUM(F279)</f>
        <v>1493099</v>
      </c>
    </row>
    <row r="279" spans="1:6" ht="31.5" x14ac:dyDescent="0.25">
      <c r="A279" s="372" t="s">
        <v>486</v>
      </c>
      <c r="B279" s="361" t="s">
        <v>222</v>
      </c>
      <c r="C279" s="362" t="s">
        <v>10</v>
      </c>
      <c r="D279" s="363" t="s">
        <v>423</v>
      </c>
      <c r="E279" s="373"/>
      <c r="F279" s="491">
        <f>SUM(F280+F288+F291+F294+F296)</f>
        <v>1493099</v>
      </c>
    </row>
    <row r="280" spans="1:6" ht="17.25" customHeight="1" x14ac:dyDescent="0.25">
      <c r="A280" s="118" t="s">
        <v>816</v>
      </c>
      <c r="B280" s="128" t="s">
        <v>222</v>
      </c>
      <c r="C280" s="167" t="s">
        <v>10</v>
      </c>
      <c r="D280" s="158" t="s">
        <v>815</v>
      </c>
      <c r="E280" s="172"/>
      <c r="F280" s="490">
        <f>SUM(F281)</f>
        <v>510300</v>
      </c>
    </row>
    <row r="281" spans="1:6" ht="17.25" customHeight="1" x14ac:dyDescent="0.25">
      <c r="A281" s="77" t="s">
        <v>40</v>
      </c>
      <c r="B281" s="129" t="s">
        <v>222</v>
      </c>
      <c r="C281" s="164" t="s">
        <v>10</v>
      </c>
      <c r="D281" s="155" t="s">
        <v>815</v>
      </c>
      <c r="E281" s="138" t="s">
        <v>39</v>
      </c>
      <c r="F281" s="493">
        <f>SUM(прил7!H656)</f>
        <v>510300</v>
      </c>
    </row>
    <row r="282" spans="1:6" ht="17.25" hidden="1" customHeight="1" x14ac:dyDescent="0.25">
      <c r="A282" s="118" t="s">
        <v>788</v>
      </c>
      <c r="B282" s="128" t="s">
        <v>222</v>
      </c>
      <c r="C282" s="167" t="s">
        <v>10</v>
      </c>
      <c r="D282" s="158" t="s">
        <v>789</v>
      </c>
      <c r="E282" s="172"/>
      <c r="F282" s="490">
        <f>SUM(F283)</f>
        <v>0</v>
      </c>
    </row>
    <row r="283" spans="1:6" ht="17.25" hidden="1" customHeight="1" x14ac:dyDescent="0.25">
      <c r="A283" s="7" t="s">
        <v>21</v>
      </c>
      <c r="B283" s="129" t="s">
        <v>222</v>
      </c>
      <c r="C283" s="164" t="s">
        <v>10</v>
      </c>
      <c r="D283" s="155" t="s">
        <v>789</v>
      </c>
      <c r="E283" s="138" t="s">
        <v>68</v>
      </c>
      <c r="F283" s="493"/>
    </row>
    <row r="284" spans="1:6" ht="32.25" hidden="1" customHeight="1" x14ac:dyDescent="0.25">
      <c r="A284" s="118" t="s">
        <v>645</v>
      </c>
      <c r="B284" s="128" t="s">
        <v>222</v>
      </c>
      <c r="C284" s="167" t="s">
        <v>10</v>
      </c>
      <c r="D284" s="158" t="s">
        <v>646</v>
      </c>
      <c r="E284" s="172"/>
      <c r="F284" s="490">
        <f>SUM(F285)</f>
        <v>0</v>
      </c>
    </row>
    <row r="285" spans="1:6" ht="35.25" hidden="1" customHeight="1" x14ac:dyDescent="0.25">
      <c r="A285" s="7" t="s">
        <v>184</v>
      </c>
      <c r="B285" s="129" t="s">
        <v>222</v>
      </c>
      <c r="C285" s="164" t="s">
        <v>10</v>
      </c>
      <c r="D285" s="155" t="s">
        <v>646</v>
      </c>
      <c r="E285" s="138" t="s">
        <v>179</v>
      </c>
      <c r="F285" s="493">
        <f>SUM([1]прил7!H359)</f>
        <v>0</v>
      </c>
    </row>
    <row r="286" spans="1:6" ht="35.25" hidden="1" customHeight="1" x14ac:dyDescent="0.25">
      <c r="A286" s="118" t="s">
        <v>577</v>
      </c>
      <c r="B286" s="128" t="s">
        <v>222</v>
      </c>
      <c r="C286" s="167" t="s">
        <v>10</v>
      </c>
      <c r="D286" s="158" t="s">
        <v>576</v>
      </c>
      <c r="E286" s="172"/>
      <c r="F286" s="490">
        <f>SUM(F287)</f>
        <v>0</v>
      </c>
    </row>
    <row r="287" spans="1:6" ht="32.25" hidden="1" customHeight="1" x14ac:dyDescent="0.25">
      <c r="A287" s="7" t="s">
        <v>184</v>
      </c>
      <c r="B287" s="129" t="s">
        <v>222</v>
      </c>
      <c r="C287" s="164" t="s">
        <v>10</v>
      </c>
      <c r="D287" s="155" t="s">
        <v>576</v>
      </c>
      <c r="E287" s="138" t="s">
        <v>179</v>
      </c>
      <c r="F287" s="493">
        <f>SUM([1]прил7!H361)</f>
        <v>0</v>
      </c>
    </row>
    <row r="288" spans="1:6" ht="32.25" customHeight="1" x14ac:dyDescent="0.25">
      <c r="A288" s="118" t="s">
        <v>1068</v>
      </c>
      <c r="B288" s="128" t="s">
        <v>222</v>
      </c>
      <c r="C288" s="167" t="s">
        <v>10</v>
      </c>
      <c r="D288" s="158" t="s">
        <v>790</v>
      </c>
      <c r="E288" s="172"/>
      <c r="F288" s="490">
        <f>SUM(F289:F290)</f>
        <v>406369</v>
      </c>
    </row>
    <row r="289" spans="1:6" ht="32.25" hidden="1" customHeight="1" x14ac:dyDescent="0.25">
      <c r="A289" s="7" t="s">
        <v>598</v>
      </c>
      <c r="B289" s="129" t="s">
        <v>222</v>
      </c>
      <c r="C289" s="164" t="s">
        <v>10</v>
      </c>
      <c r="D289" s="155" t="s">
        <v>790</v>
      </c>
      <c r="E289" s="138" t="s">
        <v>16</v>
      </c>
      <c r="F289" s="493">
        <f>SUM(прил7!H259)</f>
        <v>0</v>
      </c>
    </row>
    <row r="290" spans="1:6" ht="17.25" customHeight="1" x14ac:dyDescent="0.25">
      <c r="A290" s="7" t="s">
        <v>21</v>
      </c>
      <c r="B290" s="129" t="s">
        <v>222</v>
      </c>
      <c r="C290" s="164" t="s">
        <v>10</v>
      </c>
      <c r="D290" s="155" t="s">
        <v>790</v>
      </c>
      <c r="E290" s="138" t="s">
        <v>68</v>
      </c>
      <c r="F290" s="493">
        <f>SUM(прил7!H260)</f>
        <v>406369</v>
      </c>
    </row>
    <row r="291" spans="1:6" ht="32.25" customHeight="1" x14ac:dyDescent="0.25">
      <c r="A291" s="118" t="s">
        <v>1070</v>
      </c>
      <c r="B291" s="128" t="s">
        <v>222</v>
      </c>
      <c r="C291" s="167" t="s">
        <v>10</v>
      </c>
      <c r="D291" s="158" t="s">
        <v>776</v>
      </c>
      <c r="E291" s="172"/>
      <c r="F291" s="490">
        <f>SUM(F292:F293)</f>
        <v>174158</v>
      </c>
    </row>
    <row r="292" spans="1:6" ht="31.5" hidden="1" customHeight="1" x14ac:dyDescent="0.25">
      <c r="A292" s="7" t="s">
        <v>598</v>
      </c>
      <c r="B292" s="129" t="s">
        <v>222</v>
      </c>
      <c r="C292" s="164" t="s">
        <v>10</v>
      </c>
      <c r="D292" s="155" t="s">
        <v>776</v>
      </c>
      <c r="E292" s="138" t="s">
        <v>16</v>
      </c>
      <c r="F292" s="493">
        <f>SUM(прил7!H262)</f>
        <v>0</v>
      </c>
    </row>
    <row r="293" spans="1:6" ht="17.25" customHeight="1" x14ac:dyDescent="0.25">
      <c r="A293" s="7" t="s">
        <v>21</v>
      </c>
      <c r="B293" s="129" t="s">
        <v>222</v>
      </c>
      <c r="C293" s="164" t="s">
        <v>10</v>
      </c>
      <c r="D293" s="155" t="s">
        <v>776</v>
      </c>
      <c r="E293" s="138" t="s">
        <v>68</v>
      </c>
      <c r="F293" s="493">
        <f>SUM(прил7!H263)</f>
        <v>174158</v>
      </c>
    </row>
    <row r="294" spans="1:6" ht="31.5" x14ac:dyDescent="0.25">
      <c r="A294" s="27" t="s">
        <v>485</v>
      </c>
      <c r="B294" s="128" t="s">
        <v>222</v>
      </c>
      <c r="C294" s="167" t="s">
        <v>10</v>
      </c>
      <c r="D294" s="158" t="s">
        <v>484</v>
      </c>
      <c r="E294" s="172"/>
      <c r="F294" s="490">
        <f>SUM(F295)</f>
        <v>102272</v>
      </c>
    </row>
    <row r="295" spans="1:6" ht="16.5" customHeight="1" x14ac:dyDescent="0.25">
      <c r="A295" s="7" t="s">
        <v>21</v>
      </c>
      <c r="B295" s="129" t="s">
        <v>222</v>
      </c>
      <c r="C295" s="164" t="s">
        <v>10</v>
      </c>
      <c r="D295" s="155" t="s">
        <v>484</v>
      </c>
      <c r="E295" s="138" t="s">
        <v>68</v>
      </c>
      <c r="F295" s="493">
        <f>SUM(прил7!H137)</f>
        <v>102272</v>
      </c>
    </row>
    <row r="296" spans="1:6" s="563" customFormat="1" ht="32.25" customHeight="1" x14ac:dyDescent="0.25">
      <c r="A296" s="27" t="s">
        <v>1094</v>
      </c>
      <c r="B296" s="128" t="s">
        <v>222</v>
      </c>
      <c r="C296" s="167" t="s">
        <v>10</v>
      </c>
      <c r="D296" s="158" t="s">
        <v>1093</v>
      </c>
      <c r="E296" s="172"/>
      <c r="F296" s="490">
        <f>SUM(F297)</f>
        <v>300000</v>
      </c>
    </row>
    <row r="297" spans="1:6" s="563" customFormat="1" ht="31.5" customHeight="1" x14ac:dyDescent="0.25">
      <c r="A297" s="55" t="s">
        <v>598</v>
      </c>
      <c r="B297" s="129" t="s">
        <v>222</v>
      </c>
      <c r="C297" s="164" t="s">
        <v>10</v>
      </c>
      <c r="D297" s="155" t="s">
        <v>1093</v>
      </c>
      <c r="E297" s="138" t="s">
        <v>16</v>
      </c>
      <c r="F297" s="493">
        <f>SUM(прил7!H265)</f>
        <v>300000</v>
      </c>
    </row>
    <row r="298" spans="1:6" ht="64.5" customHeight="1" x14ac:dyDescent="0.25">
      <c r="A298" s="59" t="s">
        <v>160</v>
      </c>
      <c r="B298" s="374" t="s">
        <v>503</v>
      </c>
      <c r="C298" s="257" t="s">
        <v>422</v>
      </c>
      <c r="D298" s="143" t="s">
        <v>423</v>
      </c>
      <c r="E298" s="133"/>
      <c r="F298" s="544">
        <f>SUM(F299+F303+F307)</f>
        <v>1568384</v>
      </c>
    </row>
    <row r="299" spans="1:6" ht="80.25" customHeight="1" x14ac:dyDescent="0.25">
      <c r="A299" s="148" t="s">
        <v>161</v>
      </c>
      <c r="B299" s="149" t="s">
        <v>241</v>
      </c>
      <c r="C299" s="258" t="s">
        <v>422</v>
      </c>
      <c r="D299" s="150" t="s">
        <v>423</v>
      </c>
      <c r="E299" s="151"/>
      <c r="F299" s="551">
        <f>SUM(F300)</f>
        <v>148000</v>
      </c>
    </row>
    <row r="300" spans="1:6" ht="32.25" customHeight="1" x14ac:dyDescent="0.25">
      <c r="A300" s="333" t="s">
        <v>504</v>
      </c>
      <c r="B300" s="334" t="s">
        <v>241</v>
      </c>
      <c r="C300" s="335" t="s">
        <v>10</v>
      </c>
      <c r="D300" s="336" t="s">
        <v>423</v>
      </c>
      <c r="E300" s="337"/>
      <c r="F300" s="491">
        <f>SUM(F301)</f>
        <v>148000</v>
      </c>
    </row>
    <row r="301" spans="1:6" ht="17.25" customHeight="1" x14ac:dyDescent="0.25">
      <c r="A301" s="27" t="s">
        <v>91</v>
      </c>
      <c r="B301" s="121" t="s">
        <v>241</v>
      </c>
      <c r="C301" s="219" t="s">
        <v>10</v>
      </c>
      <c r="D301" s="119" t="s">
        <v>505</v>
      </c>
      <c r="E301" s="147"/>
      <c r="F301" s="490">
        <f>SUM(F302)</f>
        <v>148000</v>
      </c>
    </row>
    <row r="302" spans="1:6" ht="33.75" customHeight="1" x14ac:dyDescent="0.25">
      <c r="A302" s="55" t="s">
        <v>598</v>
      </c>
      <c r="B302" s="130" t="s">
        <v>241</v>
      </c>
      <c r="C302" s="220" t="s">
        <v>10</v>
      </c>
      <c r="D302" s="127" t="s">
        <v>505</v>
      </c>
      <c r="E302" s="134" t="s">
        <v>16</v>
      </c>
      <c r="F302" s="493">
        <f>SUM(прил7!H438)</f>
        <v>148000</v>
      </c>
    </row>
    <row r="303" spans="1:6" ht="80.25" customHeight="1" x14ac:dyDescent="0.25">
      <c r="A303" s="148" t="s">
        <v>176</v>
      </c>
      <c r="B303" s="149" t="s">
        <v>246</v>
      </c>
      <c r="C303" s="258" t="s">
        <v>422</v>
      </c>
      <c r="D303" s="150" t="s">
        <v>423</v>
      </c>
      <c r="E303" s="151"/>
      <c r="F303" s="551">
        <f>SUM(F304)</f>
        <v>150000</v>
      </c>
    </row>
    <row r="304" spans="1:6" ht="33.75" customHeight="1" x14ac:dyDescent="0.25">
      <c r="A304" s="333" t="s">
        <v>536</v>
      </c>
      <c r="B304" s="334" t="s">
        <v>246</v>
      </c>
      <c r="C304" s="335" t="s">
        <v>10</v>
      </c>
      <c r="D304" s="336" t="s">
        <v>423</v>
      </c>
      <c r="E304" s="337"/>
      <c r="F304" s="491">
        <f>SUM(F305)</f>
        <v>150000</v>
      </c>
    </row>
    <row r="305" spans="1:6" ht="47.25" x14ac:dyDescent="0.25">
      <c r="A305" s="27" t="s">
        <v>177</v>
      </c>
      <c r="B305" s="121" t="s">
        <v>246</v>
      </c>
      <c r="C305" s="219" t="s">
        <v>10</v>
      </c>
      <c r="D305" s="119" t="s">
        <v>537</v>
      </c>
      <c r="E305" s="147"/>
      <c r="F305" s="490">
        <f>SUM(F306)</f>
        <v>150000</v>
      </c>
    </row>
    <row r="306" spans="1:6" ht="31.5" customHeight="1" x14ac:dyDescent="0.25">
      <c r="A306" s="55" t="s">
        <v>598</v>
      </c>
      <c r="B306" s="130" t="s">
        <v>246</v>
      </c>
      <c r="C306" s="220" t="s">
        <v>10</v>
      </c>
      <c r="D306" s="127" t="s">
        <v>537</v>
      </c>
      <c r="E306" s="134" t="s">
        <v>16</v>
      </c>
      <c r="F306" s="493">
        <f>SUM(прил7!H689)</f>
        <v>150000</v>
      </c>
    </row>
    <row r="307" spans="1:6" ht="66.75" customHeight="1" x14ac:dyDescent="0.25">
      <c r="A307" s="148" t="s">
        <v>162</v>
      </c>
      <c r="B307" s="149" t="s">
        <v>237</v>
      </c>
      <c r="C307" s="258" t="s">
        <v>422</v>
      </c>
      <c r="D307" s="150" t="s">
        <v>423</v>
      </c>
      <c r="E307" s="151"/>
      <c r="F307" s="551">
        <f>SUM(F308)</f>
        <v>1270384</v>
      </c>
    </row>
    <row r="308" spans="1:6" ht="34.5" customHeight="1" x14ac:dyDescent="0.25">
      <c r="A308" s="333" t="s">
        <v>506</v>
      </c>
      <c r="B308" s="334" t="s">
        <v>237</v>
      </c>
      <c r="C308" s="335" t="s">
        <v>10</v>
      </c>
      <c r="D308" s="336" t="s">
        <v>423</v>
      </c>
      <c r="E308" s="337"/>
      <c r="F308" s="491">
        <f>SUM(F309+F311+F314)</f>
        <v>1270384</v>
      </c>
    </row>
    <row r="309" spans="1:6" ht="18.75" customHeight="1" x14ac:dyDescent="0.25">
      <c r="A309" s="27" t="s">
        <v>624</v>
      </c>
      <c r="B309" s="121" t="s">
        <v>237</v>
      </c>
      <c r="C309" s="219" t="s">
        <v>10</v>
      </c>
      <c r="D309" s="119" t="s">
        <v>623</v>
      </c>
      <c r="E309" s="147"/>
      <c r="F309" s="490">
        <f>SUM(F310)</f>
        <v>429384</v>
      </c>
    </row>
    <row r="310" spans="1:6" ht="18" customHeight="1" x14ac:dyDescent="0.25">
      <c r="A310" s="55" t="s">
        <v>40</v>
      </c>
      <c r="B310" s="130" t="s">
        <v>237</v>
      </c>
      <c r="C310" s="220" t="s">
        <v>10</v>
      </c>
      <c r="D310" s="127" t="s">
        <v>623</v>
      </c>
      <c r="E310" s="134" t="s">
        <v>39</v>
      </c>
      <c r="F310" s="493">
        <f>SUM(прил7!H442)</f>
        <v>429384</v>
      </c>
    </row>
    <row r="311" spans="1:6" ht="15.75" x14ac:dyDescent="0.25">
      <c r="A311" s="27" t="s">
        <v>507</v>
      </c>
      <c r="B311" s="121" t="s">
        <v>237</v>
      </c>
      <c r="C311" s="219" t="s">
        <v>10</v>
      </c>
      <c r="D311" s="119" t="s">
        <v>508</v>
      </c>
      <c r="E311" s="147"/>
      <c r="F311" s="490">
        <f>SUM(F312:F313)</f>
        <v>673296</v>
      </c>
    </row>
    <row r="312" spans="1:6" ht="31.5" customHeight="1" x14ac:dyDescent="0.25">
      <c r="A312" s="55" t="s">
        <v>598</v>
      </c>
      <c r="B312" s="130" t="s">
        <v>237</v>
      </c>
      <c r="C312" s="220" t="s">
        <v>10</v>
      </c>
      <c r="D312" s="127" t="s">
        <v>508</v>
      </c>
      <c r="E312" s="134" t="s">
        <v>16</v>
      </c>
      <c r="F312" s="493">
        <f>SUM(прил7!H444)</f>
        <v>68544</v>
      </c>
    </row>
    <row r="313" spans="1:6" ht="15.75" x14ac:dyDescent="0.25">
      <c r="A313" s="77" t="s">
        <v>40</v>
      </c>
      <c r="B313" s="130" t="s">
        <v>237</v>
      </c>
      <c r="C313" s="220" t="s">
        <v>10</v>
      </c>
      <c r="D313" s="127" t="s">
        <v>508</v>
      </c>
      <c r="E313" s="134" t="s">
        <v>39</v>
      </c>
      <c r="F313" s="493">
        <f>SUM(прил7!H445)</f>
        <v>604752</v>
      </c>
    </row>
    <row r="314" spans="1:6" ht="15.75" x14ac:dyDescent="0.25">
      <c r="A314" s="76" t="s">
        <v>622</v>
      </c>
      <c r="B314" s="121" t="s">
        <v>237</v>
      </c>
      <c r="C314" s="219" t="s">
        <v>10</v>
      </c>
      <c r="D314" s="119" t="s">
        <v>625</v>
      </c>
      <c r="E314" s="147"/>
      <c r="F314" s="490">
        <f>SUM(F315:F316)</f>
        <v>167704</v>
      </c>
    </row>
    <row r="315" spans="1:6" ht="31.5" x14ac:dyDescent="0.25">
      <c r="A315" s="55" t="s">
        <v>598</v>
      </c>
      <c r="B315" s="130" t="s">
        <v>237</v>
      </c>
      <c r="C315" s="220" t="s">
        <v>10</v>
      </c>
      <c r="D315" s="127" t="s">
        <v>625</v>
      </c>
      <c r="E315" s="134" t="s">
        <v>16</v>
      </c>
      <c r="F315" s="493">
        <f>SUM(прил7!H447)</f>
        <v>100330</v>
      </c>
    </row>
    <row r="316" spans="1:6" s="649" customFormat="1" ht="15.75" x14ac:dyDescent="0.25">
      <c r="A316" s="77" t="s">
        <v>40</v>
      </c>
      <c r="B316" s="130" t="s">
        <v>237</v>
      </c>
      <c r="C316" s="220" t="s">
        <v>10</v>
      </c>
      <c r="D316" s="127" t="s">
        <v>625</v>
      </c>
      <c r="E316" s="134" t="s">
        <v>39</v>
      </c>
      <c r="F316" s="493">
        <f>SUM(прил7!H448)</f>
        <v>67374</v>
      </c>
    </row>
    <row r="317" spans="1:6" s="43" customFormat="1" ht="33" customHeight="1" x14ac:dyDescent="0.25">
      <c r="A317" s="59" t="s">
        <v>111</v>
      </c>
      <c r="B317" s="161" t="s">
        <v>425</v>
      </c>
      <c r="C317" s="259" t="s">
        <v>422</v>
      </c>
      <c r="D317" s="162" t="s">
        <v>423</v>
      </c>
      <c r="E317" s="137"/>
      <c r="F317" s="544">
        <f>SUM(F318)</f>
        <v>2655203</v>
      </c>
    </row>
    <row r="318" spans="1:6" s="43" customFormat="1" ht="51" customHeight="1" x14ac:dyDescent="0.25">
      <c r="A318" s="159" t="s">
        <v>112</v>
      </c>
      <c r="B318" s="160" t="s">
        <v>426</v>
      </c>
      <c r="C318" s="169" t="s">
        <v>422</v>
      </c>
      <c r="D318" s="156" t="s">
        <v>423</v>
      </c>
      <c r="E318" s="166"/>
      <c r="F318" s="551">
        <f>SUM(F319)</f>
        <v>2655203</v>
      </c>
    </row>
    <row r="319" spans="1:6" s="43" customFormat="1" ht="51" customHeight="1" x14ac:dyDescent="0.25">
      <c r="A319" s="360" t="s">
        <v>429</v>
      </c>
      <c r="B319" s="361" t="s">
        <v>426</v>
      </c>
      <c r="C319" s="362" t="s">
        <v>10</v>
      </c>
      <c r="D319" s="363" t="s">
        <v>423</v>
      </c>
      <c r="E319" s="370"/>
      <c r="F319" s="491">
        <f>SUM(F320)</f>
        <v>2655203</v>
      </c>
    </row>
    <row r="320" spans="1:6" s="43" customFormat="1" ht="17.25" customHeight="1" x14ac:dyDescent="0.25">
      <c r="A320" s="76" t="s">
        <v>113</v>
      </c>
      <c r="B320" s="128" t="s">
        <v>426</v>
      </c>
      <c r="C320" s="167" t="s">
        <v>10</v>
      </c>
      <c r="D320" s="158" t="s">
        <v>428</v>
      </c>
      <c r="E320" s="42"/>
      <c r="F320" s="490">
        <f>SUM(F321)</f>
        <v>2655203</v>
      </c>
    </row>
    <row r="321" spans="1:6" s="43" customFormat="1" ht="31.5" customHeight="1" x14ac:dyDescent="0.25">
      <c r="A321" s="77" t="s">
        <v>598</v>
      </c>
      <c r="B321" s="129" t="s">
        <v>426</v>
      </c>
      <c r="C321" s="164" t="s">
        <v>10</v>
      </c>
      <c r="D321" s="155" t="s">
        <v>428</v>
      </c>
      <c r="E321" s="61" t="s">
        <v>16</v>
      </c>
      <c r="F321" s="493">
        <f>SUM(прил7!H27+прил7!H58+прил7!H91+прил7!H551+прил7!H682)</f>
        <v>2655203</v>
      </c>
    </row>
    <row r="322" spans="1:6" s="43" customFormat="1" ht="31.5" x14ac:dyDescent="0.25">
      <c r="A322" s="136" t="s">
        <v>125</v>
      </c>
      <c r="B322" s="161" t="s">
        <v>434</v>
      </c>
      <c r="C322" s="259" t="s">
        <v>422</v>
      </c>
      <c r="D322" s="162" t="s">
        <v>423</v>
      </c>
      <c r="E322" s="137"/>
      <c r="F322" s="544">
        <f>SUM(F323+F327)</f>
        <v>6533388</v>
      </c>
    </row>
    <row r="323" spans="1:6" s="43" customFormat="1" ht="51.75" customHeight="1" x14ac:dyDescent="0.25">
      <c r="A323" s="159" t="s">
        <v>603</v>
      </c>
      <c r="B323" s="160" t="s">
        <v>197</v>
      </c>
      <c r="C323" s="169" t="s">
        <v>422</v>
      </c>
      <c r="D323" s="156" t="s">
        <v>423</v>
      </c>
      <c r="E323" s="166"/>
      <c r="F323" s="551">
        <f>SUM(F324)</f>
        <v>191179</v>
      </c>
    </row>
    <row r="324" spans="1:6" s="43" customFormat="1" ht="31.5" x14ac:dyDescent="0.25">
      <c r="A324" s="339" t="s">
        <v>433</v>
      </c>
      <c r="B324" s="361" t="s">
        <v>197</v>
      </c>
      <c r="C324" s="362" t="s">
        <v>10</v>
      </c>
      <c r="D324" s="363" t="s">
        <v>423</v>
      </c>
      <c r="E324" s="373"/>
      <c r="F324" s="491">
        <f>SUM(F325)</f>
        <v>191179</v>
      </c>
    </row>
    <row r="325" spans="1:6" s="43" customFormat="1" ht="18.75" customHeight="1" x14ac:dyDescent="0.25">
      <c r="A325" s="76" t="s">
        <v>84</v>
      </c>
      <c r="B325" s="128" t="s">
        <v>197</v>
      </c>
      <c r="C325" s="167" t="s">
        <v>10</v>
      </c>
      <c r="D325" s="158" t="s">
        <v>435</v>
      </c>
      <c r="E325" s="172"/>
      <c r="F325" s="490">
        <f>SUM(F326)</f>
        <v>191179</v>
      </c>
    </row>
    <row r="326" spans="1:6" s="43" customFormat="1" ht="47.25" x14ac:dyDescent="0.25">
      <c r="A326" s="77" t="s">
        <v>80</v>
      </c>
      <c r="B326" s="129" t="s">
        <v>197</v>
      </c>
      <c r="C326" s="164" t="s">
        <v>10</v>
      </c>
      <c r="D326" s="155" t="s">
        <v>435</v>
      </c>
      <c r="E326" s="138" t="s">
        <v>13</v>
      </c>
      <c r="F326" s="493">
        <f>SUM(прил7!H63)</f>
        <v>191179</v>
      </c>
    </row>
    <row r="327" spans="1:6" s="43" customFormat="1" ht="63" x14ac:dyDescent="0.25">
      <c r="A327" s="152" t="s">
        <v>553</v>
      </c>
      <c r="B327" s="160" t="s">
        <v>552</v>
      </c>
      <c r="C327" s="169" t="s">
        <v>422</v>
      </c>
      <c r="D327" s="156" t="s">
        <v>423</v>
      </c>
      <c r="E327" s="166"/>
      <c r="F327" s="551">
        <f>SUM(F328)</f>
        <v>6342209</v>
      </c>
    </row>
    <row r="328" spans="1:6" s="43" customFormat="1" ht="31.5" x14ac:dyDescent="0.25">
      <c r="A328" s="360" t="s">
        <v>554</v>
      </c>
      <c r="B328" s="361" t="s">
        <v>552</v>
      </c>
      <c r="C328" s="362" t="s">
        <v>10</v>
      </c>
      <c r="D328" s="363" t="s">
        <v>423</v>
      </c>
      <c r="E328" s="373"/>
      <c r="F328" s="491">
        <f>SUM(F329)</f>
        <v>6342209</v>
      </c>
    </row>
    <row r="329" spans="1:6" s="43" customFormat="1" ht="31.5" customHeight="1" x14ac:dyDescent="0.25">
      <c r="A329" s="76" t="s">
        <v>556</v>
      </c>
      <c r="B329" s="128" t="s">
        <v>552</v>
      </c>
      <c r="C329" s="167" t="s">
        <v>10</v>
      </c>
      <c r="D329" s="158" t="s">
        <v>555</v>
      </c>
      <c r="E329" s="172"/>
      <c r="F329" s="490">
        <f>SUM(F330)</f>
        <v>6342209</v>
      </c>
    </row>
    <row r="330" spans="1:6" s="43" customFormat="1" ht="33.75" customHeight="1" x14ac:dyDescent="0.25">
      <c r="A330" s="77" t="s">
        <v>598</v>
      </c>
      <c r="B330" s="129" t="s">
        <v>552</v>
      </c>
      <c r="C330" s="164" t="s">
        <v>10</v>
      </c>
      <c r="D330" s="155" t="s">
        <v>555</v>
      </c>
      <c r="E330" s="138" t="s">
        <v>16</v>
      </c>
      <c r="F330" s="493">
        <f>SUM(прил7!H142)</f>
        <v>6342209</v>
      </c>
    </row>
    <row r="331" spans="1:6" ht="51" customHeight="1" x14ac:dyDescent="0.25">
      <c r="A331" s="59" t="s">
        <v>140</v>
      </c>
      <c r="B331" s="374" t="s">
        <v>459</v>
      </c>
      <c r="C331" s="257" t="s">
        <v>422</v>
      </c>
      <c r="D331" s="143" t="s">
        <v>423</v>
      </c>
      <c r="E331" s="133"/>
      <c r="F331" s="544">
        <f>SUM(F332+F356+F360)</f>
        <v>49538736</v>
      </c>
    </row>
    <row r="332" spans="1:6" s="43" customFormat="1" ht="65.25" customHeight="1" x14ac:dyDescent="0.25">
      <c r="A332" s="148" t="s">
        <v>141</v>
      </c>
      <c r="B332" s="149" t="s">
        <v>215</v>
      </c>
      <c r="C332" s="258" t="s">
        <v>422</v>
      </c>
      <c r="D332" s="150" t="s">
        <v>423</v>
      </c>
      <c r="E332" s="151"/>
      <c r="F332" s="551">
        <f>SUM(F333)</f>
        <v>49037856</v>
      </c>
    </row>
    <row r="333" spans="1:6" s="43" customFormat="1" ht="48.75" customHeight="1" x14ac:dyDescent="0.25">
      <c r="A333" s="333" t="s">
        <v>462</v>
      </c>
      <c r="B333" s="334" t="s">
        <v>215</v>
      </c>
      <c r="C333" s="335" t="s">
        <v>10</v>
      </c>
      <c r="D333" s="336" t="s">
        <v>423</v>
      </c>
      <c r="E333" s="337"/>
      <c r="F333" s="491">
        <f>SUM(F342+F344+F354+F346+F348+F350+F352+F334+F339+F337)</f>
        <v>49037856</v>
      </c>
    </row>
    <row r="334" spans="1:6" s="43" customFormat="1" ht="66" customHeight="1" x14ac:dyDescent="0.25">
      <c r="A334" s="556" t="s">
        <v>1120</v>
      </c>
      <c r="B334" s="121" t="s">
        <v>215</v>
      </c>
      <c r="C334" s="219" t="s">
        <v>10</v>
      </c>
      <c r="D334" s="119" t="s">
        <v>1121</v>
      </c>
      <c r="E334" s="147"/>
      <c r="F334" s="490">
        <f>SUM(F335:F336)</f>
        <v>40358221</v>
      </c>
    </row>
    <row r="335" spans="1:6" s="43" customFormat="1" ht="32.25" hidden="1" customHeight="1" x14ac:dyDescent="0.25">
      <c r="A335" s="378" t="s">
        <v>598</v>
      </c>
      <c r="B335" s="130" t="s">
        <v>215</v>
      </c>
      <c r="C335" s="220" t="s">
        <v>10</v>
      </c>
      <c r="D335" s="127" t="s">
        <v>791</v>
      </c>
      <c r="E335" s="134" t="s">
        <v>16</v>
      </c>
      <c r="F335" s="493">
        <f>SUM(прил7!H214)</f>
        <v>0</v>
      </c>
    </row>
    <row r="336" spans="1:6" s="43" customFormat="1" ht="33" customHeight="1" x14ac:dyDescent="0.25">
      <c r="A336" s="55" t="s">
        <v>184</v>
      </c>
      <c r="B336" s="130" t="s">
        <v>215</v>
      </c>
      <c r="C336" s="220" t="s">
        <v>10</v>
      </c>
      <c r="D336" s="127" t="s">
        <v>1121</v>
      </c>
      <c r="E336" s="134" t="s">
        <v>179</v>
      </c>
      <c r="F336" s="493">
        <f>SUM(прил7!H215)</f>
        <v>40358221</v>
      </c>
    </row>
    <row r="337" spans="1:6" s="43" customFormat="1" ht="33" hidden="1" customHeight="1" x14ac:dyDescent="0.25">
      <c r="A337" s="27" t="s">
        <v>1127</v>
      </c>
      <c r="B337" s="121" t="s">
        <v>215</v>
      </c>
      <c r="C337" s="219" t="s">
        <v>10</v>
      </c>
      <c r="D337" s="119" t="s">
        <v>1126</v>
      </c>
      <c r="E337" s="147"/>
      <c r="F337" s="490">
        <f>SUM(F338)</f>
        <v>0</v>
      </c>
    </row>
    <row r="338" spans="1:6" s="43" customFormat="1" ht="33" hidden="1" customHeight="1" x14ac:dyDescent="0.25">
      <c r="A338" s="55" t="s">
        <v>184</v>
      </c>
      <c r="B338" s="130" t="s">
        <v>215</v>
      </c>
      <c r="C338" s="220" t="s">
        <v>10</v>
      </c>
      <c r="D338" s="127" t="s">
        <v>1126</v>
      </c>
      <c r="E338" s="134" t="s">
        <v>179</v>
      </c>
      <c r="F338" s="493">
        <f>SUM(прил7!H217)</f>
        <v>0</v>
      </c>
    </row>
    <row r="339" spans="1:6" s="43" customFormat="1" ht="80.25" customHeight="1" x14ac:dyDescent="0.25">
      <c r="A339" s="27" t="s">
        <v>1122</v>
      </c>
      <c r="B339" s="121" t="s">
        <v>215</v>
      </c>
      <c r="C339" s="219" t="s">
        <v>10</v>
      </c>
      <c r="D339" s="119" t="s">
        <v>1119</v>
      </c>
      <c r="E339" s="147"/>
      <c r="F339" s="490">
        <f>SUM(F340:F341)</f>
        <v>407659</v>
      </c>
    </row>
    <row r="340" spans="1:6" s="43" customFormat="1" ht="33" hidden="1" customHeight="1" x14ac:dyDescent="0.25">
      <c r="A340" s="55" t="s">
        <v>598</v>
      </c>
      <c r="B340" s="130" t="s">
        <v>215</v>
      </c>
      <c r="C340" s="220" t="s">
        <v>10</v>
      </c>
      <c r="D340" s="127" t="s">
        <v>893</v>
      </c>
      <c r="E340" s="134" t="s">
        <v>16</v>
      </c>
      <c r="F340" s="493">
        <f>SUM(прил7!H219)</f>
        <v>0</v>
      </c>
    </row>
    <row r="341" spans="1:6" s="43" customFormat="1" ht="33.75" customHeight="1" x14ac:dyDescent="0.25">
      <c r="A341" s="77" t="s">
        <v>184</v>
      </c>
      <c r="B341" s="130" t="s">
        <v>215</v>
      </c>
      <c r="C341" s="220" t="s">
        <v>10</v>
      </c>
      <c r="D341" s="127" t="s">
        <v>1119</v>
      </c>
      <c r="E341" s="134" t="s">
        <v>179</v>
      </c>
      <c r="F341" s="493">
        <f>SUM(прил7!H220)</f>
        <v>407659</v>
      </c>
    </row>
    <row r="342" spans="1:6" s="43" customFormat="1" ht="18.75" hidden="1" customHeight="1" x14ac:dyDescent="0.25">
      <c r="A342" s="556" t="s">
        <v>770</v>
      </c>
      <c r="B342" s="121" t="s">
        <v>215</v>
      </c>
      <c r="C342" s="219" t="s">
        <v>10</v>
      </c>
      <c r="D342" s="119" t="s">
        <v>871</v>
      </c>
      <c r="E342" s="147"/>
      <c r="F342" s="490">
        <f>SUM(F343)</f>
        <v>0</v>
      </c>
    </row>
    <row r="343" spans="1:6" s="43" customFormat="1" ht="33.75" hidden="1" customHeight="1" x14ac:dyDescent="0.25">
      <c r="A343" s="55" t="s">
        <v>598</v>
      </c>
      <c r="B343" s="130" t="s">
        <v>215</v>
      </c>
      <c r="C343" s="220" t="s">
        <v>10</v>
      </c>
      <c r="D343" s="127" t="s">
        <v>871</v>
      </c>
      <c r="E343" s="134" t="s">
        <v>16</v>
      </c>
      <c r="F343" s="493">
        <f>SUM(прил7!H222)</f>
        <v>0</v>
      </c>
    </row>
    <row r="344" spans="1:6" s="43" customFormat="1" ht="18.75" hidden="1" customHeight="1" x14ac:dyDescent="0.25">
      <c r="A344" s="27" t="s">
        <v>905</v>
      </c>
      <c r="B344" s="121" t="s">
        <v>215</v>
      </c>
      <c r="C344" s="219" t="s">
        <v>10</v>
      </c>
      <c r="D344" s="119" t="s">
        <v>771</v>
      </c>
      <c r="E344" s="147"/>
      <c r="F344" s="490">
        <f>SUM(F345)</f>
        <v>0</v>
      </c>
    </row>
    <row r="345" spans="1:6" s="43" customFormat="1" ht="33.75" hidden="1" customHeight="1" x14ac:dyDescent="0.25">
      <c r="A345" s="77" t="s">
        <v>598</v>
      </c>
      <c r="B345" s="130" t="s">
        <v>215</v>
      </c>
      <c r="C345" s="220" t="s">
        <v>10</v>
      </c>
      <c r="D345" s="127" t="s">
        <v>771</v>
      </c>
      <c r="E345" s="134" t="s">
        <v>16</v>
      </c>
      <c r="F345" s="493">
        <f>SUM(прил7!H224)</f>
        <v>0</v>
      </c>
    </row>
    <row r="346" spans="1:6" s="43" customFormat="1" ht="33.75" hidden="1" customHeight="1" x14ac:dyDescent="0.25">
      <c r="A346" s="27" t="s">
        <v>588</v>
      </c>
      <c r="B346" s="121" t="s">
        <v>215</v>
      </c>
      <c r="C346" s="219" t="s">
        <v>10</v>
      </c>
      <c r="D346" s="119" t="s">
        <v>587</v>
      </c>
      <c r="E346" s="147"/>
      <c r="F346" s="490">
        <f>SUM(F347)</f>
        <v>0</v>
      </c>
    </row>
    <row r="347" spans="1:6" s="43" customFormat="1" ht="32.25" hidden="1" customHeight="1" x14ac:dyDescent="0.25">
      <c r="A347" s="77" t="s">
        <v>598</v>
      </c>
      <c r="B347" s="130" t="s">
        <v>215</v>
      </c>
      <c r="C347" s="220" t="s">
        <v>10</v>
      </c>
      <c r="D347" s="127" t="s">
        <v>587</v>
      </c>
      <c r="E347" s="134" t="s">
        <v>16</v>
      </c>
      <c r="F347" s="493"/>
    </row>
    <row r="348" spans="1:6" s="43" customFormat="1" ht="47.25" x14ac:dyDescent="0.25">
      <c r="A348" s="27" t="s">
        <v>464</v>
      </c>
      <c r="B348" s="121" t="s">
        <v>215</v>
      </c>
      <c r="C348" s="219" t="s">
        <v>10</v>
      </c>
      <c r="D348" s="119" t="s">
        <v>465</v>
      </c>
      <c r="E348" s="147"/>
      <c r="F348" s="490">
        <f>SUM(F349:F349)</f>
        <v>702703</v>
      </c>
    </row>
    <row r="349" spans="1:6" s="43" customFormat="1" ht="15.75" x14ac:dyDescent="0.25">
      <c r="A349" s="55" t="s">
        <v>21</v>
      </c>
      <c r="B349" s="130" t="s">
        <v>215</v>
      </c>
      <c r="C349" s="220" t="s">
        <v>10</v>
      </c>
      <c r="D349" s="127" t="s">
        <v>465</v>
      </c>
      <c r="E349" s="134" t="s">
        <v>68</v>
      </c>
      <c r="F349" s="493">
        <f>SUM(прил7!H226)</f>
        <v>702703</v>
      </c>
    </row>
    <row r="350" spans="1:6" s="43" customFormat="1" ht="47.25" x14ac:dyDescent="0.25">
      <c r="A350" s="27" t="s">
        <v>466</v>
      </c>
      <c r="B350" s="121" t="s">
        <v>215</v>
      </c>
      <c r="C350" s="219" t="s">
        <v>10</v>
      </c>
      <c r="D350" s="119" t="s">
        <v>467</v>
      </c>
      <c r="E350" s="147"/>
      <c r="F350" s="490">
        <f>SUM(F351)</f>
        <v>3131645</v>
      </c>
    </row>
    <row r="351" spans="1:6" s="43" customFormat="1" ht="15.75" x14ac:dyDescent="0.25">
      <c r="A351" s="55" t="s">
        <v>21</v>
      </c>
      <c r="B351" s="130" t="s">
        <v>215</v>
      </c>
      <c r="C351" s="220" t="s">
        <v>10</v>
      </c>
      <c r="D351" s="127" t="s">
        <v>467</v>
      </c>
      <c r="E351" s="134" t="s">
        <v>68</v>
      </c>
      <c r="F351" s="493">
        <f>SUM(прил7!H228)</f>
        <v>3131645</v>
      </c>
    </row>
    <row r="352" spans="1:6" s="43" customFormat="1" ht="31.5" x14ac:dyDescent="0.25">
      <c r="A352" s="27" t="s">
        <v>485</v>
      </c>
      <c r="B352" s="121" t="s">
        <v>215</v>
      </c>
      <c r="C352" s="219" t="s">
        <v>10</v>
      </c>
      <c r="D352" s="119" t="s">
        <v>484</v>
      </c>
      <c r="E352" s="147"/>
      <c r="F352" s="490">
        <f>SUM(F353)</f>
        <v>51136</v>
      </c>
    </row>
    <row r="353" spans="1:6" s="43" customFormat="1" ht="15.75" x14ac:dyDescent="0.25">
      <c r="A353" s="55" t="s">
        <v>21</v>
      </c>
      <c r="B353" s="130" t="s">
        <v>215</v>
      </c>
      <c r="C353" s="220" t="s">
        <v>10</v>
      </c>
      <c r="D353" s="127" t="s">
        <v>484</v>
      </c>
      <c r="E353" s="134" t="s">
        <v>68</v>
      </c>
      <c r="F353" s="493">
        <f>SUM(прил7!H147)</f>
        <v>51136</v>
      </c>
    </row>
    <row r="354" spans="1:6" s="43" customFormat="1" ht="32.25" customHeight="1" x14ac:dyDescent="0.25">
      <c r="A354" s="27" t="s">
        <v>142</v>
      </c>
      <c r="B354" s="121" t="s">
        <v>215</v>
      </c>
      <c r="C354" s="219" t="s">
        <v>10</v>
      </c>
      <c r="D354" s="119" t="s">
        <v>463</v>
      </c>
      <c r="E354" s="147"/>
      <c r="F354" s="490">
        <f>SUM(F355)</f>
        <v>4386492</v>
      </c>
    </row>
    <row r="355" spans="1:6" s="43" customFormat="1" ht="33.75" customHeight="1" x14ac:dyDescent="0.25">
      <c r="A355" s="55" t="s">
        <v>184</v>
      </c>
      <c r="B355" s="130" t="s">
        <v>215</v>
      </c>
      <c r="C355" s="220" t="s">
        <v>10</v>
      </c>
      <c r="D355" s="127" t="s">
        <v>463</v>
      </c>
      <c r="E355" s="134" t="s">
        <v>179</v>
      </c>
      <c r="F355" s="493">
        <f>SUM(прил7!H230)</f>
        <v>4386492</v>
      </c>
    </row>
    <row r="356" spans="1:6" s="43" customFormat="1" ht="64.5" customHeight="1" x14ac:dyDescent="0.25">
      <c r="A356" s="174" t="s">
        <v>185</v>
      </c>
      <c r="B356" s="149" t="s">
        <v>223</v>
      </c>
      <c r="C356" s="258" t="s">
        <v>422</v>
      </c>
      <c r="D356" s="150" t="s">
        <v>423</v>
      </c>
      <c r="E356" s="151"/>
      <c r="F356" s="551">
        <f>SUM(F357)</f>
        <v>450000</v>
      </c>
    </row>
    <row r="357" spans="1:6" s="43" customFormat="1" ht="33.75" customHeight="1" x14ac:dyDescent="0.25">
      <c r="A357" s="375" t="s">
        <v>460</v>
      </c>
      <c r="B357" s="334" t="s">
        <v>223</v>
      </c>
      <c r="C357" s="335" t="s">
        <v>10</v>
      </c>
      <c r="D357" s="336" t="s">
        <v>423</v>
      </c>
      <c r="E357" s="337"/>
      <c r="F357" s="491">
        <f>SUM(F358)</f>
        <v>450000</v>
      </c>
    </row>
    <row r="358" spans="1:6" s="43" customFormat="1" ht="16.5" customHeight="1" x14ac:dyDescent="0.25">
      <c r="A358" s="67" t="s">
        <v>186</v>
      </c>
      <c r="B358" s="121" t="s">
        <v>223</v>
      </c>
      <c r="C358" s="219" t="s">
        <v>10</v>
      </c>
      <c r="D358" s="119" t="s">
        <v>461</v>
      </c>
      <c r="E358" s="147"/>
      <c r="F358" s="490">
        <f>SUM(F359)</f>
        <v>450000</v>
      </c>
    </row>
    <row r="359" spans="1:6" s="43" customFormat="1" ht="16.5" customHeight="1" x14ac:dyDescent="0.25">
      <c r="A359" s="82" t="s">
        <v>18</v>
      </c>
      <c r="B359" s="130" t="s">
        <v>223</v>
      </c>
      <c r="C359" s="220" t="s">
        <v>10</v>
      </c>
      <c r="D359" s="127" t="s">
        <v>461</v>
      </c>
      <c r="E359" s="134" t="s">
        <v>17</v>
      </c>
      <c r="F359" s="493">
        <f>SUM(прил7!H208)</f>
        <v>450000</v>
      </c>
    </row>
    <row r="360" spans="1:6" s="43" customFormat="1" ht="79.5" customHeight="1" x14ac:dyDescent="0.25">
      <c r="A360" s="159" t="s">
        <v>254</v>
      </c>
      <c r="B360" s="149" t="s">
        <v>252</v>
      </c>
      <c r="C360" s="258" t="s">
        <v>422</v>
      </c>
      <c r="D360" s="150" t="s">
        <v>423</v>
      </c>
      <c r="E360" s="151"/>
      <c r="F360" s="551">
        <f>SUM(F361)</f>
        <v>50880</v>
      </c>
    </row>
    <row r="361" spans="1:6" s="43" customFormat="1" ht="33.75" customHeight="1" x14ac:dyDescent="0.25">
      <c r="A361" s="360" t="s">
        <v>468</v>
      </c>
      <c r="B361" s="334" t="s">
        <v>252</v>
      </c>
      <c r="C361" s="335" t="s">
        <v>10</v>
      </c>
      <c r="D361" s="336" t="s">
        <v>423</v>
      </c>
      <c r="E361" s="337"/>
      <c r="F361" s="491">
        <f>SUM(F362+F364)</f>
        <v>50880</v>
      </c>
    </row>
    <row r="362" spans="1:6" s="43" customFormat="1" ht="31.5" x14ac:dyDescent="0.25">
      <c r="A362" s="76" t="s">
        <v>253</v>
      </c>
      <c r="B362" s="121" t="s">
        <v>252</v>
      </c>
      <c r="C362" s="219" t="s">
        <v>10</v>
      </c>
      <c r="D362" s="119" t="s">
        <v>469</v>
      </c>
      <c r="E362" s="147"/>
      <c r="F362" s="490">
        <f>SUM(F363)</f>
        <v>50880</v>
      </c>
    </row>
    <row r="363" spans="1:6" s="43" customFormat="1" ht="30.75" customHeight="1" x14ac:dyDescent="0.25">
      <c r="A363" s="77" t="s">
        <v>598</v>
      </c>
      <c r="B363" s="130" t="s">
        <v>252</v>
      </c>
      <c r="C363" s="220" t="s">
        <v>10</v>
      </c>
      <c r="D363" s="127" t="s">
        <v>469</v>
      </c>
      <c r="E363" s="134" t="s">
        <v>16</v>
      </c>
      <c r="F363" s="493">
        <f>SUM(прил7!H234)</f>
        <v>50880</v>
      </c>
    </row>
    <row r="364" spans="1:6" s="43" customFormat="1" ht="19.5" hidden="1" customHeight="1" x14ac:dyDescent="0.25">
      <c r="A364" s="76" t="s">
        <v>877</v>
      </c>
      <c r="B364" s="121" t="s">
        <v>252</v>
      </c>
      <c r="C364" s="219" t="s">
        <v>10</v>
      </c>
      <c r="D364" s="119" t="s">
        <v>876</v>
      </c>
      <c r="E364" s="147"/>
      <c r="F364" s="490">
        <f>SUM(F365)</f>
        <v>0</v>
      </c>
    </row>
    <row r="365" spans="1:6" s="43" customFormat="1" ht="30.75" hidden="1" customHeight="1" x14ac:dyDescent="0.25">
      <c r="A365" s="77" t="s">
        <v>598</v>
      </c>
      <c r="B365" s="130" t="s">
        <v>252</v>
      </c>
      <c r="C365" s="220" t="s">
        <v>10</v>
      </c>
      <c r="D365" s="127" t="s">
        <v>876</v>
      </c>
      <c r="E365" s="134" t="s">
        <v>16</v>
      </c>
      <c r="F365" s="493">
        <f>SUM(прил7!H236)</f>
        <v>0</v>
      </c>
    </row>
    <row r="366" spans="1:6" s="43" customFormat="1" ht="32.25" customHeight="1" x14ac:dyDescent="0.25">
      <c r="A366" s="75" t="s">
        <v>120</v>
      </c>
      <c r="B366" s="161" t="s">
        <v>437</v>
      </c>
      <c r="C366" s="259" t="s">
        <v>422</v>
      </c>
      <c r="D366" s="162" t="s">
        <v>423</v>
      </c>
      <c r="E366" s="137"/>
      <c r="F366" s="544">
        <f>SUM(F367+F373)</f>
        <v>760600</v>
      </c>
    </row>
    <row r="367" spans="1:6" s="43" customFormat="1" ht="63" x14ac:dyDescent="0.25">
      <c r="A367" s="152" t="s">
        <v>156</v>
      </c>
      <c r="B367" s="160" t="s">
        <v>236</v>
      </c>
      <c r="C367" s="169" t="s">
        <v>422</v>
      </c>
      <c r="D367" s="156" t="s">
        <v>423</v>
      </c>
      <c r="E367" s="166"/>
      <c r="F367" s="551">
        <f>SUM(F368)</f>
        <v>149000</v>
      </c>
    </row>
    <row r="368" spans="1:6" s="43" customFormat="1" ht="31.5" x14ac:dyDescent="0.25">
      <c r="A368" s="339" t="s">
        <v>499</v>
      </c>
      <c r="B368" s="361" t="s">
        <v>236</v>
      </c>
      <c r="C368" s="362" t="s">
        <v>10</v>
      </c>
      <c r="D368" s="363" t="s">
        <v>423</v>
      </c>
      <c r="E368" s="370"/>
      <c r="F368" s="491">
        <f>SUM(F369+F371)</f>
        <v>149000</v>
      </c>
    </row>
    <row r="369" spans="1:6" s="43" customFormat="1" ht="31.5" x14ac:dyDescent="0.25">
      <c r="A369" s="76" t="s">
        <v>157</v>
      </c>
      <c r="B369" s="128" t="s">
        <v>236</v>
      </c>
      <c r="C369" s="167" t="s">
        <v>10</v>
      </c>
      <c r="D369" s="158" t="s">
        <v>500</v>
      </c>
      <c r="E369" s="42"/>
      <c r="F369" s="490">
        <f>SUM(F370)</f>
        <v>149000</v>
      </c>
    </row>
    <row r="370" spans="1:6" s="43" customFormat="1" ht="33.75" customHeight="1" x14ac:dyDescent="0.25">
      <c r="A370" s="77" t="s">
        <v>598</v>
      </c>
      <c r="B370" s="129" t="s">
        <v>236</v>
      </c>
      <c r="C370" s="164" t="s">
        <v>10</v>
      </c>
      <c r="D370" s="155" t="s">
        <v>500</v>
      </c>
      <c r="E370" s="61" t="s">
        <v>16</v>
      </c>
      <c r="F370" s="493">
        <f>SUM(прил7!H453+прил7!H481+прил7!H514)</f>
        <v>149000</v>
      </c>
    </row>
    <row r="371" spans="1:6" s="43" customFormat="1" ht="18.75" hidden="1" customHeight="1" x14ac:dyDescent="0.25">
      <c r="A371" s="76" t="s">
        <v>557</v>
      </c>
      <c r="B371" s="128" t="s">
        <v>236</v>
      </c>
      <c r="C371" s="167" t="s">
        <v>10</v>
      </c>
      <c r="D371" s="158" t="s">
        <v>558</v>
      </c>
      <c r="E371" s="42"/>
      <c r="F371" s="490">
        <f>SUM(F372)</f>
        <v>0</v>
      </c>
    </row>
    <row r="372" spans="1:6" s="43" customFormat="1" ht="33.75" hidden="1" customHeight="1" x14ac:dyDescent="0.25">
      <c r="A372" s="77" t="s">
        <v>598</v>
      </c>
      <c r="B372" s="129" t="s">
        <v>236</v>
      </c>
      <c r="C372" s="164" t="s">
        <v>10</v>
      </c>
      <c r="D372" s="155" t="s">
        <v>558</v>
      </c>
      <c r="E372" s="61" t="s">
        <v>16</v>
      </c>
      <c r="F372" s="493">
        <f>SUM(прил7!H152)</f>
        <v>0</v>
      </c>
    </row>
    <row r="373" spans="1:6" s="43" customFormat="1" ht="49.5" customHeight="1" x14ac:dyDescent="0.25">
      <c r="A373" s="159" t="s">
        <v>121</v>
      </c>
      <c r="B373" s="160" t="s">
        <v>198</v>
      </c>
      <c r="C373" s="169" t="s">
        <v>422</v>
      </c>
      <c r="D373" s="156" t="s">
        <v>423</v>
      </c>
      <c r="E373" s="166"/>
      <c r="F373" s="551">
        <f>SUM(F374)</f>
        <v>611600</v>
      </c>
    </row>
    <row r="374" spans="1:6" s="43" customFormat="1" ht="49.5" customHeight="1" x14ac:dyDescent="0.25">
      <c r="A374" s="360" t="s">
        <v>436</v>
      </c>
      <c r="B374" s="361" t="s">
        <v>198</v>
      </c>
      <c r="C374" s="362" t="s">
        <v>10</v>
      </c>
      <c r="D374" s="363" t="s">
        <v>423</v>
      </c>
      <c r="E374" s="370"/>
      <c r="F374" s="491">
        <f>SUM(F375+F377)</f>
        <v>611600</v>
      </c>
    </row>
    <row r="375" spans="1:6" s="43" customFormat="1" ht="47.25" x14ac:dyDescent="0.25">
      <c r="A375" s="76" t="s">
        <v>803</v>
      </c>
      <c r="B375" s="128" t="s">
        <v>198</v>
      </c>
      <c r="C375" s="167" t="s">
        <v>10</v>
      </c>
      <c r="D375" s="158" t="s">
        <v>438</v>
      </c>
      <c r="E375" s="42"/>
      <c r="F375" s="490">
        <f>SUM(F376:G376)</f>
        <v>305800</v>
      </c>
    </row>
    <row r="376" spans="1:6" s="43" customFormat="1" ht="47.25" x14ac:dyDescent="0.25">
      <c r="A376" s="77" t="s">
        <v>80</v>
      </c>
      <c r="B376" s="129" t="s">
        <v>198</v>
      </c>
      <c r="C376" s="164" t="s">
        <v>10</v>
      </c>
      <c r="D376" s="155" t="s">
        <v>438</v>
      </c>
      <c r="E376" s="61" t="s">
        <v>13</v>
      </c>
      <c r="F376" s="493">
        <f>SUM(прил7!H68)</f>
        <v>305800</v>
      </c>
    </row>
    <row r="377" spans="1:6" s="43" customFormat="1" ht="31.5" x14ac:dyDescent="0.25">
      <c r="A377" s="76" t="s">
        <v>83</v>
      </c>
      <c r="B377" s="128" t="s">
        <v>198</v>
      </c>
      <c r="C377" s="167" t="s">
        <v>10</v>
      </c>
      <c r="D377" s="158" t="s">
        <v>439</v>
      </c>
      <c r="E377" s="42"/>
      <c r="F377" s="490">
        <f>SUM(F378)</f>
        <v>305800</v>
      </c>
    </row>
    <row r="378" spans="1:6" s="43" customFormat="1" ht="47.25" x14ac:dyDescent="0.25">
      <c r="A378" s="77" t="s">
        <v>80</v>
      </c>
      <c r="B378" s="129" t="s">
        <v>198</v>
      </c>
      <c r="C378" s="164" t="s">
        <v>10</v>
      </c>
      <c r="D378" s="155" t="s">
        <v>439</v>
      </c>
      <c r="E378" s="61" t="s">
        <v>13</v>
      </c>
      <c r="F378" s="493">
        <f>SUM(прил7!H70)</f>
        <v>305800</v>
      </c>
    </row>
    <row r="379" spans="1:6" ht="63" customHeight="1" x14ac:dyDescent="0.25">
      <c r="A379" s="59" t="s">
        <v>136</v>
      </c>
      <c r="B379" s="161" t="s">
        <v>212</v>
      </c>
      <c r="C379" s="259" t="s">
        <v>422</v>
      </c>
      <c r="D379" s="162" t="s">
        <v>423</v>
      </c>
      <c r="E379" s="137"/>
      <c r="F379" s="544">
        <f>SUM(F380+F388+F396)</f>
        <v>4209746</v>
      </c>
    </row>
    <row r="380" spans="1:6" s="43" customFormat="1" ht="96.75" customHeight="1" x14ac:dyDescent="0.25">
      <c r="A380" s="159" t="s">
        <v>137</v>
      </c>
      <c r="B380" s="160" t="s">
        <v>213</v>
      </c>
      <c r="C380" s="169" t="s">
        <v>422</v>
      </c>
      <c r="D380" s="156" t="s">
        <v>423</v>
      </c>
      <c r="E380" s="173"/>
      <c r="F380" s="551">
        <f>SUM(F381)</f>
        <v>2306746</v>
      </c>
    </row>
    <row r="381" spans="1:6" s="43" customFormat="1" ht="32.25" customHeight="1" x14ac:dyDescent="0.25">
      <c r="A381" s="360" t="s">
        <v>456</v>
      </c>
      <c r="B381" s="361" t="s">
        <v>213</v>
      </c>
      <c r="C381" s="362" t="s">
        <v>10</v>
      </c>
      <c r="D381" s="363" t="s">
        <v>423</v>
      </c>
      <c r="E381" s="373"/>
      <c r="F381" s="491">
        <f>SUM(F382+F386)</f>
        <v>2306746</v>
      </c>
    </row>
    <row r="382" spans="1:6" s="43" customFormat="1" ht="31.5" x14ac:dyDescent="0.25">
      <c r="A382" s="76" t="s">
        <v>90</v>
      </c>
      <c r="B382" s="128" t="s">
        <v>213</v>
      </c>
      <c r="C382" s="167" t="s">
        <v>10</v>
      </c>
      <c r="D382" s="158" t="s">
        <v>455</v>
      </c>
      <c r="E382" s="172"/>
      <c r="F382" s="490">
        <f>SUM(F383:F385)</f>
        <v>2299026</v>
      </c>
    </row>
    <row r="383" spans="1:6" s="43" customFormat="1" ht="47.25" x14ac:dyDescent="0.25">
      <c r="A383" s="77" t="s">
        <v>80</v>
      </c>
      <c r="B383" s="129" t="s">
        <v>213</v>
      </c>
      <c r="C383" s="164" t="s">
        <v>10</v>
      </c>
      <c r="D383" s="155" t="s">
        <v>455</v>
      </c>
      <c r="E383" s="138" t="s">
        <v>13</v>
      </c>
      <c r="F383" s="493">
        <f>SUM(прил7!H193)</f>
        <v>2082746</v>
      </c>
    </row>
    <row r="384" spans="1:6" s="43" customFormat="1" ht="30" customHeight="1" x14ac:dyDescent="0.25">
      <c r="A384" s="77" t="s">
        <v>598</v>
      </c>
      <c r="B384" s="129" t="s">
        <v>213</v>
      </c>
      <c r="C384" s="164" t="s">
        <v>10</v>
      </c>
      <c r="D384" s="155" t="s">
        <v>455</v>
      </c>
      <c r="E384" s="138" t="s">
        <v>16</v>
      </c>
      <c r="F384" s="493">
        <f>SUM(прил7!H194)</f>
        <v>215280</v>
      </c>
    </row>
    <row r="385" spans="1:6" s="43" customFormat="1" ht="16.5" customHeight="1" x14ac:dyDescent="0.25">
      <c r="A385" s="77" t="s">
        <v>18</v>
      </c>
      <c r="B385" s="129" t="s">
        <v>213</v>
      </c>
      <c r="C385" s="164" t="s">
        <v>10</v>
      </c>
      <c r="D385" s="155" t="s">
        <v>455</v>
      </c>
      <c r="E385" s="138" t="s">
        <v>17</v>
      </c>
      <c r="F385" s="493">
        <f>SUM(прил7!H195)</f>
        <v>1000</v>
      </c>
    </row>
    <row r="386" spans="1:6" s="43" customFormat="1" ht="32.25" customHeight="1" x14ac:dyDescent="0.25">
      <c r="A386" s="27" t="s">
        <v>1090</v>
      </c>
      <c r="B386" s="242" t="s">
        <v>213</v>
      </c>
      <c r="C386" s="243" t="s">
        <v>10</v>
      </c>
      <c r="D386" s="238" t="s">
        <v>1089</v>
      </c>
      <c r="E386" s="28"/>
      <c r="F386" s="490">
        <f>SUM(F387)</f>
        <v>7720</v>
      </c>
    </row>
    <row r="387" spans="1:6" s="43" customFormat="1" ht="33" customHeight="1" x14ac:dyDescent="0.25">
      <c r="A387" s="91" t="s">
        <v>598</v>
      </c>
      <c r="B387" s="269" t="s">
        <v>213</v>
      </c>
      <c r="C387" s="270" t="s">
        <v>10</v>
      </c>
      <c r="D387" s="253" t="s">
        <v>1089</v>
      </c>
      <c r="E387" s="2" t="s">
        <v>16</v>
      </c>
      <c r="F387" s="493">
        <f>SUM(прил7!H197)</f>
        <v>7720</v>
      </c>
    </row>
    <row r="388" spans="1:6" s="43" customFormat="1" ht="96.75" customHeight="1" x14ac:dyDescent="0.25">
      <c r="A388" s="159" t="s">
        <v>138</v>
      </c>
      <c r="B388" s="160" t="s">
        <v>214</v>
      </c>
      <c r="C388" s="169" t="s">
        <v>422</v>
      </c>
      <c r="D388" s="156" t="s">
        <v>423</v>
      </c>
      <c r="E388" s="173"/>
      <c r="F388" s="551">
        <f>SUM(F389)</f>
        <v>1803000</v>
      </c>
    </row>
    <row r="389" spans="1:6" s="43" customFormat="1" ht="48.75" customHeight="1" x14ac:dyDescent="0.25">
      <c r="A389" s="360" t="s">
        <v>442</v>
      </c>
      <c r="B389" s="361" t="s">
        <v>214</v>
      </c>
      <c r="C389" s="362" t="s">
        <v>10</v>
      </c>
      <c r="D389" s="363" t="s">
        <v>423</v>
      </c>
      <c r="E389" s="373"/>
      <c r="F389" s="491">
        <f>SUM(F390+F392+F394)</f>
        <v>1803000</v>
      </c>
    </row>
    <row r="390" spans="1:6" s="43" customFormat="1" ht="18" customHeight="1" x14ac:dyDescent="0.25">
      <c r="A390" s="76" t="s">
        <v>105</v>
      </c>
      <c r="B390" s="128" t="s">
        <v>214</v>
      </c>
      <c r="C390" s="167" t="s">
        <v>10</v>
      </c>
      <c r="D390" s="158" t="s">
        <v>443</v>
      </c>
      <c r="E390" s="172"/>
      <c r="F390" s="490">
        <f>SUM(F391)</f>
        <v>1803000</v>
      </c>
    </row>
    <row r="391" spans="1:6" s="43" customFormat="1" ht="32.25" customHeight="1" x14ac:dyDescent="0.25">
      <c r="A391" s="77" t="s">
        <v>598</v>
      </c>
      <c r="B391" s="129" t="s">
        <v>214</v>
      </c>
      <c r="C391" s="164" t="s">
        <v>10</v>
      </c>
      <c r="D391" s="155" t="s">
        <v>443</v>
      </c>
      <c r="E391" s="138" t="s">
        <v>16</v>
      </c>
      <c r="F391" s="493">
        <f>SUM(прил7!H96+прил7!H337+прил7!H398+прил7!H486+прил7!H432+прил7!H519)</f>
        <v>1803000</v>
      </c>
    </row>
    <row r="392" spans="1:6" s="43" customFormat="1" ht="47.25" hidden="1" x14ac:dyDescent="0.25">
      <c r="A392" s="76" t="s">
        <v>458</v>
      </c>
      <c r="B392" s="128" t="s">
        <v>214</v>
      </c>
      <c r="C392" s="167" t="s">
        <v>10</v>
      </c>
      <c r="D392" s="158" t="s">
        <v>457</v>
      </c>
      <c r="E392" s="172"/>
      <c r="F392" s="490">
        <f>SUM(F393)</f>
        <v>0</v>
      </c>
    </row>
    <row r="393" spans="1:6" s="43" customFormat="1" ht="16.5" hidden="1" customHeight="1" x14ac:dyDescent="0.25">
      <c r="A393" s="77" t="s">
        <v>21</v>
      </c>
      <c r="B393" s="129" t="s">
        <v>214</v>
      </c>
      <c r="C393" s="164" t="s">
        <v>10</v>
      </c>
      <c r="D393" s="155" t="s">
        <v>457</v>
      </c>
      <c r="E393" s="138" t="s">
        <v>68</v>
      </c>
      <c r="F393" s="493"/>
    </row>
    <row r="394" spans="1:6" s="43" customFormat="1" ht="33" hidden="1" customHeight="1" x14ac:dyDescent="0.25">
      <c r="A394" s="76" t="s">
        <v>485</v>
      </c>
      <c r="B394" s="128" t="s">
        <v>214</v>
      </c>
      <c r="C394" s="167" t="s">
        <v>10</v>
      </c>
      <c r="D394" s="158" t="s">
        <v>484</v>
      </c>
      <c r="E394" s="172"/>
      <c r="F394" s="490">
        <f>SUM(F395)</f>
        <v>0</v>
      </c>
    </row>
    <row r="395" spans="1:6" s="43" customFormat="1" ht="16.5" hidden="1" customHeight="1" x14ac:dyDescent="0.25">
      <c r="A395" s="77" t="s">
        <v>21</v>
      </c>
      <c r="B395" s="129" t="s">
        <v>214</v>
      </c>
      <c r="C395" s="164" t="s">
        <v>10</v>
      </c>
      <c r="D395" s="155" t="s">
        <v>484</v>
      </c>
      <c r="E395" s="138" t="s">
        <v>68</v>
      </c>
      <c r="F395" s="493"/>
    </row>
    <row r="396" spans="1:6" s="43" customFormat="1" ht="94.5" customHeight="1" x14ac:dyDescent="0.25">
      <c r="A396" s="159" t="s">
        <v>563</v>
      </c>
      <c r="B396" s="160" t="s">
        <v>559</v>
      </c>
      <c r="C396" s="169" t="s">
        <v>422</v>
      </c>
      <c r="D396" s="156" t="s">
        <v>423</v>
      </c>
      <c r="E396" s="173"/>
      <c r="F396" s="551">
        <f>SUM(F397)</f>
        <v>100000</v>
      </c>
    </row>
    <row r="397" spans="1:6" s="43" customFormat="1" ht="48" customHeight="1" x14ac:dyDescent="0.25">
      <c r="A397" s="360" t="s">
        <v>561</v>
      </c>
      <c r="B397" s="361" t="s">
        <v>559</v>
      </c>
      <c r="C397" s="362" t="s">
        <v>10</v>
      </c>
      <c r="D397" s="363" t="s">
        <v>423</v>
      </c>
      <c r="E397" s="373"/>
      <c r="F397" s="491">
        <f>SUM(F398)</f>
        <v>100000</v>
      </c>
    </row>
    <row r="398" spans="1:6" s="43" customFormat="1" ht="30.75" customHeight="1" x14ac:dyDescent="0.25">
      <c r="A398" s="76" t="s">
        <v>562</v>
      </c>
      <c r="B398" s="128" t="s">
        <v>559</v>
      </c>
      <c r="C398" s="167" t="s">
        <v>10</v>
      </c>
      <c r="D398" s="158" t="s">
        <v>560</v>
      </c>
      <c r="E398" s="172"/>
      <c r="F398" s="490">
        <f>SUM(F399)</f>
        <v>100000</v>
      </c>
    </row>
    <row r="399" spans="1:6" s="43" customFormat="1" ht="32.25" customHeight="1" x14ac:dyDescent="0.25">
      <c r="A399" s="77" t="s">
        <v>598</v>
      </c>
      <c r="B399" s="129" t="s">
        <v>559</v>
      </c>
      <c r="C399" s="164" t="s">
        <v>10</v>
      </c>
      <c r="D399" s="155" t="s">
        <v>560</v>
      </c>
      <c r="E399" s="138" t="s">
        <v>16</v>
      </c>
      <c r="F399" s="493">
        <f>SUM(прил7!H201)</f>
        <v>100000</v>
      </c>
    </row>
    <row r="400" spans="1:6" s="43" customFormat="1" ht="47.25" x14ac:dyDescent="0.25">
      <c r="A400" s="136" t="s">
        <v>128</v>
      </c>
      <c r="B400" s="161" t="s">
        <v>224</v>
      </c>
      <c r="C400" s="259" t="s">
        <v>422</v>
      </c>
      <c r="D400" s="162" t="s">
        <v>423</v>
      </c>
      <c r="E400" s="137"/>
      <c r="F400" s="544">
        <f>SUM(F401+F408)</f>
        <v>9785431</v>
      </c>
    </row>
    <row r="401" spans="1:6" s="43" customFormat="1" ht="50.25" customHeight="1" x14ac:dyDescent="0.25">
      <c r="A401" s="159" t="s">
        <v>178</v>
      </c>
      <c r="B401" s="160" t="s">
        <v>228</v>
      </c>
      <c r="C401" s="169" t="s">
        <v>422</v>
      </c>
      <c r="D401" s="156" t="s">
        <v>423</v>
      </c>
      <c r="E401" s="166"/>
      <c r="F401" s="551">
        <f>SUM(F402+F405)</f>
        <v>7162589</v>
      </c>
    </row>
    <row r="402" spans="1:6" s="43" customFormat="1" ht="36" customHeight="1" x14ac:dyDescent="0.25">
      <c r="A402" s="360" t="s">
        <v>538</v>
      </c>
      <c r="B402" s="361" t="s">
        <v>228</v>
      </c>
      <c r="C402" s="362" t="s">
        <v>12</v>
      </c>
      <c r="D402" s="363" t="s">
        <v>423</v>
      </c>
      <c r="E402" s="370"/>
      <c r="F402" s="491">
        <f>SUM(F403)</f>
        <v>6559389</v>
      </c>
    </row>
    <row r="403" spans="1:6" s="43" customFormat="1" ht="47.25" x14ac:dyDescent="0.25">
      <c r="A403" s="76" t="s">
        <v>540</v>
      </c>
      <c r="B403" s="128" t="s">
        <v>228</v>
      </c>
      <c r="C403" s="167" t="s">
        <v>12</v>
      </c>
      <c r="D403" s="158" t="s">
        <v>539</v>
      </c>
      <c r="E403" s="42"/>
      <c r="F403" s="490">
        <f>SUM(F404)</f>
        <v>6559389</v>
      </c>
    </row>
    <row r="404" spans="1:6" s="43" customFormat="1" ht="17.25" customHeight="1" x14ac:dyDescent="0.25">
      <c r="A404" s="77" t="s">
        <v>21</v>
      </c>
      <c r="B404" s="129" t="s">
        <v>228</v>
      </c>
      <c r="C404" s="164" t="s">
        <v>12</v>
      </c>
      <c r="D404" s="155" t="s">
        <v>539</v>
      </c>
      <c r="E404" s="61" t="s">
        <v>68</v>
      </c>
      <c r="F404" s="493">
        <f>SUM(прил7!H696)</f>
        <v>6559389</v>
      </c>
    </row>
    <row r="405" spans="1:6" s="43" customFormat="1" ht="31.5" customHeight="1" x14ac:dyDescent="0.25">
      <c r="A405" s="360" t="s">
        <v>584</v>
      </c>
      <c r="B405" s="361" t="s">
        <v>228</v>
      </c>
      <c r="C405" s="362" t="s">
        <v>20</v>
      </c>
      <c r="D405" s="363" t="s">
        <v>423</v>
      </c>
      <c r="E405" s="370"/>
      <c r="F405" s="491">
        <f>SUM(F406)</f>
        <v>603200</v>
      </c>
    </row>
    <row r="406" spans="1:6" s="43" customFormat="1" ht="47.25" x14ac:dyDescent="0.25">
      <c r="A406" s="76" t="s">
        <v>586</v>
      </c>
      <c r="B406" s="128" t="s">
        <v>228</v>
      </c>
      <c r="C406" s="167" t="s">
        <v>20</v>
      </c>
      <c r="D406" s="158" t="s">
        <v>585</v>
      </c>
      <c r="E406" s="42"/>
      <c r="F406" s="490">
        <f>SUM(F407)</f>
        <v>603200</v>
      </c>
    </row>
    <row r="407" spans="1:6" s="43" customFormat="1" ht="17.25" customHeight="1" x14ac:dyDescent="0.25">
      <c r="A407" s="77" t="s">
        <v>21</v>
      </c>
      <c r="B407" s="129" t="s">
        <v>228</v>
      </c>
      <c r="C407" s="164" t="s">
        <v>20</v>
      </c>
      <c r="D407" s="155" t="s">
        <v>585</v>
      </c>
      <c r="E407" s="61" t="s">
        <v>68</v>
      </c>
      <c r="F407" s="493">
        <f>SUM(прил7!H702)</f>
        <v>603200</v>
      </c>
    </row>
    <row r="408" spans="1:6" s="43" customFormat="1" ht="63" x14ac:dyDescent="0.25">
      <c r="A408" s="152" t="s">
        <v>129</v>
      </c>
      <c r="B408" s="160" t="s">
        <v>225</v>
      </c>
      <c r="C408" s="169" t="s">
        <v>422</v>
      </c>
      <c r="D408" s="156" t="s">
        <v>423</v>
      </c>
      <c r="E408" s="166"/>
      <c r="F408" s="551">
        <f>SUM(F409)</f>
        <v>2622842</v>
      </c>
    </row>
    <row r="409" spans="1:6" s="43" customFormat="1" ht="65.25" customHeight="1" x14ac:dyDescent="0.25">
      <c r="A409" s="360" t="s">
        <v>444</v>
      </c>
      <c r="B409" s="361" t="s">
        <v>225</v>
      </c>
      <c r="C409" s="362" t="s">
        <v>10</v>
      </c>
      <c r="D409" s="363" t="s">
        <v>423</v>
      </c>
      <c r="E409" s="370"/>
      <c r="F409" s="491">
        <f>SUM(F410)</f>
        <v>2622842</v>
      </c>
    </row>
    <row r="410" spans="1:6" s="43" customFormat="1" ht="31.5" x14ac:dyDescent="0.25">
      <c r="A410" s="157" t="s">
        <v>79</v>
      </c>
      <c r="B410" s="128" t="s">
        <v>225</v>
      </c>
      <c r="C410" s="167" t="s">
        <v>10</v>
      </c>
      <c r="D410" s="158" t="s">
        <v>427</v>
      </c>
      <c r="E410" s="42"/>
      <c r="F410" s="490">
        <f>SUM(F411:F412)</f>
        <v>2622842</v>
      </c>
    </row>
    <row r="411" spans="1:6" s="43" customFormat="1" ht="47.25" x14ac:dyDescent="0.25">
      <c r="A411" s="135" t="s">
        <v>80</v>
      </c>
      <c r="B411" s="129" t="s">
        <v>225</v>
      </c>
      <c r="C411" s="164" t="s">
        <v>10</v>
      </c>
      <c r="D411" s="155" t="s">
        <v>427</v>
      </c>
      <c r="E411" s="61" t="s">
        <v>13</v>
      </c>
      <c r="F411" s="493">
        <f>SUM(прил7!H101)</f>
        <v>2619042</v>
      </c>
    </row>
    <row r="412" spans="1:6" s="43" customFormat="1" ht="18" customHeight="1" x14ac:dyDescent="0.25">
      <c r="A412" s="135" t="s">
        <v>18</v>
      </c>
      <c r="B412" s="129" t="s">
        <v>225</v>
      </c>
      <c r="C412" s="164" t="s">
        <v>10</v>
      </c>
      <c r="D412" s="155" t="s">
        <v>427</v>
      </c>
      <c r="E412" s="61" t="s">
        <v>17</v>
      </c>
      <c r="F412" s="493">
        <f>SUM(прил7!H102)</f>
        <v>3800</v>
      </c>
    </row>
    <row r="413" spans="1:6" s="43" customFormat="1" ht="33" customHeight="1" x14ac:dyDescent="0.25">
      <c r="A413" s="59" t="s">
        <v>143</v>
      </c>
      <c r="B413" s="161" t="s">
        <v>217</v>
      </c>
      <c r="C413" s="259" t="s">
        <v>422</v>
      </c>
      <c r="D413" s="162" t="s">
        <v>423</v>
      </c>
      <c r="E413" s="137"/>
      <c r="F413" s="544">
        <f>SUM(F414+F420)</f>
        <v>35000</v>
      </c>
    </row>
    <row r="414" spans="1:6" s="43" customFormat="1" ht="63" x14ac:dyDescent="0.25">
      <c r="A414" s="152" t="s">
        <v>167</v>
      </c>
      <c r="B414" s="160" t="s">
        <v>244</v>
      </c>
      <c r="C414" s="169" t="s">
        <v>422</v>
      </c>
      <c r="D414" s="156" t="s">
        <v>423</v>
      </c>
      <c r="E414" s="166"/>
      <c r="F414" s="551">
        <f>SUM(F415)</f>
        <v>25000</v>
      </c>
    </row>
    <row r="415" spans="1:6" s="43" customFormat="1" ht="31.5" x14ac:dyDescent="0.25">
      <c r="A415" s="339" t="s">
        <v>514</v>
      </c>
      <c r="B415" s="361" t="s">
        <v>244</v>
      </c>
      <c r="C415" s="362" t="s">
        <v>12</v>
      </c>
      <c r="D415" s="363" t="s">
        <v>423</v>
      </c>
      <c r="E415" s="370"/>
      <c r="F415" s="491">
        <f>SUM(F416+F418)</f>
        <v>25000</v>
      </c>
    </row>
    <row r="416" spans="1:6" s="43" customFormat="1" ht="21.75" hidden="1" customHeight="1" x14ac:dyDescent="0.25">
      <c r="A416" s="157" t="s">
        <v>106</v>
      </c>
      <c r="B416" s="128" t="s">
        <v>244</v>
      </c>
      <c r="C416" s="167" t="s">
        <v>12</v>
      </c>
      <c r="D416" s="158" t="s">
        <v>445</v>
      </c>
      <c r="E416" s="42"/>
      <c r="F416" s="490">
        <f>SUM(F417)</f>
        <v>0</v>
      </c>
    </row>
    <row r="417" spans="1:6" s="43" customFormat="1" ht="31.5" hidden="1" x14ac:dyDescent="0.25">
      <c r="A417" s="135" t="s">
        <v>598</v>
      </c>
      <c r="B417" s="129" t="s">
        <v>244</v>
      </c>
      <c r="C417" s="164" t="s">
        <v>12</v>
      </c>
      <c r="D417" s="155" t="s">
        <v>445</v>
      </c>
      <c r="E417" s="61" t="s">
        <v>16</v>
      </c>
      <c r="F417" s="493">
        <f>SUM(прил7!H524)</f>
        <v>0</v>
      </c>
    </row>
    <row r="418" spans="1:6" s="43" customFormat="1" ht="31.5" x14ac:dyDescent="0.25">
      <c r="A418" s="157" t="s">
        <v>516</v>
      </c>
      <c r="B418" s="128" t="s">
        <v>244</v>
      </c>
      <c r="C418" s="167" t="s">
        <v>12</v>
      </c>
      <c r="D418" s="158" t="s">
        <v>515</v>
      </c>
      <c r="E418" s="42"/>
      <c r="F418" s="490">
        <f>SUM(F419)</f>
        <v>25000</v>
      </c>
    </row>
    <row r="419" spans="1:6" s="43" customFormat="1" ht="33" customHeight="1" x14ac:dyDescent="0.25">
      <c r="A419" s="135" t="s">
        <v>598</v>
      </c>
      <c r="B419" s="129" t="s">
        <v>244</v>
      </c>
      <c r="C419" s="164" t="s">
        <v>12</v>
      </c>
      <c r="D419" s="155" t="s">
        <v>515</v>
      </c>
      <c r="E419" s="61" t="s">
        <v>16</v>
      </c>
      <c r="F419" s="493">
        <f>SUM(прил7!H526)</f>
        <v>25000</v>
      </c>
    </row>
    <row r="420" spans="1:6" s="43" customFormat="1" ht="18" customHeight="1" x14ac:dyDescent="0.25">
      <c r="A420" s="159" t="s">
        <v>144</v>
      </c>
      <c r="B420" s="160" t="s">
        <v>218</v>
      </c>
      <c r="C420" s="169" t="s">
        <v>422</v>
      </c>
      <c r="D420" s="156" t="s">
        <v>423</v>
      </c>
      <c r="E420" s="166"/>
      <c r="F420" s="551">
        <f>SUM(F421)</f>
        <v>10000</v>
      </c>
    </row>
    <row r="421" spans="1:6" s="43" customFormat="1" ht="18" customHeight="1" x14ac:dyDescent="0.25">
      <c r="A421" s="360" t="s">
        <v>473</v>
      </c>
      <c r="B421" s="361" t="s">
        <v>218</v>
      </c>
      <c r="C421" s="362" t="s">
        <v>10</v>
      </c>
      <c r="D421" s="363" t="s">
        <v>423</v>
      </c>
      <c r="E421" s="370"/>
      <c r="F421" s="491">
        <f>SUM(F422+F424)</f>
        <v>10000</v>
      </c>
    </row>
    <row r="422" spans="1:6" s="43" customFormat="1" ht="18" customHeight="1" x14ac:dyDescent="0.25">
      <c r="A422" s="76" t="s">
        <v>475</v>
      </c>
      <c r="B422" s="128" t="s">
        <v>218</v>
      </c>
      <c r="C422" s="167" t="s">
        <v>10</v>
      </c>
      <c r="D422" s="158" t="s">
        <v>474</v>
      </c>
      <c r="E422" s="42"/>
      <c r="F422" s="490">
        <f>SUM(F423)</f>
        <v>10000</v>
      </c>
    </row>
    <row r="423" spans="1:6" s="43" customFormat="1" ht="18" customHeight="1" x14ac:dyDescent="0.25">
      <c r="A423" s="77" t="s">
        <v>18</v>
      </c>
      <c r="B423" s="129" t="s">
        <v>218</v>
      </c>
      <c r="C423" s="164" t="s">
        <v>10</v>
      </c>
      <c r="D423" s="155" t="s">
        <v>474</v>
      </c>
      <c r="E423" s="61" t="s">
        <v>17</v>
      </c>
      <c r="F423" s="493">
        <f>SUM(прил7!H270)</f>
        <v>10000</v>
      </c>
    </row>
    <row r="424" spans="1:6" s="43" customFormat="1" ht="18" hidden="1" customHeight="1" x14ac:dyDescent="0.25">
      <c r="A424" s="76" t="s">
        <v>643</v>
      </c>
      <c r="B424" s="128" t="s">
        <v>218</v>
      </c>
      <c r="C424" s="167" t="s">
        <v>10</v>
      </c>
      <c r="D424" s="158" t="s">
        <v>642</v>
      </c>
      <c r="E424" s="42"/>
      <c r="F424" s="490">
        <f>SUM(F425)</f>
        <v>0</v>
      </c>
    </row>
    <row r="425" spans="1:6" s="43" customFormat="1" ht="18" hidden="1" customHeight="1" x14ac:dyDescent="0.25">
      <c r="A425" s="77" t="s">
        <v>18</v>
      </c>
      <c r="B425" s="129" t="s">
        <v>218</v>
      </c>
      <c r="C425" s="164" t="s">
        <v>10</v>
      </c>
      <c r="D425" s="155" t="s">
        <v>642</v>
      </c>
      <c r="E425" s="61" t="s">
        <v>17</v>
      </c>
      <c r="F425" s="493"/>
    </row>
    <row r="426" spans="1:6" s="43" customFormat="1" ht="49.5" customHeight="1" x14ac:dyDescent="0.25">
      <c r="A426" s="59" t="s">
        <v>1136</v>
      </c>
      <c r="B426" s="161" t="s">
        <v>220</v>
      </c>
      <c r="C426" s="259" t="s">
        <v>422</v>
      </c>
      <c r="D426" s="162" t="s">
        <v>423</v>
      </c>
      <c r="E426" s="137"/>
      <c r="F426" s="544">
        <f>SUM(F427)</f>
        <v>24767419</v>
      </c>
    </row>
    <row r="427" spans="1:6" s="43" customFormat="1" ht="63.75" customHeight="1" x14ac:dyDescent="0.25">
      <c r="A427" s="159" t="s">
        <v>1137</v>
      </c>
      <c r="B427" s="160" t="s">
        <v>221</v>
      </c>
      <c r="C427" s="169" t="s">
        <v>422</v>
      </c>
      <c r="D427" s="156" t="s">
        <v>423</v>
      </c>
      <c r="E427" s="166"/>
      <c r="F427" s="551">
        <f>SUM(F428)</f>
        <v>24767419</v>
      </c>
    </row>
    <row r="428" spans="1:6" s="43" customFormat="1" ht="52.5" customHeight="1" x14ac:dyDescent="0.25">
      <c r="A428" s="360" t="s">
        <v>483</v>
      </c>
      <c r="B428" s="361" t="s">
        <v>221</v>
      </c>
      <c r="C428" s="362" t="s">
        <v>10</v>
      </c>
      <c r="D428" s="363" t="s">
        <v>423</v>
      </c>
      <c r="E428" s="370"/>
      <c r="F428" s="491">
        <f>SUM(F429+F432+F436+F434)</f>
        <v>24767419</v>
      </c>
    </row>
    <row r="429" spans="1:6" s="43" customFormat="1" ht="33.75" customHeight="1" x14ac:dyDescent="0.25">
      <c r="A429" s="76" t="s">
        <v>1127</v>
      </c>
      <c r="B429" s="128" t="s">
        <v>221</v>
      </c>
      <c r="C429" s="167" t="s">
        <v>10</v>
      </c>
      <c r="D429" s="158" t="s">
        <v>1126</v>
      </c>
      <c r="E429" s="42"/>
      <c r="F429" s="490">
        <f>SUM(F430:F431)</f>
        <v>24767419</v>
      </c>
    </row>
    <row r="430" spans="1:6" s="43" customFormat="1" ht="33.75" customHeight="1" x14ac:dyDescent="0.25">
      <c r="A430" s="77" t="s">
        <v>184</v>
      </c>
      <c r="B430" s="129" t="s">
        <v>221</v>
      </c>
      <c r="C430" s="164" t="s">
        <v>10</v>
      </c>
      <c r="D430" s="155" t="s">
        <v>1126</v>
      </c>
      <c r="E430" s="61" t="s">
        <v>179</v>
      </c>
      <c r="F430" s="493">
        <f>SUM(прил7!H241)</f>
        <v>24767419</v>
      </c>
    </row>
    <row r="431" spans="1:6" s="43" customFormat="1" ht="17.25" hidden="1" customHeight="1" x14ac:dyDescent="0.25">
      <c r="A431" s="77" t="s">
        <v>21</v>
      </c>
      <c r="B431" s="129" t="s">
        <v>221</v>
      </c>
      <c r="C431" s="164" t="s">
        <v>12</v>
      </c>
      <c r="D431" s="155" t="s">
        <v>818</v>
      </c>
      <c r="E431" s="61" t="s">
        <v>68</v>
      </c>
      <c r="F431" s="493">
        <f>SUM(прил7!H303)</f>
        <v>0</v>
      </c>
    </row>
    <row r="432" spans="1:6" s="43" customFormat="1" ht="16.5" hidden="1" customHeight="1" x14ac:dyDescent="0.25">
      <c r="A432" s="76" t="s">
        <v>774</v>
      </c>
      <c r="B432" s="128" t="s">
        <v>221</v>
      </c>
      <c r="C432" s="167" t="s">
        <v>12</v>
      </c>
      <c r="D432" s="158" t="s">
        <v>848</v>
      </c>
      <c r="E432" s="42"/>
      <c r="F432" s="490">
        <f>SUM(F433:F433)</f>
        <v>0</v>
      </c>
    </row>
    <row r="433" spans="1:6" s="43" customFormat="1" ht="15.75" hidden="1" customHeight="1" x14ac:dyDescent="0.25">
      <c r="A433" s="77" t="s">
        <v>21</v>
      </c>
      <c r="B433" s="129" t="s">
        <v>221</v>
      </c>
      <c r="C433" s="164" t="s">
        <v>12</v>
      </c>
      <c r="D433" s="155" t="s">
        <v>848</v>
      </c>
      <c r="E433" s="61" t="s">
        <v>68</v>
      </c>
      <c r="F433" s="493">
        <f>SUM(прил7!H305)</f>
        <v>0</v>
      </c>
    </row>
    <row r="434" spans="1:6" s="43" customFormat="1" ht="15.75" hidden="1" customHeight="1" x14ac:dyDescent="0.25">
      <c r="A434" s="76" t="s">
        <v>825</v>
      </c>
      <c r="B434" s="128" t="s">
        <v>221</v>
      </c>
      <c r="C434" s="167" t="s">
        <v>12</v>
      </c>
      <c r="D434" s="158" t="s">
        <v>849</v>
      </c>
      <c r="E434" s="42"/>
      <c r="F434" s="490">
        <f>SUM(F435:F435)</f>
        <v>0</v>
      </c>
    </row>
    <row r="435" spans="1:6" s="43" customFormat="1" ht="15.75" hidden="1" customHeight="1" x14ac:dyDescent="0.25">
      <c r="A435" s="77" t="s">
        <v>21</v>
      </c>
      <c r="B435" s="129" t="s">
        <v>221</v>
      </c>
      <c r="C435" s="164" t="s">
        <v>12</v>
      </c>
      <c r="D435" s="155" t="s">
        <v>849</v>
      </c>
      <c r="E435" s="61" t="s">
        <v>68</v>
      </c>
      <c r="F435" s="493">
        <f>SUM(прил7!H307)</f>
        <v>0</v>
      </c>
    </row>
    <row r="436" spans="1:6" s="43" customFormat="1" ht="45" hidden="1" customHeight="1" x14ac:dyDescent="0.25">
      <c r="A436" s="76" t="s">
        <v>614</v>
      </c>
      <c r="B436" s="128" t="s">
        <v>221</v>
      </c>
      <c r="C436" s="167" t="s">
        <v>12</v>
      </c>
      <c r="D436" s="158" t="s">
        <v>613</v>
      </c>
      <c r="E436" s="42"/>
      <c r="F436" s="490">
        <f>SUM(F437)</f>
        <v>0</v>
      </c>
    </row>
    <row r="437" spans="1:6" s="43" customFormat="1" ht="15.75" hidden="1" customHeight="1" x14ac:dyDescent="0.25">
      <c r="A437" s="77" t="s">
        <v>21</v>
      </c>
      <c r="B437" s="129" t="s">
        <v>221</v>
      </c>
      <c r="C437" s="164" t="s">
        <v>12</v>
      </c>
      <c r="D437" s="155" t="s">
        <v>613</v>
      </c>
      <c r="E437" s="61" t="s">
        <v>68</v>
      </c>
      <c r="F437" s="493">
        <f>SUM(прил7!H309)</f>
        <v>0</v>
      </c>
    </row>
    <row r="438" spans="1:6" ht="33.75" customHeight="1" x14ac:dyDescent="0.25">
      <c r="A438" s="59" t="s">
        <v>122</v>
      </c>
      <c r="B438" s="142" t="s">
        <v>199</v>
      </c>
      <c r="C438" s="257" t="s">
        <v>422</v>
      </c>
      <c r="D438" s="143" t="s">
        <v>423</v>
      </c>
      <c r="E438" s="16"/>
      <c r="F438" s="544">
        <f>SUM(F443+F439)</f>
        <v>389300</v>
      </c>
    </row>
    <row r="439" spans="1:6" s="649" customFormat="1" ht="51.75" customHeight="1" x14ac:dyDescent="0.25">
      <c r="A439" s="148" t="s">
        <v>1103</v>
      </c>
      <c r="B439" s="149" t="s">
        <v>1106</v>
      </c>
      <c r="C439" s="258" t="s">
        <v>422</v>
      </c>
      <c r="D439" s="150" t="s">
        <v>423</v>
      </c>
      <c r="E439" s="175"/>
      <c r="F439" s="551">
        <f>SUM(F440)</f>
        <v>83500</v>
      </c>
    </row>
    <row r="440" spans="1:6" s="649" customFormat="1" ht="33.75" customHeight="1" x14ac:dyDescent="0.25">
      <c r="A440" s="333" t="s">
        <v>1104</v>
      </c>
      <c r="B440" s="334" t="s">
        <v>1106</v>
      </c>
      <c r="C440" s="335" t="s">
        <v>10</v>
      </c>
      <c r="D440" s="336" t="s">
        <v>423</v>
      </c>
      <c r="E440" s="376"/>
      <c r="F440" s="491">
        <f>SUM(F441)</f>
        <v>83500</v>
      </c>
    </row>
    <row r="441" spans="1:6" s="649" customFormat="1" ht="18" customHeight="1" x14ac:dyDescent="0.25">
      <c r="A441" s="27" t="s">
        <v>1105</v>
      </c>
      <c r="B441" s="121" t="s">
        <v>1106</v>
      </c>
      <c r="C441" s="219" t="s">
        <v>10</v>
      </c>
      <c r="D441" s="119" t="s">
        <v>1107</v>
      </c>
      <c r="E441" s="28"/>
      <c r="F441" s="490">
        <f>SUM(F442)</f>
        <v>83500</v>
      </c>
    </row>
    <row r="442" spans="1:6" s="649" customFormat="1" ht="33.75" customHeight="1" x14ac:dyDescent="0.25">
      <c r="A442" s="135" t="s">
        <v>598</v>
      </c>
      <c r="B442" s="130" t="s">
        <v>1106</v>
      </c>
      <c r="C442" s="220" t="s">
        <v>10</v>
      </c>
      <c r="D442" s="127" t="s">
        <v>1107</v>
      </c>
      <c r="E442" s="44" t="s">
        <v>16</v>
      </c>
      <c r="F442" s="493">
        <f>SUM(прил7!H403)</f>
        <v>83500</v>
      </c>
    </row>
    <row r="443" spans="1:6" s="43" customFormat="1" ht="51" customHeight="1" x14ac:dyDescent="0.25">
      <c r="A443" s="159" t="s">
        <v>123</v>
      </c>
      <c r="B443" s="149" t="s">
        <v>200</v>
      </c>
      <c r="C443" s="258" t="s">
        <v>422</v>
      </c>
      <c r="D443" s="150" t="s">
        <v>423</v>
      </c>
      <c r="E443" s="175"/>
      <c r="F443" s="551">
        <f>SUM(F444)</f>
        <v>305800</v>
      </c>
    </row>
    <row r="444" spans="1:6" s="43" customFormat="1" ht="51" customHeight="1" x14ac:dyDescent="0.25">
      <c r="A444" s="360" t="s">
        <v>440</v>
      </c>
      <c r="B444" s="334" t="s">
        <v>200</v>
      </c>
      <c r="C444" s="335" t="s">
        <v>12</v>
      </c>
      <c r="D444" s="336" t="s">
        <v>423</v>
      </c>
      <c r="E444" s="376"/>
      <c r="F444" s="491">
        <f>SUM(F445)</f>
        <v>305800</v>
      </c>
    </row>
    <row r="445" spans="1:6" s="43" customFormat="1" ht="32.25" customHeight="1" x14ac:dyDescent="0.25">
      <c r="A445" s="76" t="s">
        <v>82</v>
      </c>
      <c r="B445" s="121" t="s">
        <v>200</v>
      </c>
      <c r="C445" s="219" t="s">
        <v>12</v>
      </c>
      <c r="D445" s="119" t="s">
        <v>441</v>
      </c>
      <c r="E445" s="28"/>
      <c r="F445" s="490">
        <f>SUM(F446)</f>
        <v>305800</v>
      </c>
    </row>
    <row r="446" spans="1:6" s="43" customFormat="1" ht="47.25" x14ac:dyDescent="0.25">
      <c r="A446" s="77" t="s">
        <v>80</v>
      </c>
      <c r="B446" s="130" t="s">
        <v>200</v>
      </c>
      <c r="C446" s="220" t="s">
        <v>12</v>
      </c>
      <c r="D446" s="127" t="s">
        <v>441</v>
      </c>
      <c r="E446" s="44" t="s">
        <v>13</v>
      </c>
      <c r="F446" s="493">
        <f>SUM(прил7!H75)</f>
        <v>305800</v>
      </c>
    </row>
    <row r="447" spans="1:6" s="43" customFormat="1" ht="27" customHeight="1" x14ac:dyDescent="0.25">
      <c r="A447" s="541" t="s">
        <v>870</v>
      </c>
      <c r="B447" s="537"/>
      <c r="C447" s="538"/>
      <c r="D447" s="539"/>
      <c r="E447" s="540"/>
      <c r="F447" s="549">
        <f>SUM(F448+F452+F457+F479+F499+F505+F465+F470)</f>
        <v>47418950</v>
      </c>
    </row>
    <row r="448" spans="1:6" s="43" customFormat="1" ht="16.5" customHeight="1" x14ac:dyDescent="0.25">
      <c r="A448" s="75" t="s">
        <v>109</v>
      </c>
      <c r="B448" s="161" t="s">
        <v>424</v>
      </c>
      <c r="C448" s="259" t="s">
        <v>422</v>
      </c>
      <c r="D448" s="162" t="s">
        <v>423</v>
      </c>
      <c r="E448" s="137"/>
      <c r="F448" s="544">
        <f>SUM(F449)</f>
        <v>1439361</v>
      </c>
    </row>
    <row r="449" spans="1:6" s="43" customFormat="1" ht="17.25" customHeight="1" x14ac:dyDescent="0.25">
      <c r="A449" s="159" t="s">
        <v>110</v>
      </c>
      <c r="B449" s="160" t="s">
        <v>194</v>
      </c>
      <c r="C449" s="169" t="s">
        <v>422</v>
      </c>
      <c r="D449" s="156" t="s">
        <v>423</v>
      </c>
      <c r="E449" s="166"/>
      <c r="F449" s="551">
        <f>SUM(F450)</f>
        <v>1439361</v>
      </c>
    </row>
    <row r="450" spans="1:6" s="43" customFormat="1" ht="31.5" x14ac:dyDescent="0.25">
      <c r="A450" s="76" t="s">
        <v>79</v>
      </c>
      <c r="B450" s="128" t="s">
        <v>194</v>
      </c>
      <c r="C450" s="167" t="s">
        <v>422</v>
      </c>
      <c r="D450" s="158" t="s">
        <v>427</v>
      </c>
      <c r="E450" s="42"/>
      <c r="F450" s="490">
        <f>SUM(F451)</f>
        <v>1439361</v>
      </c>
    </row>
    <row r="451" spans="1:6" s="43" customFormat="1" ht="47.25" x14ac:dyDescent="0.25">
      <c r="A451" s="77" t="s">
        <v>80</v>
      </c>
      <c r="B451" s="129" t="s">
        <v>194</v>
      </c>
      <c r="C451" s="164" t="s">
        <v>422</v>
      </c>
      <c r="D451" s="155" t="s">
        <v>427</v>
      </c>
      <c r="E451" s="61" t="s">
        <v>13</v>
      </c>
      <c r="F451" s="493">
        <f>SUM(прил7!H21)</f>
        <v>1439361</v>
      </c>
    </row>
    <row r="452" spans="1:6" s="43" customFormat="1" ht="16.5" customHeight="1" x14ac:dyDescent="0.25">
      <c r="A452" s="75" t="s">
        <v>126</v>
      </c>
      <c r="B452" s="161" t="s">
        <v>201</v>
      </c>
      <c r="C452" s="259" t="s">
        <v>422</v>
      </c>
      <c r="D452" s="162" t="s">
        <v>423</v>
      </c>
      <c r="E452" s="137"/>
      <c r="F452" s="544">
        <f>SUM(F453)</f>
        <v>13260853</v>
      </c>
    </row>
    <row r="453" spans="1:6" s="43" customFormat="1" ht="15.75" customHeight="1" x14ac:dyDescent="0.25">
      <c r="A453" s="159" t="s">
        <v>127</v>
      </c>
      <c r="B453" s="160" t="s">
        <v>202</v>
      </c>
      <c r="C453" s="169" t="s">
        <v>422</v>
      </c>
      <c r="D453" s="156" t="s">
        <v>423</v>
      </c>
      <c r="E453" s="166"/>
      <c r="F453" s="551">
        <f>SUM(F454)</f>
        <v>13260853</v>
      </c>
    </row>
    <row r="454" spans="1:6" s="43" customFormat="1" ht="31.5" x14ac:dyDescent="0.25">
      <c r="A454" s="76" t="s">
        <v>79</v>
      </c>
      <c r="B454" s="128" t="s">
        <v>202</v>
      </c>
      <c r="C454" s="167" t="s">
        <v>422</v>
      </c>
      <c r="D454" s="158" t="s">
        <v>427</v>
      </c>
      <c r="E454" s="42"/>
      <c r="F454" s="490">
        <f>SUM(F455:F456)</f>
        <v>13260853</v>
      </c>
    </row>
    <row r="455" spans="1:6" s="43" customFormat="1" ht="47.25" x14ac:dyDescent="0.25">
      <c r="A455" s="77" t="s">
        <v>80</v>
      </c>
      <c r="B455" s="129" t="s">
        <v>202</v>
      </c>
      <c r="C455" s="164" t="s">
        <v>422</v>
      </c>
      <c r="D455" s="155" t="s">
        <v>427</v>
      </c>
      <c r="E455" s="61" t="s">
        <v>13</v>
      </c>
      <c r="F455" s="493">
        <f>SUM(прил7!H79)</f>
        <v>13250309</v>
      </c>
    </row>
    <row r="456" spans="1:6" s="43" customFormat="1" ht="16.5" customHeight="1" x14ac:dyDescent="0.25">
      <c r="A456" s="77" t="s">
        <v>18</v>
      </c>
      <c r="B456" s="129" t="s">
        <v>202</v>
      </c>
      <c r="C456" s="164" t="s">
        <v>422</v>
      </c>
      <c r="D456" s="155" t="s">
        <v>427</v>
      </c>
      <c r="E456" s="61" t="s">
        <v>17</v>
      </c>
      <c r="F456" s="493">
        <f>SUM(прил7!H80)</f>
        <v>10544</v>
      </c>
    </row>
    <row r="457" spans="1:6" s="43" customFormat="1" ht="31.5" x14ac:dyDescent="0.25">
      <c r="A457" s="75" t="s">
        <v>114</v>
      </c>
      <c r="B457" s="161" t="s">
        <v>229</v>
      </c>
      <c r="C457" s="259" t="s">
        <v>422</v>
      </c>
      <c r="D457" s="162" t="s">
        <v>423</v>
      </c>
      <c r="E457" s="137"/>
      <c r="F457" s="544">
        <f>SUM(F458+F461)</f>
        <v>962749</v>
      </c>
    </row>
    <row r="458" spans="1:6" s="43" customFormat="1" ht="16.5" customHeight="1" x14ac:dyDescent="0.25">
      <c r="A458" s="159" t="s">
        <v>115</v>
      </c>
      <c r="B458" s="160" t="s">
        <v>230</v>
      </c>
      <c r="C458" s="169" t="s">
        <v>422</v>
      </c>
      <c r="D458" s="156" t="s">
        <v>423</v>
      </c>
      <c r="E458" s="166"/>
      <c r="F458" s="551">
        <f>SUM(F459)</f>
        <v>500469</v>
      </c>
    </row>
    <row r="459" spans="1:6" s="43" customFormat="1" ht="31.5" x14ac:dyDescent="0.25">
      <c r="A459" s="76" t="s">
        <v>79</v>
      </c>
      <c r="B459" s="128" t="s">
        <v>230</v>
      </c>
      <c r="C459" s="167" t="s">
        <v>422</v>
      </c>
      <c r="D459" s="158" t="s">
        <v>427</v>
      </c>
      <c r="E459" s="42"/>
      <c r="F459" s="490">
        <f>SUM(F460)</f>
        <v>500469</v>
      </c>
    </row>
    <row r="460" spans="1:6" s="43" customFormat="1" ht="47.25" x14ac:dyDescent="0.25">
      <c r="A460" s="77" t="s">
        <v>80</v>
      </c>
      <c r="B460" s="129" t="s">
        <v>230</v>
      </c>
      <c r="C460" s="164" t="s">
        <v>422</v>
      </c>
      <c r="D460" s="155" t="s">
        <v>427</v>
      </c>
      <c r="E460" s="61" t="s">
        <v>13</v>
      </c>
      <c r="F460" s="493">
        <f>SUM(прил7!H31)</f>
        <v>500469</v>
      </c>
    </row>
    <row r="461" spans="1:6" s="43" customFormat="1" ht="21" customHeight="1" x14ac:dyDescent="0.25">
      <c r="A461" s="159" t="s">
        <v>1066</v>
      </c>
      <c r="B461" s="160" t="s">
        <v>1064</v>
      </c>
      <c r="C461" s="169" t="s">
        <v>422</v>
      </c>
      <c r="D461" s="156" t="s">
        <v>423</v>
      </c>
      <c r="E461" s="166"/>
      <c r="F461" s="551">
        <f>SUM(F462)</f>
        <v>462280</v>
      </c>
    </row>
    <row r="462" spans="1:6" s="43" customFormat="1" ht="31.5" x14ac:dyDescent="0.25">
      <c r="A462" s="76" t="s">
        <v>1067</v>
      </c>
      <c r="B462" s="128" t="s">
        <v>1064</v>
      </c>
      <c r="C462" s="167" t="s">
        <v>422</v>
      </c>
      <c r="D462" s="158" t="s">
        <v>1065</v>
      </c>
      <c r="E462" s="42"/>
      <c r="F462" s="490">
        <f>SUM(F463:F464)</f>
        <v>462280</v>
      </c>
    </row>
    <row r="463" spans="1:6" s="43" customFormat="1" ht="47.25" x14ac:dyDescent="0.25">
      <c r="A463" s="77" t="s">
        <v>80</v>
      </c>
      <c r="B463" s="129" t="s">
        <v>1064</v>
      </c>
      <c r="C463" s="164" t="s">
        <v>422</v>
      </c>
      <c r="D463" s="155" t="s">
        <v>1065</v>
      </c>
      <c r="E463" s="61" t="s">
        <v>13</v>
      </c>
      <c r="F463" s="493">
        <f>SUM(прил7!H34)</f>
        <v>387280</v>
      </c>
    </row>
    <row r="464" spans="1:6" s="43" customFormat="1" ht="31.5" x14ac:dyDescent="0.25">
      <c r="A464" s="135" t="s">
        <v>598</v>
      </c>
      <c r="B464" s="129" t="s">
        <v>1064</v>
      </c>
      <c r="C464" s="164" t="s">
        <v>422</v>
      </c>
      <c r="D464" s="155" t="s">
        <v>1065</v>
      </c>
      <c r="E464" s="61" t="s">
        <v>16</v>
      </c>
      <c r="F464" s="493">
        <f>SUM(прил7!H35)</f>
        <v>75000</v>
      </c>
    </row>
    <row r="465" spans="1:6" s="43" customFormat="1" ht="31.5" x14ac:dyDescent="0.25">
      <c r="A465" s="75" t="s">
        <v>116</v>
      </c>
      <c r="B465" s="161" t="s">
        <v>231</v>
      </c>
      <c r="C465" s="259" t="s">
        <v>422</v>
      </c>
      <c r="D465" s="162" t="s">
        <v>423</v>
      </c>
      <c r="E465" s="137"/>
      <c r="F465" s="544">
        <f>SUM(F466)</f>
        <v>519280</v>
      </c>
    </row>
    <row r="466" spans="1:6" s="43" customFormat="1" ht="15.75" customHeight="1" x14ac:dyDescent="0.25">
      <c r="A466" s="159" t="s">
        <v>117</v>
      </c>
      <c r="B466" s="160" t="s">
        <v>232</v>
      </c>
      <c r="C466" s="169" t="s">
        <v>422</v>
      </c>
      <c r="D466" s="156" t="s">
        <v>423</v>
      </c>
      <c r="E466" s="166"/>
      <c r="F466" s="551">
        <f>SUM(F467)</f>
        <v>519280</v>
      </c>
    </row>
    <row r="467" spans="1:6" s="43" customFormat="1" ht="31.5" x14ac:dyDescent="0.25">
      <c r="A467" s="76" t="s">
        <v>79</v>
      </c>
      <c r="B467" s="128" t="s">
        <v>232</v>
      </c>
      <c r="C467" s="167" t="s">
        <v>422</v>
      </c>
      <c r="D467" s="158" t="s">
        <v>427</v>
      </c>
      <c r="E467" s="42"/>
      <c r="F467" s="490">
        <f>SUM(F468:F469)</f>
        <v>519280</v>
      </c>
    </row>
    <row r="468" spans="1:6" s="43" customFormat="1" ht="47.25" x14ac:dyDescent="0.25">
      <c r="A468" s="77" t="s">
        <v>80</v>
      </c>
      <c r="B468" s="129" t="s">
        <v>232</v>
      </c>
      <c r="C468" s="164" t="s">
        <v>422</v>
      </c>
      <c r="D468" s="155" t="s">
        <v>427</v>
      </c>
      <c r="E468" s="61" t="s">
        <v>13</v>
      </c>
      <c r="F468" s="493">
        <f>SUM(прил7!H39)</f>
        <v>519280</v>
      </c>
    </row>
    <row r="469" spans="1:6" s="43" customFormat="1" ht="18" hidden="1" customHeight="1" x14ac:dyDescent="0.25">
      <c r="A469" s="77" t="s">
        <v>18</v>
      </c>
      <c r="B469" s="129" t="s">
        <v>232</v>
      </c>
      <c r="C469" s="164" t="s">
        <v>422</v>
      </c>
      <c r="D469" s="155" t="s">
        <v>427</v>
      </c>
      <c r="E469" s="61" t="s">
        <v>17</v>
      </c>
      <c r="F469" s="493">
        <f>SUM([1]прил7!H36)</f>
        <v>0</v>
      </c>
    </row>
    <row r="470" spans="1:6" s="43" customFormat="1" ht="31.5" x14ac:dyDescent="0.25">
      <c r="A470" s="75" t="s">
        <v>24</v>
      </c>
      <c r="B470" s="161" t="s">
        <v>206</v>
      </c>
      <c r="C470" s="259" t="s">
        <v>422</v>
      </c>
      <c r="D470" s="162" t="s">
        <v>423</v>
      </c>
      <c r="E470" s="137"/>
      <c r="F470" s="544">
        <f>SUM(F471)</f>
        <v>18649928</v>
      </c>
    </row>
    <row r="471" spans="1:6" s="43" customFormat="1" ht="16.5" customHeight="1" x14ac:dyDescent="0.25">
      <c r="A471" s="159" t="s">
        <v>89</v>
      </c>
      <c r="B471" s="160" t="s">
        <v>207</v>
      </c>
      <c r="C471" s="169" t="s">
        <v>422</v>
      </c>
      <c r="D471" s="156" t="s">
        <v>423</v>
      </c>
      <c r="E471" s="166"/>
      <c r="F471" s="551">
        <f>SUM(F472+F474+F477)</f>
        <v>18649928</v>
      </c>
    </row>
    <row r="472" spans="1:6" s="43" customFormat="1" ht="16.5" customHeight="1" x14ac:dyDescent="0.25">
      <c r="A472" s="76" t="s">
        <v>106</v>
      </c>
      <c r="B472" s="128" t="s">
        <v>207</v>
      </c>
      <c r="C472" s="167" t="s">
        <v>422</v>
      </c>
      <c r="D472" s="158" t="s">
        <v>445</v>
      </c>
      <c r="E472" s="42"/>
      <c r="F472" s="490">
        <f>SUM(F473)</f>
        <v>32000</v>
      </c>
    </row>
    <row r="473" spans="1:6" s="43" customFormat="1" ht="34.5" customHeight="1" x14ac:dyDescent="0.25">
      <c r="A473" s="77" t="s">
        <v>598</v>
      </c>
      <c r="B473" s="129" t="s">
        <v>207</v>
      </c>
      <c r="C473" s="164" t="s">
        <v>422</v>
      </c>
      <c r="D473" s="155" t="s">
        <v>445</v>
      </c>
      <c r="E473" s="61" t="s">
        <v>16</v>
      </c>
      <c r="F473" s="493">
        <f>SUM(прил7!H156)</f>
        <v>32000</v>
      </c>
    </row>
    <row r="474" spans="1:6" s="43" customFormat="1" ht="16.5" customHeight="1" x14ac:dyDescent="0.25">
      <c r="A474" s="76" t="s">
        <v>107</v>
      </c>
      <c r="B474" s="128" t="s">
        <v>207</v>
      </c>
      <c r="C474" s="167" t="s">
        <v>422</v>
      </c>
      <c r="D474" s="158" t="s">
        <v>452</v>
      </c>
      <c r="E474" s="42"/>
      <c r="F474" s="490">
        <f>SUM(F475:F476)</f>
        <v>18598628</v>
      </c>
    </row>
    <row r="475" spans="1:6" s="43" customFormat="1" ht="33" customHeight="1" x14ac:dyDescent="0.25">
      <c r="A475" s="77" t="s">
        <v>598</v>
      </c>
      <c r="B475" s="129" t="s">
        <v>207</v>
      </c>
      <c r="C475" s="164" t="s">
        <v>422</v>
      </c>
      <c r="D475" s="155" t="s">
        <v>452</v>
      </c>
      <c r="E475" s="61" t="s">
        <v>16</v>
      </c>
      <c r="F475" s="493">
        <f>SUM(прил7!H158)</f>
        <v>651</v>
      </c>
    </row>
    <row r="476" spans="1:6" s="43" customFormat="1" ht="18.75" customHeight="1" x14ac:dyDescent="0.25">
      <c r="A476" s="77" t="s">
        <v>18</v>
      </c>
      <c r="B476" s="129" t="s">
        <v>207</v>
      </c>
      <c r="C476" s="164" t="s">
        <v>422</v>
      </c>
      <c r="D476" s="155" t="s">
        <v>452</v>
      </c>
      <c r="E476" s="61" t="s">
        <v>17</v>
      </c>
      <c r="F476" s="493">
        <f>SUM(прил7!H159)</f>
        <v>18597977</v>
      </c>
    </row>
    <row r="477" spans="1:6" s="43" customFormat="1" ht="31.5" customHeight="1" x14ac:dyDescent="0.25">
      <c r="A477" s="76" t="s">
        <v>1090</v>
      </c>
      <c r="B477" s="128" t="s">
        <v>207</v>
      </c>
      <c r="C477" s="167" t="s">
        <v>422</v>
      </c>
      <c r="D477" s="158" t="s">
        <v>1089</v>
      </c>
      <c r="E477" s="42"/>
      <c r="F477" s="490">
        <f>SUM(F478)</f>
        <v>19300</v>
      </c>
    </row>
    <row r="478" spans="1:6" s="43" customFormat="1" ht="33" customHeight="1" x14ac:dyDescent="0.25">
      <c r="A478" s="77" t="s">
        <v>598</v>
      </c>
      <c r="B478" s="129" t="s">
        <v>207</v>
      </c>
      <c r="C478" s="164" t="s">
        <v>422</v>
      </c>
      <c r="D478" s="155" t="s">
        <v>1089</v>
      </c>
      <c r="E478" s="61" t="s">
        <v>16</v>
      </c>
      <c r="F478" s="493">
        <f>SUM(прил7!H161)</f>
        <v>19300</v>
      </c>
    </row>
    <row r="479" spans="1:6" s="43" customFormat="1" ht="16.5" customHeight="1" x14ac:dyDescent="0.25">
      <c r="A479" s="75" t="s">
        <v>189</v>
      </c>
      <c r="B479" s="161" t="s">
        <v>208</v>
      </c>
      <c r="C479" s="259" t="s">
        <v>422</v>
      </c>
      <c r="D479" s="162" t="s">
        <v>423</v>
      </c>
      <c r="E479" s="137"/>
      <c r="F479" s="544">
        <f>SUM(F480+F496)</f>
        <v>1468523</v>
      </c>
    </row>
    <row r="480" spans="1:6" s="43" customFormat="1" ht="16.5" customHeight="1" x14ac:dyDescent="0.25">
      <c r="A480" s="159" t="s">
        <v>188</v>
      </c>
      <c r="B480" s="160" t="s">
        <v>209</v>
      </c>
      <c r="C480" s="169" t="s">
        <v>422</v>
      </c>
      <c r="D480" s="156" t="s">
        <v>423</v>
      </c>
      <c r="E480" s="166"/>
      <c r="F480" s="551">
        <f>SUM(F481+F483+F494+F492+F490+F485+F488)</f>
        <v>1268523</v>
      </c>
    </row>
    <row r="481" spans="1:6" s="43" customFormat="1" ht="31.5" customHeight="1" x14ac:dyDescent="0.25">
      <c r="A481" s="76" t="s">
        <v>888</v>
      </c>
      <c r="B481" s="128" t="s">
        <v>209</v>
      </c>
      <c r="C481" s="167" t="s">
        <v>422</v>
      </c>
      <c r="D481" s="158" t="s">
        <v>605</v>
      </c>
      <c r="E481" s="42"/>
      <c r="F481" s="490">
        <f>SUM(F482)</f>
        <v>130280</v>
      </c>
    </row>
    <row r="482" spans="1:6" s="43" customFormat="1" ht="31.5" customHeight="1" x14ac:dyDescent="0.25">
      <c r="A482" s="77" t="s">
        <v>598</v>
      </c>
      <c r="B482" s="129" t="s">
        <v>209</v>
      </c>
      <c r="C482" s="164" t="s">
        <v>422</v>
      </c>
      <c r="D482" s="155" t="s">
        <v>605</v>
      </c>
      <c r="E482" s="61" t="s">
        <v>16</v>
      </c>
      <c r="F482" s="493">
        <f>SUM(прил7!H557)</f>
        <v>130280</v>
      </c>
    </row>
    <row r="483" spans="1:6" s="43" customFormat="1" ht="48.75" customHeight="1" x14ac:dyDescent="0.25">
      <c r="A483" s="76" t="s">
        <v>906</v>
      </c>
      <c r="B483" s="128" t="s">
        <v>209</v>
      </c>
      <c r="C483" s="167" t="s">
        <v>422</v>
      </c>
      <c r="D483" s="158" t="s">
        <v>606</v>
      </c>
      <c r="E483" s="42"/>
      <c r="F483" s="490">
        <f>SUM(F484)</f>
        <v>30580</v>
      </c>
    </row>
    <row r="484" spans="1:6" s="43" customFormat="1" ht="51" customHeight="1" x14ac:dyDescent="0.25">
      <c r="A484" s="77" t="s">
        <v>80</v>
      </c>
      <c r="B484" s="129" t="s">
        <v>209</v>
      </c>
      <c r="C484" s="164" t="s">
        <v>422</v>
      </c>
      <c r="D484" s="155" t="s">
        <v>606</v>
      </c>
      <c r="E484" s="61" t="s">
        <v>13</v>
      </c>
      <c r="F484" s="493">
        <f>SUM(прил7!H165)</f>
        <v>30580</v>
      </c>
    </row>
    <row r="485" spans="1:6" s="43" customFormat="1" ht="35.25" customHeight="1" x14ac:dyDescent="0.25">
      <c r="A485" s="76" t="s">
        <v>875</v>
      </c>
      <c r="B485" s="128" t="s">
        <v>209</v>
      </c>
      <c r="C485" s="167" t="s">
        <v>422</v>
      </c>
      <c r="D485" s="158" t="s">
        <v>454</v>
      </c>
      <c r="E485" s="42"/>
      <c r="F485" s="490">
        <f>SUM(F486:F487)</f>
        <v>872083</v>
      </c>
    </row>
    <row r="486" spans="1:6" s="43" customFormat="1" ht="47.25" customHeight="1" x14ac:dyDescent="0.25">
      <c r="A486" s="77" t="s">
        <v>80</v>
      </c>
      <c r="B486" s="129" t="s">
        <v>209</v>
      </c>
      <c r="C486" s="164" t="s">
        <v>422</v>
      </c>
      <c r="D486" s="155" t="s">
        <v>454</v>
      </c>
      <c r="E486" s="61" t="s">
        <v>13</v>
      </c>
      <c r="F486" s="493">
        <f>SUM(прил7!H167)</f>
        <v>804709</v>
      </c>
    </row>
    <row r="487" spans="1:6" s="43" customFormat="1" ht="30" customHeight="1" x14ac:dyDescent="0.25">
      <c r="A487" s="77" t="s">
        <v>598</v>
      </c>
      <c r="B487" s="129" t="s">
        <v>209</v>
      </c>
      <c r="C487" s="164" t="s">
        <v>422</v>
      </c>
      <c r="D487" s="155" t="s">
        <v>454</v>
      </c>
      <c r="E487" s="61" t="s">
        <v>16</v>
      </c>
      <c r="F487" s="493">
        <f>SUM(прил7!H168)</f>
        <v>67374</v>
      </c>
    </row>
    <row r="488" spans="1:6" s="43" customFormat="1" ht="30" customHeight="1" x14ac:dyDescent="0.25">
      <c r="A488" s="76" t="s">
        <v>1092</v>
      </c>
      <c r="B488" s="128" t="s">
        <v>209</v>
      </c>
      <c r="C488" s="167" t="s">
        <v>422</v>
      </c>
      <c r="D488" s="158" t="s">
        <v>1091</v>
      </c>
      <c r="E488" s="42"/>
      <c r="F488" s="490">
        <f>SUM(F489)</f>
        <v>10700</v>
      </c>
    </row>
    <row r="489" spans="1:6" s="43" customFormat="1" ht="30" customHeight="1" x14ac:dyDescent="0.25">
      <c r="A489" s="77" t="s">
        <v>598</v>
      </c>
      <c r="B489" s="129" t="s">
        <v>209</v>
      </c>
      <c r="C489" s="164" t="s">
        <v>422</v>
      </c>
      <c r="D489" s="155" t="s">
        <v>1091</v>
      </c>
      <c r="E489" s="61" t="s">
        <v>16</v>
      </c>
      <c r="F489" s="493">
        <f>SUM(прил7!H170)</f>
        <v>10700</v>
      </c>
    </row>
    <row r="490" spans="1:6" s="43" customFormat="1" ht="33" customHeight="1" x14ac:dyDescent="0.25">
      <c r="A490" s="76" t="s">
        <v>589</v>
      </c>
      <c r="B490" s="128" t="s">
        <v>209</v>
      </c>
      <c r="C490" s="167" t="s">
        <v>422</v>
      </c>
      <c r="D490" s="158" t="s">
        <v>484</v>
      </c>
      <c r="E490" s="42"/>
      <c r="F490" s="490">
        <f>SUM(F491)</f>
        <v>62580</v>
      </c>
    </row>
    <row r="491" spans="1:6" s="43" customFormat="1" ht="48" customHeight="1" x14ac:dyDescent="0.25">
      <c r="A491" s="77" t="s">
        <v>80</v>
      </c>
      <c r="B491" s="129" t="s">
        <v>209</v>
      </c>
      <c r="C491" s="164" t="s">
        <v>422</v>
      </c>
      <c r="D491" s="155" t="s">
        <v>484</v>
      </c>
      <c r="E491" s="61" t="s">
        <v>13</v>
      </c>
      <c r="F491" s="493">
        <f>SUM(прил7!H172)</f>
        <v>62580</v>
      </c>
    </row>
    <row r="492" spans="1:6" s="43" customFormat="1" ht="16.5" customHeight="1" x14ac:dyDescent="0.25">
      <c r="A492" s="76" t="s">
        <v>190</v>
      </c>
      <c r="B492" s="128" t="s">
        <v>209</v>
      </c>
      <c r="C492" s="167" t="s">
        <v>422</v>
      </c>
      <c r="D492" s="158" t="s">
        <v>453</v>
      </c>
      <c r="E492" s="42"/>
      <c r="F492" s="490">
        <f>SUM(F493)</f>
        <v>160000</v>
      </c>
    </row>
    <row r="493" spans="1:6" s="43" customFormat="1" ht="32.25" customHeight="1" x14ac:dyDescent="0.25">
      <c r="A493" s="77" t="s">
        <v>598</v>
      </c>
      <c r="B493" s="129" t="s">
        <v>209</v>
      </c>
      <c r="C493" s="164" t="s">
        <v>422</v>
      </c>
      <c r="D493" s="155" t="s">
        <v>453</v>
      </c>
      <c r="E493" s="61" t="s">
        <v>16</v>
      </c>
      <c r="F493" s="493">
        <f>SUM(прил7!H174)</f>
        <v>160000</v>
      </c>
    </row>
    <row r="494" spans="1:6" s="43" customFormat="1" ht="47.25" hidden="1" x14ac:dyDescent="0.25">
      <c r="A494" s="76" t="s">
        <v>846</v>
      </c>
      <c r="B494" s="128" t="s">
        <v>209</v>
      </c>
      <c r="C494" s="167" t="s">
        <v>422</v>
      </c>
      <c r="D494" s="158" t="s">
        <v>847</v>
      </c>
      <c r="E494" s="42"/>
      <c r="F494" s="490">
        <f>SUM(F495)</f>
        <v>2300</v>
      </c>
    </row>
    <row r="495" spans="1:6" s="43" customFormat="1" ht="33" hidden="1" customHeight="1" x14ac:dyDescent="0.25">
      <c r="A495" s="77" t="s">
        <v>598</v>
      </c>
      <c r="B495" s="129" t="s">
        <v>209</v>
      </c>
      <c r="C495" s="164" t="s">
        <v>422</v>
      </c>
      <c r="D495" s="155" t="s">
        <v>847</v>
      </c>
      <c r="E495" s="61" t="s">
        <v>16</v>
      </c>
      <c r="F495" s="493">
        <f>SUM(прил7!H85)</f>
        <v>2300</v>
      </c>
    </row>
    <row r="496" spans="1:6" s="43" customFormat="1" ht="16.5" hidden="1" customHeight="1" x14ac:dyDescent="0.25">
      <c r="A496" s="159" t="s">
        <v>600</v>
      </c>
      <c r="B496" s="160" t="s">
        <v>602</v>
      </c>
      <c r="C496" s="169" t="s">
        <v>422</v>
      </c>
      <c r="D496" s="156" t="s">
        <v>423</v>
      </c>
      <c r="E496" s="166"/>
      <c r="F496" s="551">
        <f>SUM(F497)</f>
        <v>200000</v>
      </c>
    </row>
    <row r="497" spans="1:6" s="43" customFormat="1" ht="17.25" hidden="1" customHeight="1" x14ac:dyDescent="0.25">
      <c r="A497" s="76" t="s">
        <v>601</v>
      </c>
      <c r="B497" s="128" t="s">
        <v>602</v>
      </c>
      <c r="C497" s="167" t="s">
        <v>422</v>
      </c>
      <c r="D497" s="158" t="s">
        <v>599</v>
      </c>
      <c r="E497" s="42"/>
      <c r="F497" s="490">
        <f>SUM(F498)</f>
        <v>200000</v>
      </c>
    </row>
    <row r="498" spans="1:6" s="43" customFormat="1" ht="32.25" hidden="1" customHeight="1" x14ac:dyDescent="0.25">
      <c r="A498" s="77" t="s">
        <v>598</v>
      </c>
      <c r="B498" s="129" t="s">
        <v>602</v>
      </c>
      <c r="C498" s="164" t="s">
        <v>422</v>
      </c>
      <c r="D498" s="155" t="s">
        <v>599</v>
      </c>
      <c r="E498" s="61" t="s">
        <v>16</v>
      </c>
      <c r="F498" s="493">
        <f>SUM(прил7!H107)</f>
        <v>200000</v>
      </c>
    </row>
    <row r="499" spans="1:6" s="43" customFormat="1" ht="15.75" customHeight="1" x14ac:dyDescent="0.25">
      <c r="A499" s="75" t="s">
        <v>85</v>
      </c>
      <c r="B499" s="161" t="s">
        <v>203</v>
      </c>
      <c r="C499" s="259" t="s">
        <v>422</v>
      </c>
      <c r="D499" s="162" t="s">
        <v>423</v>
      </c>
      <c r="E499" s="137"/>
      <c r="F499" s="544">
        <f>SUM(F500)</f>
        <v>228394</v>
      </c>
    </row>
    <row r="500" spans="1:6" s="43" customFormat="1" ht="15.75" customHeight="1" x14ac:dyDescent="0.25">
      <c r="A500" s="159" t="s">
        <v>86</v>
      </c>
      <c r="B500" s="160" t="s">
        <v>204</v>
      </c>
      <c r="C500" s="169" t="s">
        <v>422</v>
      </c>
      <c r="D500" s="156" t="s">
        <v>423</v>
      </c>
      <c r="E500" s="166"/>
      <c r="F500" s="551">
        <f>SUM(F501+F503)</f>
        <v>228394</v>
      </c>
    </row>
    <row r="501" spans="1:6" s="43" customFormat="1" ht="15.75" customHeight="1" x14ac:dyDescent="0.25">
      <c r="A501" s="76" t="s">
        <v>106</v>
      </c>
      <c r="B501" s="128" t="s">
        <v>204</v>
      </c>
      <c r="C501" s="167" t="s">
        <v>422</v>
      </c>
      <c r="D501" s="158" t="s">
        <v>445</v>
      </c>
      <c r="E501" s="42"/>
      <c r="F501" s="490">
        <f>SUM(F502)</f>
        <v>228394</v>
      </c>
    </row>
    <row r="502" spans="1:6" s="43" customFormat="1" ht="15.75" customHeight="1" x14ac:dyDescent="0.25">
      <c r="A502" s="77" t="s">
        <v>18</v>
      </c>
      <c r="B502" s="129" t="s">
        <v>204</v>
      </c>
      <c r="C502" s="164" t="s">
        <v>422</v>
      </c>
      <c r="D502" s="155" t="s">
        <v>445</v>
      </c>
      <c r="E502" s="61" t="s">
        <v>17</v>
      </c>
      <c r="F502" s="493">
        <f>SUM(прил7!H112)</f>
        <v>228394</v>
      </c>
    </row>
    <row r="503" spans="1:6" s="43" customFormat="1" ht="15.75" hidden="1" customHeight="1" x14ac:dyDescent="0.25">
      <c r="A503" s="76" t="s">
        <v>611</v>
      </c>
      <c r="B503" s="128" t="s">
        <v>204</v>
      </c>
      <c r="C503" s="167" t="s">
        <v>422</v>
      </c>
      <c r="D503" s="158">
        <v>10030</v>
      </c>
      <c r="E503" s="42"/>
      <c r="F503" s="490">
        <f>SUM(F504)</f>
        <v>0</v>
      </c>
    </row>
    <row r="504" spans="1:6" s="43" customFormat="1" ht="15.75" hidden="1" customHeight="1" x14ac:dyDescent="0.25">
      <c r="A504" s="77" t="s">
        <v>40</v>
      </c>
      <c r="B504" s="129" t="s">
        <v>204</v>
      </c>
      <c r="C504" s="164" t="s">
        <v>422</v>
      </c>
      <c r="D504" s="155">
        <v>10030</v>
      </c>
      <c r="E504" s="61" t="s">
        <v>39</v>
      </c>
      <c r="F504" s="493">
        <f>SUM(прил7!H178)</f>
        <v>0</v>
      </c>
    </row>
    <row r="505" spans="1:6" s="43" customFormat="1" ht="31.5" x14ac:dyDescent="0.25">
      <c r="A505" s="75" t="s">
        <v>134</v>
      </c>
      <c r="B505" s="161" t="s">
        <v>210</v>
      </c>
      <c r="C505" s="259" t="s">
        <v>422</v>
      </c>
      <c r="D505" s="162" t="s">
        <v>423</v>
      </c>
      <c r="E505" s="137"/>
      <c r="F505" s="544">
        <f>SUM(F506)</f>
        <v>10889862</v>
      </c>
    </row>
    <row r="506" spans="1:6" s="43" customFormat="1" ht="31.5" x14ac:dyDescent="0.25">
      <c r="A506" s="159" t="s">
        <v>135</v>
      </c>
      <c r="B506" s="160" t="s">
        <v>211</v>
      </c>
      <c r="C506" s="169" t="s">
        <v>422</v>
      </c>
      <c r="D506" s="156" t="s">
        <v>423</v>
      </c>
      <c r="E506" s="166"/>
      <c r="F506" s="551">
        <f>SUM(F507+F511)</f>
        <v>10889862</v>
      </c>
    </row>
    <row r="507" spans="1:6" s="43" customFormat="1" ht="31.5" x14ac:dyDescent="0.25">
      <c r="A507" s="76" t="s">
        <v>90</v>
      </c>
      <c r="B507" s="128" t="s">
        <v>211</v>
      </c>
      <c r="C507" s="167" t="s">
        <v>422</v>
      </c>
      <c r="D507" s="158" t="s">
        <v>455</v>
      </c>
      <c r="E507" s="42"/>
      <c r="F507" s="490">
        <f>SUM(F508:F510)</f>
        <v>10861782</v>
      </c>
    </row>
    <row r="508" spans="1:6" s="43" customFormat="1" ht="47.25" x14ac:dyDescent="0.25">
      <c r="A508" s="77" t="s">
        <v>80</v>
      </c>
      <c r="B508" s="129" t="s">
        <v>211</v>
      </c>
      <c r="C508" s="164" t="s">
        <v>422</v>
      </c>
      <c r="D508" s="155" t="s">
        <v>455</v>
      </c>
      <c r="E508" s="61" t="s">
        <v>13</v>
      </c>
      <c r="F508" s="493">
        <f>SUM(прил7!H182)</f>
        <v>4182488</v>
      </c>
    </row>
    <row r="509" spans="1:6" s="43" customFormat="1" ht="31.5" customHeight="1" x14ac:dyDescent="0.25">
      <c r="A509" s="77" t="s">
        <v>598</v>
      </c>
      <c r="B509" s="129" t="s">
        <v>211</v>
      </c>
      <c r="C509" s="164" t="s">
        <v>422</v>
      </c>
      <c r="D509" s="155" t="s">
        <v>455</v>
      </c>
      <c r="E509" s="61" t="s">
        <v>16</v>
      </c>
      <c r="F509" s="493">
        <f>SUM(прил7!H183)</f>
        <v>6573503</v>
      </c>
    </row>
    <row r="510" spans="1:6" s="43" customFormat="1" ht="18" customHeight="1" x14ac:dyDescent="0.25">
      <c r="A510" s="77" t="s">
        <v>18</v>
      </c>
      <c r="B510" s="129" t="s">
        <v>211</v>
      </c>
      <c r="C510" s="164" t="s">
        <v>422</v>
      </c>
      <c r="D510" s="155" t="s">
        <v>455</v>
      </c>
      <c r="E510" s="61" t="s">
        <v>17</v>
      </c>
      <c r="F510" s="493">
        <f>SUM(прил7!H184)</f>
        <v>105791</v>
      </c>
    </row>
    <row r="511" spans="1:6" s="43" customFormat="1" ht="33" customHeight="1" x14ac:dyDescent="0.25">
      <c r="A511" s="27" t="s">
        <v>1090</v>
      </c>
      <c r="B511" s="128" t="s">
        <v>211</v>
      </c>
      <c r="C511" s="167" t="s">
        <v>422</v>
      </c>
      <c r="D511" s="158" t="s">
        <v>1089</v>
      </c>
      <c r="E511" s="42"/>
      <c r="F511" s="490">
        <f>SUM(F512)</f>
        <v>28080</v>
      </c>
    </row>
    <row r="512" spans="1:6" s="43" customFormat="1" ht="33" customHeight="1" x14ac:dyDescent="0.25">
      <c r="A512" s="62" t="s">
        <v>598</v>
      </c>
      <c r="B512" s="129" t="s">
        <v>211</v>
      </c>
      <c r="C512" s="164" t="s">
        <v>422</v>
      </c>
      <c r="D512" s="155" t="s">
        <v>1089</v>
      </c>
      <c r="E512" s="61" t="s">
        <v>16</v>
      </c>
      <c r="F512" s="493">
        <f>SUM(прил7!H186)</f>
        <v>28080</v>
      </c>
    </row>
  </sheetData>
  <autoFilter ref="D1:D512" xr:uid="{00000000-0009-0000-0000-00000A000000}"/>
  <mergeCells count="8">
    <mergeCell ref="B15:D15"/>
    <mergeCell ref="B1:F1"/>
    <mergeCell ref="B2:F2"/>
    <mergeCell ref="B3:F3"/>
    <mergeCell ref="A11:F11"/>
    <mergeCell ref="A12:F12"/>
    <mergeCell ref="A10:F10"/>
    <mergeCell ref="A13:F13"/>
  </mergeCells>
  <pageMargins left="0.70866141732283472" right="0.70866141732283472" top="0.74803149606299213" bottom="0.74803149606299213" header="0.31496062992125984" footer="0.31496062992125984"/>
  <pageSetup paperSize="9" scale="68" orientation="portrait" blackAndWhite="1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53"/>
  <sheetViews>
    <sheetView zoomScaleNormal="100" workbookViewId="0">
      <selection activeCell="B9" sqref="B9"/>
    </sheetView>
  </sheetViews>
  <sheetFormatPr defaultRowHeight="15" x14ac:dyDescent="0.25"/>
  <cols>
    <col min="1" max="1" width="81.7109375" customWidth="1"/>
    <col min="2" max="2" width="4.7109375" customWidth="1"/>
    <col min="3" max="3" width="3.28515625" customWidth="1"/>
    <col min="4" max="4" width="7.140625" customWidth="1"/>
    <col min="5" max="5" width="5.42578125" customWidth="1"/>
    <col min="6" max="7" width="13.5703125" style="543" customWidth="1"/>
    <col min="8" max="8" width="5.5703125" customWidth="1"/>
  </cols>
  <sheetData>
    <row r="1" spans="1:8" x14ac:dyDescent="0.25">
      <c r="B1" s="668" t="s">
        <v>763</v>
      </c>
      <c r="C1" s="668"/>
      <c r="D1" s="668"/>
      <c r="E1" s="668"/>
      <c r="F1" s="668"/>
    </row>
    <row r="2" spans="1:8" x14ac:dyDescent="0.25">
      <c r="B2" s="668" t="s">
        <v>99</v>
      </c>
      <c r="C2" s="668"/>
      <c r="D2" s="668"/>
      <c r="E2" s="668"/>
      <c r="F2" s="668"/>
    </row>
    <row r="3" spans="1:8" x14ac:dyDescent="0.25">
      <c r="B3" s="668" t="s">
        <v>100</v>
      </c>
      <c r="C3" s="668"/>
      <c r="D3" s="668"/>
      <c r="E3" s="668"/>
      <c r="F3" s="668"/>
    </row>
    <row r="4" spans="1:8" x14ac:dyDescent="0.25">
      <c r="B4" s="416" t="s">
        <v>101</v>
      </c>
      <c r="C4" s="416"/>
      <c r="D4" s="416"/>
      <c r="E4" s="416"/>
      <c r="F4" s="546"/>
      <c r="G4" s="546"/>
      <c r="H4" s="132"/>
    </row>
    <row r="5" spans="1:8" x14ac:dyDescent="0.25">
      <c r="B5" s="416" t="s">
        <v>926</v>
      </c>
      <c r="C5" s="416"/>
      <c r="D5" s="416"/>
      <c r="E5" s="416"/>
      <c r="F5" s="546"/>
      <c r="G5" s="546"/>
      <c r="H5" s="132"/>
    </row>
    <row r="6" spans="1:8" x14ac:dyDescent="0.25">
      <c r="B6" s="414" t="s">
        <v>927</v>
      </c>
      <c r="C6" s="414"/>
      <c r="D6" s="414"/>
      <c r="E6" s="414"/>
      <c r="F6" s="547"/>
      <c r="G6" s="547"/>
    </row>
    <row r="7" spans="1:8" x14ac:dyDescent="0.25">
      <c r="B7" s="4" t="s">
        <v>1048</v>
      </c>
      <c r="C7" s="4"/>
      <c r="D7" s="4"/>
      <c r="E7" s="4"/>
      <c r="F7" s="548"/>
      <c r="G7" s="548"/>
    </row>
    <row r="8" spans="1:8" x14ac:dyDescent="0.25">
      <c r="B8" s="4" t="s">
        <v>1133</v>
      </c>
      <c r="C8" s="4"/>
      <c r="D8" s="4"/>
      <c r="E8" s="4"/>
      <c r="F8" s="548"/>
      <c r="G8" s="548"/>
    </row>
    <row r="9" spans="1:8" x14ac:dyDescent="0.25">
      <c r="B9" s="4"/>
      <c r="C9" s="4"/>
      <c r="D9" s="4"/>
      <c r="E9" s="4"/>
      <c r="F9" s="548"/>
      <c r="G9" s="548"/>
    </row>
    <row r="10" spans="1:8" ht="18.75" customHeight="1" x14ac:dyDescent="0.25">
      <c r="A10" s="675" t="s">
        <v>262</v>
      </c>
      <c r="B10" s="675"/>
      <c r="C10" s="675"/>
      <c r="D10" s="675"/>
      <c r="E10" s="675"/>
      <c r="F10" s="675"/>
    </row>
    <row r="11" spans="1:8" ht="18.75" customHeight="1" x14ac:dyDescent="0.25">
      <c r="A11" s="675" t="s">
        <v>263</v>
      </c>
      <c r="B11" s="675"/>
      <c r="C11" s="675"/>
      <c r="D11" s="675"/>
      <c r="E11" s="675"/>
      <c r="F11" s="675"/>
    </row>
    <row r="12" spans="1:8" ht="18.75" customHeight="1" x14ac:dyDescent="0.25">
      <c r="A12" s="675" t="s">
        <v>264</v>
      </c>
      <c r="B12" s="675"/>
      <c r="C12" s="675"/>
      <c r="D12" s="675"/>
      <c r="E12" s="675"/>
      <c r="F12" s="675"/>
    </row>
    <row r="13" spans="1:8" ht="18.75" customHeight="1" x14ac:dyDescent="0.25">
      <c r="A13" s="675" t="s">
        <v>931</v>
      </c>
      <c r="B13" s="675"/>
      <c r="C13" s="675"/>
      <c r="D13" s="675"/>
      <c r="E13" s="675"/>
    </row>
    <row r="14" spans="1:8" ht="15.75" x14ac:dyDescent="0.25">
      <c r="B14" s="395"/>
      <c r="C14" s="395"/>
      <c r="D14" s="395"/>
      <c r="E14" s="395"/>
      <c r="G14" s="543" t="s">
        <v>564</v>
      </c>
    </row>
    <row r="15" spans="1:8" ht="45.75" customHeight="1" x14ac:dyDescent="0.25">
      <c r="A15" s="50" t="s">
        <v>0</v>
      </c>
      <c r="B15" s="683" t="s">
        <v>3</v>
      </c>
      <c r="C15" s="684"/>
      <c r="D15" s="685"/>
      <c r="E15" s="50" t="s">
        <v>4</v>
      </c>
      <c r="F15" s="427" t="s">
        <v>265</v>
      </c>
      <c r="G15" s="427" t="s">
        <v>265</v>
      </c>
    </row>
    <row r="16" spans="1:8" ht="15.75" x14ac:dyDescent="0.25">
      <c r="A16" s="530" t="s">
        <v>400</v>
      </c>
      <c r="B16" s="515"/>
      <c r="C16" s="531"/>
      <c r="D16" s="532"/>
      <c r="E16" s="519"/>
      <c r="F16" s="506">
        <f>SUM(F17+F393+F453)</f>
        <v>346869838</v>
      </c>
      <c r="G16" s="506">
        <f>SUM(G17+G393+G453)</f>
        <v>344900234</v>
      </c>
    </row>
    <row r="17" spans="1:7" ht="29.25" customHeight="1" x14ac:dyDescent="0.25">
      <c r="A17" s="542" t="s">
        <v>869</v>
      </c>
      <c r="B17" s="533"/>
      <c r="C17" s="534"/>
      <c r="D17" s="535"/>
      <c r="E17" s="536"/>
      <c r="F17" s="549">
        <f>SUM(F18+F67+F108+F210+F219+F224+F239+F262+F280+F285+F294+F317+F330+F349+F362+F375+F388)</f>
        <v>320271580</v>
      </c>
      <c r="G17" s="549">
        <f>SUM(G18+G67+G108+G210+G219+G224+G239+G262+G280+G285+G294+G317+G330+G349+G362+G375+G388)</f>
        <v>314872740</v>
      </c>
    </row>
    <row r="18" spans="1:7" ht="33.75" customHeight="1" x14ac:dyDescent="0.25">
      <c r="A18" s="140" t="s">
        <v>257</v>
      </c>
      <c r="B18" s="142" t="s">
        <v>239</v>
      </c>
      <c r="C18" s="257" t="s">
        <v>422</v>
      </c>
      <c r="D18" s="143" t="s">
        <v>423</v>
      </c>
      <c r="E18" s="141"/>
      <c r="F18" s="544">
        <f>SUM(F19+F32+F46+F55)</f>
        <v>37037695</v>
      </c>
      <c r="G18" s="544">
        <f>SUM(G19+G32+G46+G55)</f>
        <v>37037695</v>
      </c>
    </row>
    <row r="19" spans="1:7" ht="36" customHeight="1" x14ac:dyDescent="0.25">
      <c r="A19" s="139" t="s">
        <v>165</v>
      </c>
      <c r="B19" s="145" t="s">
        <v>242</v>
      </c>
      <c r="C19" s="338" t="s">
        <v>422</v>
      </c>
      <c r="D19" s="146" t="s">
        <v>423</v>
      </c>
      <c r="E19" s="144"/>
      <c r="F19" s="550">
        <f>SUM(F20)</f>
        <v>11985327</v>
      </c>
      <c r="G19" s="550">
        <f>SUM(G20)</f>
        <v>11985327</v>
      </c>
    </row>
    <row r="20" spans="1:7" ht="16.5" customHeight="1" x14ac:dyDescent="0.25">
      <c r="A20" s="328" t="s">
        <v>511</v>
      </c>
      <c r="B20" s="329" t="s">
        <v>242</v>
      </c>
      <c r="C20" s="330" t="s">
        <v>10</v>
      </c>
      <c r="D20" s="331" t="s">
        <v>423</v>
      </c>
      <c r="E20" s="332"/>
      <c r="F20" s="494">
        <f>SUM(F21+F24+F28+F30)</f>
        <v>11985327</v>
      </c>
      <c r="G20" s="494">
        <f>SUM(G21+G24+G28+G30)</f>
        <v>11985327</v>
      </c>
    </row>
    <row r="21" spans="1:7" ht="35.25" customHeight="1" x14ac:dyDescent="0.25">
      <c r="A21" s="27" t="s">
        <v>171</v>
      </c>
      <c r="B21" s="121" t="s">
        <v>242</v>
      </c>
      <c r="C21" s="219" t="s">
        <v>521</v>
      </c>
      <c r="D21" s="119" t="s">
        <v>523</v>
      </c>
      <c r="E21" s="147"/>
      <c r="F21" s="490">
        <f>SUM(F22:F23)</f>
        <v>572850</v>
      </c>
      <c r="G21" s="490">
        <f>SUM(G22:G23)</f>
        <v>572850</v>
      </c>
    </row>
    <row r="22" spans="1:7" ht="33" customHeight="1" x14ac:dyDescent="0.25">
      <c r="A22" s="55" t="s">
        <v>598</v>
      </c>
      <c r="B22" s="130" t="s">
        <v>242</v>
      </c>
      <c r="C22" s="220" t="s">
        <v>521</v>
      </c>
      <c r="D22" s="127" t="s">
        <v>523</v>
      </c>
      <c r="E22" s="134" t="s">
        <v>16</v>
      </c>
      <c r="F22" s="493">
        <f>SUM(прил8!H519)</f>
        <v>2850</v>
      </c>
      <c r="G22" s="493">
        <f>SUM(прил8!I519)</f>
        <v>2850</v>
      </c>
    </row>
    <row r="23" spans="1:7" ht="18" customHeight="1" x14ac:dyDescent="0.25">
      <c r="A23" s="55" t="s">
        <v>40</v>
      </c>
      <c r="B23" s="130" t="s">
        <v>242</v>
      </c>
      <c r="C23" s="220" t="s">
        <v>521</v>
      </c>
      <c r="D23" s="127" t="s">
        <v>523</v>
      </c>
      <c r="E23" s="134" t="s">
        <v>39</v>
      </c>
      <c r="F23" s="493">
        <f>SUM(прил8!H520)</f>
        <v>570000</v>
      </c>
      <c r="G23" s="493">
        <f>SUM(прил8!I520)</f>
        <v>570000</v>
      </c>
    </row>
    <row r="24" spans="1:7" ht="32.25" customHeight="1" x14ac:dyDescent="0.25">
      <c r="A24" s="27" t="s">
        <v>90</v>
      </c>
      <c r="B24" s="352" t="s">
        <v>242</v>
      </c>
      <c r="C24" s="353" t="s">
        <v>10</v>
      </c>
      <c r="D24" s="119" t="s">
        <v>455</v>
      </c>
      <c r="E24" s="147"/>
      <c r="F24" s="490">
        <f>SUM(F25:F27)</f>
        <v>11412477</v>
      </c>
      <c r="G24" s="490">
        <f>SUM(G25:G27)</f>
        <v>11412477</v>
      </c>
    </row>
    <row r="25" spans="1:7" ht="50.25" customHeight="1" x14ac:dyDescent="0.25">
      <c r="A25" s="55" t="s">
        <v>80</v>
      </c>
      <c r="B25" s="354" t="s">
        <v>242</v>
      </c>
      <c r="C25" s="355" t="s">
        <v>10</v>
      </c>
      <c r="D25" s="127" t="s">
        <v>455</v>
      </c>
      <c r="E25" s="134" t="s">
        <v>13</v>
      </c>
      <c r="F25" s="493">
        <f>SUM(прил8!H451)</f>
        <v>10678317</v>
      </c>
      <c r="G25" s="493">
        <f>SUM(прил8!I451)</f>
        <v>10678317</v>
      </c>
    </row>
    <row r="26" spans="1:7" ht="30.75" customHeight="1" x14ac:dyDescent="0.25">
      <c r="A26" s="55" t="s">
        <v>598</v>
      </c>
      <c r="B26" s="354" t="s">
        <v>242</v>
      </c>
      <c r="C26" s="355" t="s">
        <v>10</v>
      </c>
      <c r="D26" s="127" t="s">
        <v>455</v>
      </c>
      <c r="E26" s="134" t="s">
        <v>16</v>
      </c>
      <c r="F26" s="493">
        <f>SUM(прил8!H452)</f>
        <v>721005</v>
      </c>
      <c r="G26" s="493">
        <f>SUM(прил8!I452)</f>
        <v>721005</v>
      </c>
    </row>
    <row r="27" spans="1:7" ht="16.5" customHeight="1" x14ac:dyDescent="0.25">
      <c r="A27" s="55" t="s">
        <v>18</v>
      </c>
      <c r="B27" s="354" t="s">
        <v>242</v>
      </c>
      <c r="C27" s="355" t="s">
        <v>10</v>
      </c>
      <c r="D27" s="127" t="s">
        <v>455</v>
      </c>
      <c r="E27" s="134" t="s">
        <v>17</v>
      </c>
      <c r="F27" s="493">
        <f>SUM(прил8!H453)</f>
        <v>13155</v>
      </c>
      <c r="G27" s="493">
        <f>SUM(прил8!I453)</f>
        <v>13155</v>
      </c>
    </row>
    <row r="28" spans="1:7" ht="19.5" hidden="1" customHeight="1" x14ac:dyDescent="0.25">
      <c r="A28" s="27" t="s">
        <v>106</v>
      </c>
      <c r="B28" s="352" t="s">
        <v>242</v>
      </c>
      <c r="C28" s="353" t="s">
        <v>10</v>
      </c>
      <c r="D28" s="119" t="s">
        <v>445</v>
      </c>
      <c r="E28" s="147"/>
      <c r="F28" s="490">
        <f>SUM(F29)</f>
        <v>0</v>
      </c>
      <c r="G28" s="490">
        <f>SUM(G29)</f>
        <v>0</v>
      </c>
    </row>
    <row r="29" spans="1:7" ht="16.5" hidden="1" customHeight="1" x14ac:dyDescent="0.25">
      <c r="A29" s="55" t="s">
        <v>598</v>
      </c>
      <c r="B29" s="354" t="s">
        <v>242</v>
      </c>
      <c r="C29" s="355" t="s">
        <v>10</v>
      </c>
      <c r="D29" s="127" t="s">
        <v>445</v>
      </c>
      <c r="E29" s="134" t="s">
        <v>16</v>
      </c>
      <c r="F29" s="493">
        <f>SUM(прил8!H455)</f>
        <v>0</v>
      </c>
      <c r="G29" s="493">
        <f>SUM(прил8!I455)</f>
        <v>0</v>
      </c>
    </row>
    <row r="30" spans="1:7" ht="33" hidden="1" customHeight="1" x14ac:dyDescent="0.25">
      <c r="A30" s="27" t="s">
        <v>629</v>
      </c>
      <c r="B30" s="352" t="s">
        <v>242</v>
      </c>
      <c r="C30" s="353" t="s">
        <v>10</v>
      </c>
      <c r="D30" s="119" t="s">
        <v>628</v>
      </c>
      <c r="E30" s="147"/>
      <c r="F30" s="490">
        <f>SUM(F31)</f>
        <v>0</v>
      </c>
      <c r="G30" s="490">
        <f>SUM(G31)</f>
        <v>0</v>
      </c>
    </row>
    <row r="31" spans="1:7" ht="31.5" hidden="1" customHeight="1" x14ac:dyDescent="0.25">
      <c r="A31" s="55" t="s">
        <v>598</v>
      </c>
      <c r="B31" s="354" t="s">
        <v>242</v>
      </c>
      <c r="C31" s="355" t="s">
        <v>10</v>
      </c>
      <c r="D31" s="127" t="s">
        <v>628</v>
      </c>
      <c r="E31" s="134" t="s">
        <v>16</v>
      </c>
      <c r="F31" s="493"/>
      <c r="G31" s="493"/>
    </row>
    <row r="32" spans="1:7" ht="35.25" customHeight="1" x14ac:dyDescent="0.25">
      <c r="A32" s="148" t="s">
        <v>166</v>
      </c>
      <c r="B32" s="343" t="s">
        <v>512</v>
      </c>
      <c r="C32" s="258" t="s">
        <v>422</v>
      </c>
      <c r="D32" s="150" t="s">
        <v>423</v>
      </c>
      <c r="E32" s="151"/>
      <c r="F32" s="551">
        <f>SUM(F33+F41)</f>
        <v>11358049</v>
      </c>
      <c r="G32" s="551">
        <f>SUM(G33+G41)</f>
        <v>11358049</v>
      </c>
    </row>
    <row r="33" spans="1:7" ht="18" customHeight="1" x14ac:dyDescent="0.25">
      <c r="A33" s="333" t="s">
        <v>513</v>
      </c>
      <c r="B33" s="334" t="s">
        <v>243</v>
      </c>
      <c r="C33" s="335" t="s">
        <v>10</v>
      </c>
      <c r="D33" s="336" t="s">
        <v>423</v>
      </c>
      <c r="E33" s="337"/>
      <c r="F33" s="491">
        <f>SUM(F34+F37)</f>
        <v>11358049</v>
      </c>
      <c r="G33" s="491">
        <f>SUM(G34+G37)</f>
        <v>11358049</v>
      </c>
    </row>
    <row r="34" spans="1:7" ht="35.25" customHeight="1" x14ac:dyDescent="0.25">
      <c r="A34" s="27" t="s">
        <v>171</v>
      </c>
      <c r="B34" s="121" t="s">
        <v>243</v>
      </c>
      <c r="C34" s="219" t="s">
        <v>521</v>
      </c>
      <c r="D34" s="119" t="s">
        <v>523</v>
      </c>
      <c r="E34" s="147"/>
      <c r="F34" s="490">
        <f>SUM(F35:F36)</f>
        <v>491627</v>
      </c>
      <c r="G34" s="490">
        <f>SUM(G35:G36)</f>
        <v>491627</v>
      </c>
    </row>
    <row r="35" spans="1:7" ht="31.5" customHeight="1" x14ac:dyDescent="0.25">
      <c r="A35" s="55" t="s">
        <v>598</v>
      </c>
      <c r="B35" s="130" t="s">
        <v>243</v>
      </c>
      <c r="C35" s="220" t="s">
        <v>521</v>
      </c>
      <c r="D35" s="127" t="s">
        <v>523</v>
      </c>
      <c r="E35" s="134" t="s">
        <v>16</v>
      </c>
      <c r="F35" s="493">
        <f>SUM(прил8!H524)</f>
        <v>2500</v>
      </c>
      <c r="G35" s="493">
        <f>SUM(прил8!I524)</f>
        <v>2500</v>
      </c>
    </row>
    <row r="36" spans="1:7" ht="16.5" customHeight="1" x14ac:dyDescent="0.25">
      <c r="A36" s="55" t="s">
        <v>40</v>
      </c>
      <c r="B36" s="130" t="s">
        <v>243</v>
      </c>
      <c r="C36" s="220" t="s">
        <v>521</v>
      </c>
      <c r="D36" s="127" t="s">
        <v>523</v>
      </c>
      <c r="E36" s="134" t="s">
        <v>39</v>
      </c>
      <c r="F36" s="493">
        <f>SUM(прил8!H525)</f>
        <v>489127</v>
      </c>
      <c r="G36" s="493">
        <f>SUM(прил8!I525)</f>
        <v>489127</v>
      </c>
    </row>
    <row r="37" spans="1:7" ht="33" customHeight="1" x14ac:dyDescent="0.25">
      <c r="A37" s="27" t="s">
        <v>90</v>
      </c>
      <c r="B37" s="352" t="s">
        <v>243</v>
      </c>
      <c r="C37" s="353" t="s">
        <v>10</v>
      </c>
      <c r="D37" s="119" t="s">
        <v>455</v>
      </c>
      <c r="E37" s="147"/>
      <c r="F37" s="490">
        <f>SUM(F38:F40)</f>
        <v>10866422</v>
      </c>
      <c r="G37" s="490">
        <f>SUM(G38:G40)</f>
        <v>10866422</v>
      </c>
    </row>
    <row r="38" spans="1:7" ht="47.25" customHeight="1" x14ac:dyDescent="0.25">
      <c r="A38" s="55" t="s">
        <v>80</v>
      </c>
      <c r="B38" s="354" t="s">
        <v>243</v>
      </c>
      <c r="C38" s="355" t="s">
        <v>10</v>
      </c>
      <c r="D38" s="127" t="s">
        <v>455</v>
      </c>
      <c r="E38" s="134" t="s">
        <v>13</v>
      </c>
      <c r="F38" s="493">
        <f>SUM(прил8!H461)</f>
        <v>10214840</v>
      </c>
      <c r="G38" s="493">
        <f>SUM(прил8!I461)</f>
        <v>10214840</v>
      </c>
    </row>
    <row r="39" spans="1:7" ht="33" customHeight="1" x14ac:dyDescent="0.25">
      <c r="A39" s="55" t="s">
        <v>598</v>
      </c>
      <c r="B39" s="354" t="s">
        <v>243</v>
      </c>
      <c r="C39" s="355" t="s">
        <v>10</v>
      </c>
      <c r="D39" s="127" t="s">
        <v>455</v>
      </c>
      <c r="E39" s="134" t="s">
        <v>16</v>
      </c>
      <c r="F39" s="493">
        <f>SUM(прил8!H462)</f>
        <v>646735</v>
      </c>
      <c r="G39" s="493">
        <f>SUM(прил8!I462)</f>
        <v>646735</v>
      </c>
    </row>
    <row r="40" spans="1:7" ht="18" customHeight="1" x14ac:dyDescent="0.25">
      <c r="A40" s="55" t="s">
        <v>18</v>
      </c>
      <c r="B40" s="354" t="s">
        <v>243</v>
      </c>
      <c r="C40" s="355" t="s">
        <v>10</v>
      </c>
      <c r="D40" s="127" t="s">
        <v>455</v>
      </c>
      <c r="E40" s="134" t="s">
        <v>17</v>
      </c>
      <c r="F40" s="493">
        <f>SUM(прил8!H463)</f>
        <v>4847</v>
      </c>
      <c r="G40" s="493">
        <f>SUM(прил8!I463)</f>
        <v>4847</v>
      </c>
    </row>
    <row r="41" spans="1:7" ht="18" hidden="1" customHeight="1" x14ac:dyDescent="0.25">
      <c r="A41" s="333" t="s">
        <v>762</v>
      </c>
      <c r="B41" s="435" t="s">
        <v>243</v>
      </c>
      <c r="C41" s="436" t="s">
        <v>12</v>
      </c>
      <c r="D41" s="336" t="s">
        <v>423</v>
      </c>
      <c r="E41" s="337"/>
      <c r="F41" s="491">
        <f>SUM(F42+F44)</f>
        <v>0</v>
      </c>
      <c r="G41" s="491">
        <f>SUM(G42+G44)</f>
        <v>0</v>
      </c>
    </row>
    <row r="42" spans="1:7" ht="33.75" hidden="1" customHeight="1" x14ac:dyDescent="0.25">
      <c r="A42" s="27" t="s">
        <v>761</v>
      </c>
      <c r="B42" s="352" t="s">
        <v>243</v>
      </c>
      <c r="C42" s="353" t="s">
        <v>12</v>
      </c>
      <c r="D42" s="119" t="s">
        <v>760</v>
      </c>
      <c r="E42" s="147"/>
      <c r="F42" s="490">
        <f>SUM(F43)</f>
        <v>0</v>
      </c>
      <c r="G42" s="490">
        <f>SUM(G43)</f>
        <v>0</v>
      </c>
    </row>
    <row r="43" spans="1:7" ht="18" hidden="1" customHeight="1" x14ac:dyDescent="0.25">
      <c r="A43" s="55" t="s">
        <v>21</v>
      </c>
      <c r="B43" s="354" t="s">
        <v>243</v>
      </c>
      <c r="C43" s="355" t="s">
        <v>12</v>
      </c>
      <c r="D43" s="127" t="s">
        <v>760</v>
      </c>
      <c r="E43" s="134" t="s">
        <v>68</v>
      </c>
      <c r="F43" s="493">
        <f>SUM(прил8!H481)</f>
        <v>0</v>
      </c>
      <c r="G43" s="493">
        <f>SUM(прил8!I481)</f>
        <v>0</v>
      </c>
    </row>
    <row r="44" spans="1:7" ht="31.5" hidden="1" customHeight="1" x14ac:dyDescent="0.25">
      <c r="A44" s="27" t="s">
        <v>485</v>
      </c>
      <c r="B44" s="352" t="s">
        <v>243</v>
      </c>
      <c r="C44" s="353" t="s">
        <v>12</v>
      </c>
      <c r="D44" s="119" t="s">
        <v>484</v>
      </c>
      <c r="E44" s="147"/>
      <c r="F44" s="490">
        <f>SUM(F45)</f>
        <v>0</v>
      </c>
      <c r="G44" s="490">
        <f>SUM(G45)</f>
        <v>0</v>
      </c>
    </row>
    <row r="45" spans="1:7" ht="16.5" hidden="1" customHeight="1" x14ac:dyDescent="0.25">
      <c r="A45" s="55" t="s">
        <v>21</v>
      </c>
      <c r="B45" s="354" t="s">
        <v>243</v>
      </c>
      <c r="C45" s="355" t="s">
        <v>12</v>
      </c>
      <c r="D45" s="127" t="s">
        <v>484</v>
      </c>
      <c r="E45" s="134" t="s">
        <v>68</v>
      </c>
      <c r="F45" s="493">
        <f>SUM(прил8!H106)</f>
        <v>0</v>
      </c>
      <c r="G45" s="493">
        <f>SUM(прил8!I106)</f>
        <v>0</v>
      </c>
    </row>
    <row r="46" spans="1:7" s="43" customFormat="1" ht="47.25" x14ac:dyDescent="0.25">
      <c r="A46" s="152" t="s">
        <v>159</v>
      </c>
      <c r="B46" s="345" t="s">
        <v>240</v>
      </c>
      <c r="C46" s="344" t="s">
        <v>422</v>
      </c>
      <c r="D46" s="150" t="s">
        <v>423</v>
      </c>
      <c r="E46" s="153"/>
      <c r="F46" s="551">
        <f>SUM(F48+F51)</f>
        <v>7270184</v>
      </c>
      <c r="G46" s="551">
        <f>SUM(G48+G51)</f>
        <v>7270184</v>
      </c>
    </row>
    <row r="47" spans="1:7" s="43" customFormat="1" ht="47.25" x14ac:dyDescent="0.25">
      <c r="A47" s="339" t="s">
        <v>501</v>
      </c>
      <c r="B47" s="340" t="s">
        <v>240</v>
      </c>
      <c r="C47" s="341" t="s">
        <v>10</v>
      </c>
      <c r="D47" s="346" t="s">
        <v>423</v>
      </c>
      <c r="E47" s="342"/>
      <c r="F47" s="491">
        <f>SUM(F48+F51)</f>
        <v>7270184</v>
      </c>
      <c r="G47" s="491">
        <f>SUM(G48+G51)</f>
        <v>7270184</v>
      </c>
    </row>
    <row r="48" spans="1:7" s="43" customFormat="1" ht="63.75" customHeight="1" x14ac:dyDescent="0.25">
      <c r="A48" s="76" t="s">
        <v>102</v>
      </c>
      <c r="B48" s="347" t="s">
        <v>240</v>
      </c>
      <c r="C48" s="348" t="s">
        <v>10</v>
      </c>
      <c r="D48" s="349" t="s">
        <v>524</v>
      </c>
      <c r="E48" s="30"/>
      <c r="F48" s="490">
        <f>SUM(F49:F50)</f>
        <v>229000</v>
      </c>
      <c r="G48" s="490">
        <f>SUM(G49:G50)</f>
        <v>229000</v>
      </c>
    </row>
    <row r="49" spans="1:7" s="43" customFormat="1" ht="29.25" customHeight="1" x14ac:dyDescent="0.25">
      <c r="A49" s="135" t="s">
        <v>598</v>
      </c>
      <c r="B49" s="350" t="s">
        <v>240</v>
      </c>
      <c r="C49" s="351" t="s">
        <v>10</v>
      </c>
      <c r="D49" s="127" t="s">
        <v>524</v>
      </c>
      <c r="E49" s="54">
        <v>200</v>
      </c>
      <c r="F49" s="493">
        <f>SUM(прил8!H529)</f>
        <v>1140</v>
      </c>
      <c r="G49" s="493">
        <f>SUM(прил8!I529)</f>
        <v>1140</v>
      </c>
    </row>
    <row r="50" spans="1:7" s="43" customFormat="1" ht="17.25" customHeight="1" x14ac:dyDescent="0.25">
      <c r="A50" s="135" t="s">
        <v>40</v>
      </c>
      <c r="B50" s="350" t="s">
        <v>240</v>
      </c>
      <c r="C50" s="351" t="s">
        <v>10</v>
      </c>
      <c r="D50" s="127" t="s">
        <v>524</v>
      </c>
      <c r="E50" s="54">
        <v>300</v>
      </c>
      <c r="F50" s="493">
        <f>SUM(прил8!H530)</f>
        <v>227860</v>
      </c>
      <c r="G50" s="493">
        <f>SUM(прил8!I530)</f>
        <v>227860</v>
      </c>
    </row>
    <row r="51" spans="1:7" s="43" customFormat="1" ht="31.5" x14ac:dyDescent="0.25">
      <c r="A51" s="157" t="s">
        <v>90</v>
      </c>
      <c r="B51" s="356" t="s">
        <v>240</v>
      </c>
      <c r="C51" s="357" t="s">
        <v>10</v>
      </c>
      <c r="D51" s="158" t="s">
        <v>455</v>
      </c>
      <c r="E51" s="30"/>
      <c r="F51" s="490">
        <f>SUM(F52:F54)</f>
        <v>7041184</v>
      </c>
      <c r="G51" s="490">
        <f>SUM(G52:G54)</f>
        <v>7041184</v>
      </c>
    </row>
    <row r="52" spans="1:7" s="43" customFormat="1" ht="47.25" x14ac:dyDescent="0.25">
      <c r="A52" s="135" t="s">
        <v>80</v>
      </c>
      <c r="B52" s="358" t="s">
        <v>240</v>
      </c>
      <c r="C52" s="359" t="s">
        <v>10</v>
      </c>
      <c r="D52" s="155" t="s">
        <v>455</v>
      </c>
      <c r="E52" s="54">
        <v>100</v>
      </c>
      <c r="F52" s="493">
        <f>SUM(прил8!H378)</f>
        <v>6680829</v>
      </c>
      <c r="G52" s="493">
        <f>SUM(прил8!I378)</f>
        <v>6680829</v>
      </c>
    </row>
    <row r="53" spans="1:7" s="43" customFormat="1" ht="27.75" customHeight="1" x14ac:dyDescent="0.25">
      <c r="A53" s="135" t="s">
        <v>598</v>
      </c>
      <c r="B53" s="358" t="s">
        <v>240</v>
      </c>
      <c r="C53" s="359" t="s">
        <v>10</v>
      </c>
      <c r="D53" s="154" t="s">
        <v>455</v>
      </c>
      <c r="E53" s="54">
        <v>200</v>
      </c>
      <c r="F53" s="493">
        <f>SUM(прил8!H379)</f>
        <v>353464</v>
      </c>
      <c r="G53" s="493">
        <f>SUM(прил8!I379)</f>
        <v>353464</v>
      </c>
    </row>
    <row r="54" spans="1:7" s="43" customFormat="1" ht="15.75" customHeight="1" x14ac:dyDescent="0.25">
      <c r="A54" s="135" t="s">
        <v>18</v>
      </c>
      <c r="B54" s="358" t="s">
        <v>240</v>
      </c>
      <c r="C54" s="359" t="s">
        <v>10</v>
      </c>
      <c r="D54" s="155" t="s">
        <v>455</v>
      </c>
      <c r="E54" s="54">
        <v>800</v>
      </c>
      <c r="F54" s="493">
        <f>SUM(прил8!H380)</f>
        <v>6891</v>
      </c>
      <c r="G54" s="493">
        <f>SUM(прил8!I380)</f>
        <v>6891</v>
      </c>
    </row>
    <row r="55" spans="1:7" s="43" customFormat="1" ht="49.5" customHeight="1" x14ac:dyDescent="0.25">
      <c r="A55" s="159" t="s">
        <v>168</v>
      </c>
      <c r="B55" s="160" t="s">
        <v>245</v>
      </c>
      <c r="C55" s="169" t="s">
        <v>422</v>
      </c>
      <c r="D55" s="156" t="s">
        <v>423</v>
      </c>
      <c r="E55" s="153"/>
      <c r="F55" s="551">
        <f>SUM(F56+F60)</f>
        <v>6424135</v>
      </c>
      <c r="G55" s="551">
        <f>SUM(G56+G60)</f>
        <v>6424135</v>
      </c>
    </row>
    <row r="56" spans="1:7" s="43" customFormat="1" ht="64.5" customHeight="1" x14ac:dyDescent="0.25">
      <c r="A56" s="360" t="s">
        <v>520</v>
      </c>
      <c r="B56" s="364" t="s">
        <v>245</v>
      </c>
      <c r="C56" s="365" t="s">
        <v>10</v>
      </c>
      <c r="D56" s="363" t="s">
        <v>423</v>
      </c>
      <c r="E56" s="342"/>
      <c r="F56" s="491">
        <f>SUM(F57)</f>
        <v>1189784</v>
      </c>
      <c r="G56" s="491">
        <f>SUM(G57)</f>
        <v>1189784</v>
      </c>
    </row>
    <row r="57" spans="1:7" s="43" customFormat="1" ht="33" customHeight="1" x14ac:dyDescent="0.25">
      <c r="A57" s="76" t="s">
        <v>79</v>
      </c>
      <c r="B57" s="366" t="s">
        <v>245</v>
      </c>
      <c r="C57" s="367" t="s">
        <v>521</v>
      </c>
      <c r="D57" s="158" t="s">
        <v>427</v>
      </c>
      <c r="E57" s="30"/>
      <c r="F57" s="490">
        <f>SUM(F58:F59)</f>
        <v>1189784</v>
      </c>
      <c r="G57" s="490">
        <f>SUM(G58:G59)</f>
        <v>1189784</v>
      </c>
    </row>
    <row r="58" spans="1:7" s="43" customFormat="1" ht="49.5" customHeight="1" x14ac:dyDescent="0.25">
      <c r="A58" s="77" t="s">
        <v>80</v>
      </c>
      <c r="B58" s="368" t="s">
        <v>245</v>
      </c>
      <c r="C58" s="369" t="s">
        <v>521</v>
      </c>
      <c r="D58" s="155" t="s">
        <v>427</v>
      </c>
      <c r="E58" s="54">
        <v>100</v>
      </c>
      <c r="F58" s="493">
        <f>SUM(прил8!H487)</f>
        <v>1189784</v>
      </c>
      <c r="G58" s="493">
        <f>SUM(прил8!I487)</f>
        <v>1189784</v>
      </c>
    </row>
    <row r="59" spans="1:7" s="43" customFormat="1" ht="18.75" hidden="1" customHeight="1" x14ac:dyDescent="0.25">
      <c r="A59" s="135" t="s">
        <v>18</v>
      </c>
      <c r="B59" s="368" t="s">
        <v>245</v>
      </c>
      <c r="C59" s="369" t="s">
        <v>521</v>
      </c>
      <c r="D59" s="155" t="s">
        <v>427</v>
      </c>
      <c r="E59" s="54">
        <v>800</v>
      </c>
      <c r="F59" s="493"/>
      <c r="G59" s="493"/>
    </row>
    <row r="60" spans="1:7" s="43" customFormat="1" ht="49.5" customHeight="1" x14ac:dyDescent="0.25">
      <c r="A60" s="360" t="s">
        <v>517</v>
      </c>
      <c r="B60" s="361" t="s">
        <v>245</v>
      </c>
      <c r="C60" s="362" t="s">
        <v>12</v>
      </c>
      <c r="D60" s="363" t="s">
        <v>423</v>
      </c>
      <c r="E60" s="342"/>
      <c r="F60" s="491">
        <f>SUM(F61+F63)</f>
        <v>5234351</v>
      </c>
      <c r="G60" s="491">
        <f>SUM(G61+G63)</f>
        <v>5234351</v>
      </c>
    </row>
    <row r="61" spans="1:7" s="43" customFormat="1" ht="49.5" customHeight="1" x14ac:dyDescent="0.25">
      <c r="A61" s="76" t="s">
        <v>92</v>
      </c>
      <c r="B61" s="366" t="s">
        <v>245</v>
      </c>
      <c r="C61" s="367" t="s">
        <v>518</v>
      </c>
      <c r="D61" s="158" t="s">
        <v>519</v>
      </c>
      <c r="E61" s="30"/>
      <c r="F61" s="490">
        <f>SUM(F62)</f>
        <v>52872</v>
      </c>
      <c r="G61" s="490">
        <f>SUM(G62)</f>
        <v>52872</v>
      </c>
    </row>
    <row r="62" spans="1:7" s="43" customFormat="1" ht="49.5" customHeight="1" x14ac:dyDescent="0.25">
      <c r="A62" s="77" t="s">
        <v>80</v>
      </c>
      <c r="B62" s="368" t="s">
        <v>245</v>
      </c>
      <c r="C62" s="369" t="s">
        <v>518</v>
      </c>
      <c r="D62" s="155" t="s">
        <v>519</v>
      </c>
      <c r="E62" s="54">
        <v>100</v>
      </c>
      <c r="F62" s="493">
        <f>SUM(прил8!H491)</f>
        <v>52872</v>
      </c>
      <c r="G62" s="493">
        <f>SUM(прил8!I491)</f>
        <v>52872</v>
      </c>
    </row>
    <row r="63" spans="1:7" s="43" customFormat="1" ht="33" customHeight="1" x14ac:dyDescent="0.25">
      <c r="A63" s="76" t="s">
        <v>90</v>
      </c>
      <c r="B63" s="366" t="s">
        <v>245</v>
      </c>
      <c r="C63" s="367" t="s">
        <v>518</v>
      </c>
      <c r="D63" s="158" t="s">
        <v>455</v>
      </c>
      <c r="E63" s="30"/>
      <c r="F63" s="490">
        <f>SUM(F64:F66)</f>
        <v>5181479</v>
      </c>
      <c r="G63" s="490">
        <f>SUM(G64:G66)</f>
        <v>5181479</v>
      </c>
    </row>
    <row r="64" spans="1:7" s="43" customFormat="1" ht="49.5" customHeight="1" x14ac:dyDescent="0.25">
      <c r="A64" s="77" t="s">
        <v>80</v>
      </c>
      <c r="B64" s="368" t="s">
        <v>245</v>
      </c>
      <c r="C64" s="369" t="s">
        <v>518</v>
      </c>
      <c r="D64" s="155" t="s">
        <v>455</v>
      </c>
      <c r="E64" s="54">
        <v>100</v>
      </c>
      <c r="F64" s="493">
        <f>SUM(прил8!H493)</f>
        <v>5007879</v>
      </c>
      <c r="G64" s="493">
        <f>SUM(прил8!I493)</f>
        <v>5007879</v>
      </c>
    </row>
    <row r="65" spans="1:7" s="43" customFormat="1" ht="30.75" customHeight="1" x14ac:dyDescent="0.25">
      <c r="A65" s="77" t="s">
        <v>598</v>
      </c>
      <c r="B65" s="368" t="s">
        <v>245</v>
      </c>
      <c r="C65" s="369" t="s">
        <v>518</v>
      </c>
      <c r="D65" s="155" t="s">
        <v>455</v>
      </c>
      <c r="E65" s="54">
        <v>200</v>
      </c>
      <c r="F65" s="493">
        <f>SUM(прил8!H494)</f>
        <v>173400</v>
      </c>
      <c r="G65" s="493">
        <f>SUM(прил8!I494)</f>
        <v>173400</v>
      </c>
    </row>
    <row r="66" spans="1:7" s="43" customFormat="1" ht="18" customHeight="1" x14ac:dyDescent="0.25">
      <c r="A66" s="77" t="s">
        <v>18</v>
      </c>
      <c r="B66" s="368" t="s">
        <v>245</v>
      </c>
      <c r="C66" s="369" t="s">
        <v>518</v>
      </c>
      <c r="D66" s="155" t="s">
        <v>455</v>
      </c>
      <c r="E66" s="54">
        <v>800</v>
      </c>
      <c r="F66" s="493">
        <f>SUM(прил8!H495)</f>
        <v>200</v>
      </c>
      <c r="G66" s="493">
        <f>SUM(прил8!I495)</f>
        <v>200</v>
      </c>
    </row>
    <row r="67" spans="1:7" s="43" customFormat="1" ht="34.5" customHeight="1" x14ac:dyDescent="0.25">
      <c r="A67" s="59" t="s">
        <v>118</v>
      </c>
      <c r="B67" s="161" t="s">
        <v>193</v>
      </c>
      <c r="C67" s="259" t="s">
        <v>422</v>
      </c>
      <c r="D67" s="162" t="s">
        <v>423</v>
      </c>
      <c r="E67" s="39"/>
      <c r="F67" s="544">
        <f>SUM(F68+F78+F98)</f>
        <v>14028300</v>
      </c>
      <c r="G67" s="544">
        <f>SUM(G68+G78+G98)</f>
        <v>14028300</v>
      </c>
    </row>
    <row r="68" spans="1:7" s="43" customFormat="1" ht="48.75" customHeight="1" x14ac:dyDescent="0.25">
      <c r="A68" s="148" t="s">
        <v>130</v>
      </c>
      <c r="B68" s="160" t="s">
        <v>227</v>
      </c>
      <c r="C68" s="169" t="s">
        <v>422</v>
      </c>
      <c r="D68" s="156" t="s">
        <v>423</v>
      </c>
      <c r="E68" s="153"/>
      <c r="F68" s="551">
        <f>SUM(F69)</f>
        <v>2570700</v>
      </c>
      <c r="G68" s="551">
        <f>SUM(G69)</f>
        <v>2570700</v>
      </c>
    </row>
    <row r="69" spans="1:7" s="43" customFormat="1" ht="48.75" customHeight="1" x14ac:dyDescent="0.25">
      <c r="A69" s="333" t="s">
        <v>446</v>
      </c>
      <c r="B69" s="361" t="s">
        <v>227</v>
      </c>
      <c r="C69" s="362" t="s">
        <v>10</v>
      </c>
      <c r="D69" s="363" t="s">
        <v>423</v>
      </c>
      <c r="E69" s="342"/>
      <c r="F69" s="491">
        <f>SUM(F70+F72+F76)</f>
        <v>2570700</v>
      </c>
      <c r="G69" s="491">
        <f>SUM(G70+G72+G76)</f>
        <v>2570700</v>
      </c>
    </row>
    <row r="70" spans="1:7" s="43" customFormat="1" ht="33" customHeight="1" x14ac:dyDescent="0.25">
      <c r="A70" s="27" t="s">
        <v>87</v>
      </c>
      <c r="B70" s="128" t="s">
        <v>227</v>
      </c>
      <c r="C70" s="167" t="s">
        <v>10</v>
      </c>
      <c r="D70" s="158" t="s">
        <v>447</v>
      </c>
      <c r="E70" s="30"/>
      <c r="F70" s="490">
        <f>SUM(F71)</f>
        <v>124300</v>
      </c>
      <c r="G70" s="490">
        <f>SUM(G71)</f>
        <v>124300</v>
      </c>
    </row>
    <row r="71" spans="1:7" s="43" customFormat="1" ht="32.25" customHeight="1" x14ac:dyDescent="0.25">
      <c r="A71" s="55" t="s">
        <v>88</v>
      </c>
      <c r="B71" s="129" t="s">
        <v>227</v>
      </c>
      <c r="C71" s="164" t="s">
        <v>10</v>
      </c>
      <c r="D71" s="155" t="s">
        <v>447</v>
      </c>
      <c r="E71" s="54">
        <v>600</v>
      </c>
      <c r="F71" s="493">
        <f>SUM(прил8!H111)</f>
        <v>124300</v>
      </c>
      <c r="G71" s="493">
        <f>SUM(прил8!I111)</f>
        <v>124300</v>
      </c>
    </row>
    <row r="72" spans="1:7" s="43" customFormat="1" ht="33" customHeight="1" x14ac:dyDescent="0.25">
      <c r="A72" s="27" t="s">
        <v>97</v>
      </c>
      <c r="B72" s="128" t="s">
        <v>227</v>
      </c>
      <c r="C72" s="167" t="s">
        <v>10</v>
      </c>
      <c r="D72" s="158" t="s">
        <v>533</v>
      </c>
      <c r="E72" s="30"/>
      <c r="F72" s="490">
        <f>SUM(F73:F75)</f>
        <v>2446400</v>
      </c>
      <c r="G72" s="490">
        <f>SUM(G73:G75)</f>
        <v>2446400</v>
      </c>
    </row>
    <row r="73" spans="1:7" s="43" customFormat="1" ht="48.75" customHeight="1" x14ac:dyDescent="0.25">
      <c r="A73" s="55" t="s">
        <v>80</v>
      </c>
      <c r="B73" s="129" t="s">
        <v>227</v>
      </c>
      <c r="C73" s="164" t="s">
        <v>10</v>
      </c>
      <c r="D73" s="155" t="s">
        <v>533</v>
      </c>
      <c r="E73" s="54">
        <v>100</v>
      </c>
      <c r="F73" s="493">
        <f>SUM(прил8!H600)</f>
        <v>2276000</v>
      </c>
      <c r="G73" s="493">
        <f>SUM(прил8!I600)</f>
        <v>2276000</v>
      </c>
    </row>
    <row r="74" spans="1:7" s="43" customFormat="1" ht="33" customHeight="1" x14ac:dyDescent="0.25">
      <c r="A74" s="55" t="s">
        <v>598</v>
      </c>
      <c r="B74" s="129" t="s">
        <v>227</v>
      </c>
      <c r="C74" s="164" t="s">
        <v>10</v>
      </c>
      <c r="D74" s="155" t="s">
        <v>533</v>
      </c>
      <c r="E74" s="54">
        <v>200</v>
      </c>
      <c r="F74" s="493">
        <f>SUM(прил8!H601)</f>
        <v>170400</v>
      </c>
      <c r="G74" s="493">
        <f>SUM(прил8!I601)</f>
        <v>170400</v>
      </c>
    </row>
    <row r="75" spans="1:7" s="43" customFormat="1" ht="18" hidden="1" customHeight="1" x14ac:dyDescent="0.25">
      <c r="A75" s="62" t="s">
        <v>18</v>
      </c>
      <c r="B75" s="129" t="s">
        <v>227</v>
      </c>
      <c r="C75" s="164" t="s">
        <v>10</v>
      </c>
      <c r="D75" s="155" t="s">
        <v>533</v>
      </c>
      <c r="E75" s="54">
        <v>800</v>
      </c>
      <c r="F75" s="493"/>
      <c r="G75" s="493"/>
    </row>
    <row r="76" spans="1:7" s="43" customFormat="1" ht="33.75" hidden="1" customHeight="1" x14ac:dyDescent="0.25">
      <c r="A76" s="76" t="s">
        <v>79</v>
      </c>
      <c r="B76" s="128" t="s">
        <v>227</v>
      </c>
      <c r="C76" s="167" t="s">
        <v>10</v>
      </c>
      <c r="D76" s="158" t="s">
        <v>427</v>
      </c>
      <c r="E76" s="30"/>
      <c r="F76" s="490">
        <f>SUM(F77)</f>
        <v>0</v>
      </c>
      <c r="G76" s="490">
        <f>SUM(G77)</f>
        <v>0</v>
      </c>
    </row>
    <row r="77" spans="1:7" s="43" customFormat="1" ht="51.75" hidden="1" customHeight="1" x14ac:dyDescent="0.25">
      <c r="A77" s="55" t="s">
        <v>80</v>
      </c>
      <c r="B77" s="129" t="s">
        <v>227</v>
      </c>
      <c r="C77" s="164" t="s">
        <v>10</v>
      </c>
      <c r="D77" s="155" t="s">
        <v>427</v>
      </c>
      <c r="E77" s="54">
        <v>100</v>
      </c>
      <c r="F77" s="493">
        <f>SUM(прил8!H604)</f>
        <v>0</v>
      </c>
      <c r="G77" s="493">
        <f>SUM(прил8!I604)</f>
        <v>0</v>
      </c>
    </row>
    <row r="78" spans="1:7" s="43" customFormat="1" ht="48" customHeight="1" x14ac:dyDescent="0.25">
      <c r="A78" s="148" t="s">
        <v>169</v>
      </c>
      <c r="B78" s="160" t="s">
        <v>195</v>
      </c>
      <c r="C78" s="169" t="s">
        <v>422</v>
      </c>
      <c r="D78" s="156" t="s">
        <v>423</v>
      </c>
      <c r="E78" s="153"/>
      <c r="F78" s="551">
        <f>SUM(F79)</f>
        <v>6703213</v>
      </c>
      <c r="G78" s="551">
        <f>SUM(G79)</f>
        <v>6703213</v>
      </c>
    </row>
    <row r="79" spans="1:7" s="43" customFormat="1" ht="48" customHeight="1" x14ac:dyDescent="0.25">
      <c r="A79" s="333" t="s">
        <v>522</v>
      </c>
      <c r="B79" s="361" t="s">
        <v>195</v>
      </c>
      <c r="C79" s="362" t="s">
        <v>10</v>
      </c>
      <c r="D79" s="363" t="s">
        <v>423</v>
      </c>
      <c r="E79" s="342"/>
      <c r="F79" s="491">
        <f>SUM(F80+F82+F85+F88+F91+F94+F96)</f>
        <v>6703213</v>
      </c>
      <c r="G79" s="491">
        <f>SUM(G80+G82+G85+G88+G91+G94+G96)</f>
        <v>6703213</v>
      </c>
    </row>
    <row r="80" spans="1:7" s="43" customFormat="1" ht="16.5" customHeight="1" x14ac:dyDescent="0.25">
      <c r="A80" s="27" t="s">
        <v>630</v>
      </c>
      <c r="B80" s="128" t="s">
        <v>195</v>
      </c>
      <c r="C80" s="167" t="s">
        <v>10</v>
      </c>
      <c r="D80" s="158" t="s">
        <v>526</v>
      </c>
      <c r="E80" s="30"/>
      <c r="F80" s="490">
        <f>SUM(F81)</f>
        <v>1356320</v>
      </c>
      <c r="G80" s="490">
        <f>SUM(G81)</f>
        <v>1356320</v>
      </c>
    </row>
    <row r="81" spans="1:7" s="43" customFormat="1" ht="16.5" customHeight="1" x14ac:dyDescent="0.25">
      <c r="A81" s="55" t="s">
        <v>40</v>
      </c>
      <c r="B81" s="129" t="s">
        <v>195</v>
      </c>
      <c r="C81" s="164" t="s">
        <v>10</v>
      </c>
      <c r="D81" s="155" t="s">
        <v>526</v>
      </c>
      <c r="E81" s="54" t="s">
        <v>39</v>
      </c>
      <c r="F81" s="493">
        <f>SUM(прил8!H578)</f>
        <v>1356320</v>
      </c>
      <c r="G81" s="493">
        <f>SUM(прил8!I578)</f>
        <v>1356320</v>
      </c>
    </row>
    <row r="82" spans="1:7" s="43" customFormat="1" ht="33" customHeight="1" x14ac:dyDescent="0.25">
      <c r="A82" s="27" t="s">
        <v>93</v>
      </c>
      <c r="B82" s="128" t="s">
        <v>195</v>
      </c>
      <c r="C82" s="167" t="s">
        <v>10</v>
      </c>
      <c r="D82" s="158" t="s">
        <v>527</v>
      </c>
      <c r="E82" s="30"/>
      <c r="F82" s="490">
        <f>SUM(F83:F84)</f>
        <v>43274</v>
      </c>
      <c r="G82" s="490">
        <f>SUM(G83:G84)</f>
        <v>43274</v>
      </c>
    </row>
    <row r="83" spans="1:7" s="43" customFormat="1" ht="30.75" customHeight="1" x14ac:dyDescent="0.25">
      <c r="A83" s="55" t="s">
        <v>598</v>
      </c>
      <c r="B83" s="129" t="s">
        <v>195</v>
      </c>
      <c r="C83" s="164" t="s">
        <v>10</v>
      </c>
      <c r="D83" s="155" t="s">
        <v>527</v>
      </c>
      <c r="E83" s="54" t="s">
        <v>16</v>
      </c>
      <c r="F83" s="493">
        <f>SUM(прил8!H535)</f>
        <v>670</v>
      </c>
      <c r="G83" s="493">
        <f>SUM(прил8!I535)</f>
        <v>670</v>
      </c>
    </row>
    <row r="84" spans="1:7" s="43" customFormat="1" ht="16.5" customHeight="1" x14ac:dyDescent="0.25">
      <c r="A84" s="55" t="s">
        <v>40</v>
      </c>
      <c r="B84" s="129" t="s">
        <v>195</v>
      </c>
      <c r="C84" s="164" t="s">
        <v>10</v>
      </c>
      <c r="D84" s="155" t="s">
        <v>527</v>
      </c>
      <c r="E84" s="54" t="s">
        <v>39</v>
      </c>
      <c r="F84" s="493">
        <f>SUM(прил8!H536)</f>
        <v>42604</v>
      </c>
      <c r="G84" s="493">
        <f>SUM(прил8!I536)</f>
        <v>42604</v>
      </c>
    </row>
    <row r="85" spans="1:7" s="43" customFormat="1" ht="31.5" customHeight="1" x14ac:dyDescent="0.25">
      <c r="A85" s="27" t="s">
        <v>94</v>
      </c>
      <c r="B85" s="128" t="s">
        <v>195</v>
      </c>
      <c r="C85" s="167" t="s">
        <v>10</v>
      </c>
      <c r="D85" s="158" t="s">
        <v>528</v>
      </c>
      <c r="E85" s="30"/>
      <c r="F85" s="490">
        <f>SUM(F86:F87)</f>
        <v>398713</v>
      </c>
      <c r="G85" s="490">
        <f>SUM(G86:G87)</f>
        <v>398713</v>
      </c>
    </row>
    <row r="86" spans="1:7" s="43" customFormat="1" ht="33" customHeight="1" x14ac:dyDescent="0.25">
      <c r="A86" s="55" t="s">
        <v>598</v>
      </c>
      <c r="B86" s="129" t="s">
        <v>195</v>
      </c>
      <c r="C86" s="164" t="s">
        <v>10</v>
      </c>
      <c r="D86" s="155" t="s">
        <v>528</v>
      </c>
      <c r="E86" s="54" t="s">
        <v>16</v>
      </c>
      <c r="F86" s="493">
        <f>SUM(прил8!H538)</f>
        <v>6593</v>
      </c>
      <c r="G86" s="493">
        <f>SUM(прил8!I538)</f>
        <v>6593</v>
      </c>
    </row>
    <row r="87" spans="1:7" s="43" customFormat="1" ht="17.25" customHeight="1" x14ac:dyDescent="0.25">
      <c r="A87" s="55" t="s">
        <v>40</v>
      </c>
      <c r="B87" s="129" t="s">
        <v>195</v>
      </c>
      <c r="C87" s="164" t="s">
        <v>10</v>
      </c>
      <c r="D87" s="155" t="s">
        <v>528</v>
      </c>
      <c r="E87" s="54" t="s">
        <v>39</v>
      </c>
      <c r="F87" s="493">
        <f>SUM(прил8!H539)</f>
        <v>392120</v>
      </c>
      <c r="G87" s="493">
        <f>SUM(прил8!I539)</f>
        <v>392120</v>
      </c>
    </row>
    <row r="88" spans="1:7" s="43" customFormat="1" ht="15.75" customHeight="1" x14ac:dyDescent="0.25">
      <c r="A88" s="27" t="s">
        <v>95</v>
      </c>
      <c r="B88" s="128" t="s">
        <v>195</v>
      </c>
      <c r="C88" s="167" t="s">
        <v>10</v>
      </c>
      <c r="D88" s="158" t="s">
        <v>529</v>
      </c>
      <c r="E88" s="30"/>
      <c r="F88" s="490">
        <f>SUM(F89:F90)</f>
        <v>3619993</v>
      </c>
      <c r="G88" s="490">
        <f>SUM(G89:G90)</f>
        <v>3619993</v>
      </c>
    </row>
    <row r="89" spans="1:7" s="43" customFormat="1" ht="30.75" customHeight="1" x14ac:dyDescent="0.25">
      <c r="A89" s="55" t="s">
        <v>598</v>
      </c>
      <c r="B89" s="129" t="s">
        <v>195</v>
      </c>
      <c r="C89" s="164" t="s">
        <v>10</v>
      </c>
      <c r="D89" s="155" t="s">
        <v>529</v>
      </c>
      <c r="E89" s="54" t="s">
        <v>16</v>
      </c>
      <c r="F89" s="493">
        <f>SUM(прил8!H541)</f>
        <v>57333</v>
      </c>
      <c r="G89" s="493">
        <f>SUM(прил8!I541)</f>
        <v>57333</v>
      </c>
    </row>
    <row r="90" spans="1:7" s="43" customFormat="1" ht="17.25" customHeight="1" x14ac:dyDescent="0.25">
      <c r="A90" s="55" t="s">
        <v>40</v>
      </c>
      <c r="B90" s="129" t="s">
        <v>195</v>
      </c>
      <c r="C90" s="164" t="s">
        <v>10</v>
      </c>
      <c r="D90" s="155" t="s">
        <v>529</v>
      </c>
      <c r="E90" s="54" t="s">
        <v>39</v>
      </c>
      <c r="F90" s="493">
        <f>SUM(прил8!H542)</f>
        <v>3562660</v>
      </c>
      <c r="G90" s="493">
        <f>SUM(прил8!I542)</f>
        <v>3562660</v>
      </c>
    </row>
    <row r="91" spans="1:7" s="43" customFormat="1" ht="16.5" customHeight="1" x14ac:dyDescent="0.25">
      <c r="A91" s="27" t="s">
        <v>96</v>
      </c>
      <c r="B91" s="128" t="s">
        <v>195</v>
      </c>
      <c r="C91" s="167" t="s">
        <v>10</v>
      </c>
      <c r="D91" s="158" t="s">
        <v>530</v>
      </c>
      <c r="E91" s="30"/>
      <c r="F91" s="490">
        <f>SUM(F92:F93)</f>
        <v>476383</v>
      </c>
      <c r="G91" s="490">
        <f>SUM(G92:G93)</f>
        <v>476383</v>
      </c>
    </row>
    <row r="92" spans="1:7" s="43" customFormat="1" ht="31.5" customHeight="1" x14ac:dyDescent="0.25">
      <c r="A92" s="55" t="s">
        <v>598</v>
      </c>
      <c r="B92" s="129" t="s">
        <v>195</v>
      </c>
      <c r="C92" s="164" t="s">
        <v>10</v>
      </c>
      <c r="D92" s="155" t="s">
        <v>530</v>
      </c>
      <c r="E92" s="54" t="s">
        <v>16</v>
      </c>
      <c r="F92" s="493">
        <f>SUM(прил8!H544)</f>
        <v>7850</v>
      </c>
      <c r="G92" s="493">
        <f>SUM(прил8!I544)</f>
        <v>7850</v>
      </c>
    </row>
    <row r="93" spans="1:7" s="43" customFormat="1" ht="17.25" customHeight="1" x14ac:dyDescent="0.25">
      <c r="A93" s="55" t="s">
        <v>40</v>
      </c>
      <c r="B93" s="129" t="s">
        <v>195</v>
      </c>
      <c r="C93" s="164" t="s">
        <v>10</v>
      </c>
      <c r="D93" s="155" t="s">
        <v>530</v>
      </c>
      <c r="E93" s="54" t="s">
        <v>39</v>
      </c>
      <c r="F93" s="493">
        <f>SUM(прил8!H545)</f>
        <v>468533</v>
      </c>
      <c r="G93" s="493">
        <f>SUM(прил8!I545)</f>
        <v>468533</v>
      </c>
    </row>
    <row r="94" spans="1:7" s="43" customFormat="1" ht="17.25" customHeight="1" x14ac:dyDescent="0.25">
      <c r="A94" s="27" t="s">
        <v>170</v>
      </c>
      <c r="B94" s="128" t="s">
        <v>195</v>
      </c>
      <c r="C94" s="167" t="s">
        <v>10</v>
      </c>
      <c r="D94" s="158" t="s">
        <v>817</v>
      </c>
      <c r="E94" s="30"/>
      <c r="F94" s="490">
        <f>SUM(F95)</f>
        <v>806530</v>
      </c>
      <c r="G94" s="490">
        <f>SUM(G95)</f>
        <v>806530</v>
      </c>
    </row>
    <row r="95" spans="1:7" s="43" customFormat="1" ht="17.25" customHeight="1" x14ac:dyDescent="0.25">
      <c r="A95" s="55" t="s">
        <v>40</v>
      </c>
      <c r="B95" s="129" t="s">
        <v>195</v>
      </c>
      <c r="C95" s="164" t="s">
        <v>10</v>
      </c>
      <c r="D95" s="155" t="s">
        <v>817</v>
      </c>
      <c r="E95" s="54">
        <v>300</v>
      </c>
      <c r="F95" s="493">
        <f>SUM(прил8!H513)</f>
        <v>806530</v>
      </c>
      <c r="G95" s="493">
        <f>SUM(прил8!I513)</f>
        <v>806530</v>
      </c>
    </row>
    <row r="96" spans="1:7" s="43" customFormat="1" ht="15.75" customHeight="1" x14ac:dyDescent="0.25">
      <c r="A96" s="27" t="s">
        <v>535</v>
      </c>
      <c r="B96" s="128" t="s">
        <v>195</v>
      </c>
      <c r="C96" s="167" t="s">
        <v>10</v>
      </c>
      <c r="D96" s="158" t="s">
        <v>534</v>
      </c>
      <c r="E96" s="30"/>
      <c r="F96" s="490">
        <f>SUM(F97)</f>
        <v>2000</v>
      </c>
      <c r="G96" s="490">
        <f>SUM(G97)</f>
        <v>2000</v>
      </c>
    </row>
    <row r="97" spans="1:7" s="43" customFormat="1" ht="31.5" customHeight="1" x14ac:dyDescent="0.25">
      <c r="A97" s="55" t="s">
        <v>598</v>
      </c>
      <c r="B97" s="129" t="s">
        <v>195</v>
      </c>
      <c r="C97" s="164" t="s">
        <v>10</v>
      </c>
      <c r="D97" s="155" t="s">
        <v>534</v>
      </c>
      <c r="E97" s="54">
        <v>200</v>
      </c>
      <c r="F97" s="493">
        <f>SUM(прил8!H608)</f>
        <v>2000</v>
      </c>
      <c r="G97" s="493">
        <f>SUM(прил8!I608)</f>
        <v>2000</v>
      </c>
    </row>
    <row r="98" spans="1:7" s="43" customFormat="1" ht="66" customHeight="1" x14ac:dyDescent="0.25">
      <c r="A98" s="148" t="s">
        <v>175</v>
      </c>
      <c r="B98" s="160" t="s">
        <v>226</v>
      </c>
      <c r="C98" s="169" t="s">
        <v>422</v>
      </c>
      <c r="D98" s="156" t="s">
        <v>423</v>
      </c>
      <c r="E98" s="153"/>
      <c r="F98" s="551">
        <f>SUM(F100+F102+F105)</f>
        <v>4754387</v>
      </c>
      <c r="G98" s="551">
        <f>SUM(G100+G102+G105)</f>
        <v>4754387</v>
      </c>
    </row>
    <row r="99" spans="1:7" s="43" customFormat="1" ht="46.5" customHeight="1" x14ac:dyDescent="0.25">
      <c r="A99" s="333" t="s">
        <v>430</v>
      </c>
      <c r="B99" s="361" t="s">
        <v>226</v>
      </c>
      <c r="C99" s="362" t="s">
        <v>10</v>
      </c>
      <c r="D99" s="363" t="s">
        <v>423</v>
      </c>
      <c r="E99" s="342"/>
      <c r="F99" s="491">
        <f>SUM(F100+F102+F105)</f>
        <v>4754387</v>
      </c>
      <c r="G99" s="491">
        <f>SUM(G100+G102+G105)</f>
        <v>4754387</v>
      </c>
    </row>
    <row r="100" spans="1:7" s="43" customFormat="1" ht="51" customHeight="1" x14ac:dyDescent="0.25">
      <c r="A100" s="27" t="s">
        <v>81</v>
      </c>
      <c r="B100" s="128" t="s">
        <v>226</v>
      </c>
      <c r="C100" s="167" t="s">
        <v>10</v>
      </c>
      <c r="D100" s="158" t="s">
        <v>431</v>
      </c>
      <c r="E100" s="30"/>
      <c r="F100" s="490">
        <f>SUM(F101)</f>
        <v>917400</v>
      </c>
      <c r="G100" s="490">
        <f>SUM(G101)</f>
        <v>917400</v>
      </c>
    </row>
    <row r="101" spans="1:7" s="43" customFormat="1" ht="48" customHeight="1" x14ac:dyDescent="0.25">
      <c r="A101" s="55" t="s">
        <v>80</v>
      </c>
      <c r="B101" s="129" t="s">
        <v>226</v>
      </c>
      <c r="C101" s="164" t="s">
        <v>10</v>
      </c>
      <c r="D101" s="155" t="s">
        <v>431</v>
      </c>
      <c r="E101" s="54">
        <v>100</v>
      </c>
      <c r="F101" s="493">
        <f>SUM(прил8!H42)</f>
        <v>917400</v>
      </c>
      <c r="G101" s="493">
        <f>SUM(прил8!I42)</f>
        <v>917400</v>
      </c>
    </row>
    <row r="102" spans="1:7" s="43" customFormat="1" ht="32.25" customHeight="1" x14ac:dyDescent="0.25">
      <c r="A102" s="27" t="s">
        <v>404</v>
      </c>
      <c r="B102" s="128" t="s">
        <v>226</v>
      </c>
      <c r="C102" s="167" t="s">
        <v>10</v>
      </c>
      <c r="D102" s="158" t="s">
        <v>531</v>
      </c>
      <c r="E102" s="30"/>
      <c r="F102" s="490">
        <f>SUM(F103:F104)</f>
        <v>3815987</v>
      </c>
      <c r="G102" s="490">
        <f>SUM(G103:G104)</f>
        <v>3815987</v>
      </c>
    </row>
    <row r="103" spans="1:7" s="43" customFormat="1" ht="17.25" customHeight="1" x14ac:dyDescent="0.25">
      <c r="A103" s="55" t="s">
        <v>598</v>
      </c>
      <c r="B103" s="129" t="s">
        <v>226</v>
      </c>
      <c r="C103" s="164" t="s">
        <v>10</v>
      </c>
      <c r="D103" s="155" t="s">
        <v>531</v>
      </c>
      <c r="E103" s="54">
        <v>200</v>
      </c>
      <c r="F103" s="493"/>
      <c r="G103" s="493"/>
    </row>
    <row r="104" spans="1:7" s="43" customFormat="1" ht="17.25" customHeight="1" x14ac:dyDescent="0.25">
      <c r="A104" s="55" t="s">
        <v>40</v>
      </c>
      <c r="B104" s="129" t="s">
        <v>226</v>
      </c>
      <c r="C104" s="164" t="s">
        <v>10</v>
      </c>
      <c r="D104" s="155" t="s">
        <v>531</v>
      </c>
      <c r="E104" s="54">
        <v>300</v>
      </c>
      <c r="F104" s="493">
        <f>SUM(прил8!H583)</f>
        <v>3815987</v>
      </c>
      <c r="G104" s="493">
        <f>SUM(прил8!I583)</f>
        <v>3815987</v>
      </c>
    </row>
    <row r="105" spans="1:7" s="43" customFormat="1" ht="33.75" customHeight="1" x14ac:dyDescent="0.25">
      <c r="A105" s="27" t="s">
        <v>108</v>
      </c>
      <c r="B105" s="128" t="s">
        <v>226</v>
      </c>
      <c r="C105" s="167" t="s">
        <v>10</v>
      </c>
      <c r="D105" s="158" t="s">
        <v>432</v>
      </c>
      <c r="E105" s="30"/>
      <c r="F105" s="490">
        <f>SUM(F106)</f>
        <v>21000</v>
      </c>
      <c r="G105" s="490">
        <f>SUM(G106)</f>
        <v>21000</v>
      </c>
    </row>
    <row r="106" spans="1:7" s="43" customFormat="1" ht="32.25" customHeight="1" x14ac:dyDescent="0.25">
      <c r="A106" s="55" t="s">
        <v>598</v>
      </c>
      <c r="B106" s="129" t="s">
        <v>226</v>
      </c>
      <c r="C106" s="164" t="s">
        <v>10</v>
      </c>
      <c r="D106" s="155" t="s">
        <v>432</v>
      </c>
      <c r="E106" s="54">
        <v>200</v>
      </c>
      <c r="F106" s="493">
        <f>SUM(прил8!H44+прил8!H421+прил8!H612)</f>
        <v>21000</v>
      </c>
      <c r="G106" s="493">
        <f>SUM(прил8!I44+прил8!I421+прил8!I612)</f>
        <v>21000</v>
      </c>
    </row>
    <row r="107" spans="1:7" s="43" customFormat="1" ht="17.25" hidden="1" customHeight="1" x14ac:dyDescent="0.25">
      <c r="A107" s="55" t="s">
        <v>18</v>
      </c>
      <c r="B107" s="129" t="s">
        <v>226</v>
      </c>
      <c r="C107" s="164"/>
      <c r="D107" s="155" t="s">
        <v>261</v>
      </c>
      <c r="E107" s="54">
        <v>800</v>
      </c>
      <c r="F107" s="493"/>
      <c r="G107" s="493"/>
    </row>
    <row r="108" spans="1:7" s="43" customFormat="1" ht="31.5" x14ac:dyDescent="0.25">
      <c r="A108" s="136" t="s">
        <v>401</v>
      </c>
      <c r="B108" s="161" t="s">
        <v>487</v>
      </c>
      <c r="C108" s="259" t="s">
        <v>422</v>
      </c>
      <c r="D108" s="162" t="s">
        <v>423</v>
      </c>
      <c r="E108" s="39"/>
      <c r="F108" s="544">
        <f>SUM(F109+F178+F194+F198)</f>
        <v>244990186</v>
      </c>
      <c r="G108" s="544">
        <f>SUM(G109+G178+G194+G198)</f>
        <v>240061514</v>
      </c>
    </row>
    <row r="109" spans="1:7" s="43" customFormat="1" ht="47.25" x14ac:dyDescent="0.25">
      <c r="A109" s="152" t="s">
        <v>258</v>
      </c>
      <c r="B109" s="160" t="s">
        <v>233</v>
      </c>
      <c r="C109" s="169" t="s">
        <v>422</v>
      </c>
      <c r="D109" s="156" t="s">
        <v>423</v>
      </c>
      <c r="E109" s="153"/>
      <c r="F109" s="551">
        <f>SUM(F110+F131+F169+F175)</f>
        <v>223159894</v>
      </c>
      <c r="G109" s="551">
        <f>SUM(G110+G131+G169+G175+G172)</f>
        <v>220177922</v>
      </c>
    </row>
    <row r="110" spans="1:7" s="43" customFormat="1" ht="16.5" customHeight="1" x14ac:dyDescent="0.25">
      <c r="A110" s="360" t="s">
        <v>488</v>
      </c>
      <c r="B110" s="361" t="s">
        <v>233</v>
      </c>
      <c r="C110" s="362" t="s">
        <v>10</v>
      </c>
      <c r="D110" s="363" t="s">
        <v>423</v>
      </c>
      <c r="E110" s="342"/>
      <c r="F110" s="491">
        <f>SUM(F111+F113+F116+F118+F120+F123+F125+F127)</f>
        <v>30885530</v>
      </c>
      <c r="G110" s="491">
        <f>SUM(G111+G113+G116+G118+G120+G123+G125+G127)</f>
        <v>30885530</v>
      </c>
    </row>
    <row r="111" spans="1:7" s="43" customFormat="1" ht="18" customHeight="1" x14ac:dyDescent="0.25">
      <c r="A111" s="76" t="s">
        <v>174</v>
      </c>
      <c r="B111" s="128" t="s">
        <v>233</v>
      </c>
      <c r="C111" s="167" t="s">
        <v>10</v>
      </c>
      <c r="D111" s="158" t="s">
        <v>532</v>
      </c>
      <c r="E111" s="30"/>
      <c r="F111" s="490">
        <f>SUM(F112)</f>
        <v>1623352</v>
      </c>
      <c r="G111" s="490">
        <f>SUM(G112)</f>
        <v>1623352</v>
      </c>
    </row>
    <row r="112" spans="1:7" s="43" customFormat="1" ht="17.25" customHeight="1" x14ac:dyDescent="0.25">
      <c r="A112" s="77" t="s">
        <v>40</v>
      </c>
      <c r="B112" s="129" t="s">
        <v>233</v>
      </c>
      <c r="C112" s="164" t="s">
        <v>10</v>
      </c>
      <c r="D112" s="155" t="s">
        <v>532</v>
      </c>
      <c r="E112" s="54">
        <v>300</v>
      </c>
      <c r="F112" s="493">
        <f>SUM(прил8!H589)</f>
        <v>1623352</v>
      </c>
      <c r="G112" s="493">
        <f>SUM(прил8!I589)</f>
        <v>1623352</v>
      </c>
    </row>
    <row r="113" spans="1:7" s="43" customFormat="1" ht="94.5" x14ac:dyDescent="0.25">
      <c r="A113" s="157" t="s">
        <v>151</v>
      </c>
      <c r="B113" s="128" t="s">
        <v>233</v>
      </c>
      <c r="C113" s="167" t="s">
        <v>10</v>
      </c>
      <c r="D113" s="158" t="s">
        <v>490</v>
      </c>
      <c r="E113" s="30"/>
      <c r="F113" s="490">
        <f>SUM(F114:F115)</f>
        <v>13765310</v>
      </c>
      <c r="G113" s="490">
        <f>SUM(G114:G115)</f>
        <v>13765310</v>
      </c>
    </row>
    <row r="114" spans="1:7" s="43" customFormat="1" ht="47.25" x14ac:dyDescent="0.25">
      <c r="A114" s="135" t="s">
        <v>80</v>
      </c>
      <c r="B114" s="129" t="s">
        <v>233</v>
      </c>
      <c r="C114" s="164" t="s">
        <v>10</v>
      </c>
      <c r="D114" s="155" t="s">
        <v>490</v>
      </c>
      <c r="E114" s="54">
        <v>100</v>
      </c>
      <c r="F114" s="493">
        <f>SUM(прил8!H297)</f>
        <v>13536964</v>
      </c>
      <c r="G114" s="493">
        <f>SUM(прил8!I297)</f>
        <v>13536964</v>
      </c>
    </row>
    <row r="115" spans="1:7" s="43" customFormat="1" ht="30.75" customHeight="1" x14ac:dyDescent="0.25">
      <c r="A115" s="77" t="s">
        <v>598</v>
      </c>
      <c r="B115" s="129" t="s">
        <v>233</v>
      </c>
      <c r="C115" s="164" t="s">
        <v>10</v>
      </c>
      <c r="D115" s="155" t="s">
        <v>490</v>
      </c>
      <c r="E115" s="54">
        <v>200</v>
      </c>
      <c r="F115" s="493">
        <f>SUM(прил8!H298)</f>
        <v>228346</v>
      </c>
      <c r="G115" s="493">
        <f>SUM(прил8!I298)</f>
        <v>228346</v>
      </c>
    </row>
    <row r="116" spans="1:7" s="43" customFormat="1" ht="50.25" hidden="1" customHeight="1" x14ac:dyDescent="0.25">
      <c r="A116" s="76" t="s">
        <v>835</v>
      </c>
      <c r="B116" s="128" t="s">
        <v>233</v>
      </c>
      <c r="C116" s="167" t="s">
        <v>10</v>
      </c>
      <c r="D116" s="158" t="s">
        <v>836</v>
      </c>
      <c r="E116" s="30"/>
      <c r="F116" s="552">
        <f>SUM(F117)</f>
        <v>0</v>
      </c>
      <c r="G116" s="552">
        <f>SUM(G117)</f>
        <v>0</v>
      </c>
    </row>
    <row r="117" spans="1:7" s="43" customFormat="1" ht="30.75" hidden="1" customHeight="1" x14ac:dyDescent="0.25">
      <c r="A117" s="77" t="s">
        <v>184</v>
      </c>
      <c r="B117" s="129" t="s">
        <v>233</v>
      </c>
      <c r="C117" s="164" t="s">
        <v>10</v>
      </c>
      <c r="D117" s="155" t="s">
        <v>836</v>
      </c>
      <c r="E117" s="54">
        <v>400</v>
      </c>
      <c r="F117" s="493">
        <f>SUM(прил8!H300)</f>
        <v>0</v>
      </c>
      <c r="G117" s="493"/>
    </row>
    <row r="118" spans="1:7" s="43" customFormat="1" ht="30.75" hidden="1" customHeight="1" x14ac:dyDescent="0.25">
      <c r="A118" s="76" t="s">
        <v>619</v>
      </c>
      <c r="B118" s="128" t="s">
        <v>233</v>
      </c>
      <c r="C118" s="167" t="s">
        <v>10</v>
      </c>
      <c r="D118" s="158" t="s">
        <v>618</v>
      </c>
      <c r="E118" s="30"/>
      <c r="F118" s="490">
        <f>SUM(F119)</f>
        <v>0</v>
      </c>
      <c r="G118" s="490">
        <f>SUM(G119)</f>
        <v>0</v>
      </c>
    </row>
    <row r="119" spans="1:7" s="43" customFormat="1" ht="16.5" hidden="1" customHeight="1" x14ac:dyDescent="0.25">
      <c r="A119" s="77" t="s">
        <v>40</v>
      </c>
      <c r="B119" s="129" t="s">
        <v>233</v>
      </c>
      <c r="C119" s="164" t="s">
        <v>10</v>
      </c>
      <c r="D119" s="155" t="s">
        <v>618</v>
      </c>
      <c r="E119" s="54">
        <v>300</v>
      </c>
      <c r="F119" s="493">
        <f>SUM(прил8!H550)</f>
        <v>0</v>
      </c>
      <c r="G119" s="493">
        <f>SUM(прил8!I550)</f>
        <v>0</v>
      </c>
    </row>
    <row r="120" spans="1:7" s="43" customFormat="1" ht="66" customHeight="1" x14ac:dyDescent="0.25">
      <c r="A120" s="76" t="s">
        <v>102</v>
      </c>
      <c r="B120" s="128" t="s">
        <v>233</v>
      </c>
      <c r="C120" s="167" t="s">
        <v>10</v>
      </c>
      <c r="D120" s="158" t="s">
        <v>524</v>
      </c>
      <c r="E120" s="30"/>
      <c r="F120" s="490">
        <f>SUM(F121:F122)</f>
        <v>1019070</v>
      </c>
      <c r="G120" s="490">
        <f>SUM(G121:G122)</f>
        <v>1019070</v>
      </c>
    </row>
    <row r="121" spans="1:7" s="43" customFormat="1" ht="30.75" customHeight="1" x14ac:dyDescent="0.25">
      <c r="A121" s="77" t="s">
        <v>598</v>
      </c>
      <c r="B121" s="129" t="s">
        <v>233</v>
      </c>
      <c r="C121" s="164" t="s">
        <v>10</v>
      </c>
      <c r="D121" s="155" t="s">
        <v>524</v>
      </c>
      <c r="E121" s="54">
        <v>200</v>
      </c>
      <c r="F121" s="493">
        <f>SUM(прил8!H552)</f>
        <v>5070</v>
      </c>
      <c r="G121" s="493">
        <f>SUM(прил8!I552)</f>
        <v>5070</v>
      </c>
    </row>
    <row r="122" spans="1:7" s="43" customFormat="1" ht="17.25" customHeight="1" x14ac:dyDescent="0.25">
      <c r="A122" s="77" t="s">
        <v>40</v>
      </c>
      <c r="B122" s="129" t="s">
        <v>233</v>
      </c>
      <c r="C122" s="164" t="s">
        <v>10</v>
      </c>
      <c r="D122" s="155" t="s">
        <v>524</v>
      </c>
      <c r="E122" s="54">
        <v>300</v>
      </c>
      <c r="F122" s="493">
        <f>SUM(прил8!H553)</f>
        <v>1014000</v>
      </c>
      <c r="G122" s="493">
        <f>SUM(прил8!I553)</f>
        <v>1014000</v>
      </c>
    </row>
    <row r="123" spans="1:7" s="43" customFormat="1" ht="33.75" hidden="1" customHeight="1" x14ac:dyDescent="0.25">
      <c r="A123" s="76" t="s">
        <v>595</v>
      </c>
      <c r="B123" s="128" t="s">
        <v>233</v>
      </c>
      <c r="C123" s="167" t="s">
        <v>10</v>
      </c>
      <c r="D123" s="158" t="s">
        <v>594</v>
      </c>
      <c r="E123" s="30"/>
      <c r="F123" s="490">
        <f>SUM(F124)</f>
        <v>0</v>
      </c>
      <c r="G123" s="490">
        <f>SUM(G124)</f>
        <v>0</v>
      </c>
    </row>
    <row r="124" spans="1:7" s="43" customFormat="1" ht="32.25" hidden="1" customHeight="1" x14ac:dyDescent="0.25">
      <c r="A124" s="77" t="s">
        <v>598</v>
      </c>
      <c r="B124" s="129" t="s">
        <v>233</v>
      </c>
      <c r="C124" s="164" t="s">
        <v>10</v>
      </c>
      <c r="D124" s="155" t="s">
        <v>594</v>
      </c>
      <c r="E124" s="54">
        <v>200</v>
      </c>
      <c r="F124" s="493">
        <f>SUM(прил8!H302)</f>
        <v>0</v>
      </c>
      <c r="G124" s="493">
        <f>SUM(прил8!I302)</f>
        <v>0</v>
      </c>
    </row>
    <row r="125" spans="1:7" s="43" customFormat="1" ht="31.5" customHeight="1" x14ac:dyDescent="0.25">
      <c r="A125" s="76" t="s">
        <v>492</v>
      </c>
      <c r="B125" s="128" t="s">
        <v>233</v>
      </c>
      <c r="C125" s="167" t="s">
        <v>10</v>
      </c>
      <c r="D125" s="158" t="s">
        <v>493</v>
      </c>
      <c r="E125" s="30"/>
      <c r="F125" s="490">
        <f>SUM(F126)</f>
        <v>65800</v>
      </c>
      <c r="G125" s="490">
        <f>SUM(G126)</f>
        <v>65800</v>
      </c>
    </row>
    <row r="126" spans="1:7" s="43" customFormat="1" ht="30.75" customHeight="1" x14ac:dyDescent="0.25">
      <c r="A126" s="77" t="s">
        <v>598</v>
      </c>
      <c r="B126" s="129" t="s">
        <v>233</v>
      </c>
      <c r="C126" s="164" t="s">
        <v>10</v>
      </c>
      <c r="D126" s="155" t="s">
        <v>493</v>
      </c>
      <c r="E126" s="54">
        <v>200</v>
      </c>
      <c r="F126" s="493">
        <f>SUM(прил8!H555)</f>
        <v>65800</v>
      </c>
      <c r="G126" s="493">
        <f>SUM(прил8!I555)</f>
        <v>65800</v>
      </c>
    </row>
    <row r="127" spans="1:7" s="43" customFormat="1" ht="33.75" customHeight="1" x14ac:dyDescent="0.25">
      <c r="A127" s="76" t="s">
        <v>90</v>
      </c>
      <c r="B127" s="128" t="s">
        <v>233</v>
      </c>
      <c r="C127" s="167" t="s">
        <v>10</v>
      </c>
      <c r="D127" s="158" t="s">
        <v>455</v>
      </c>
      <c r="E127" s="30"/>
      <c r="F127" s="490">
        <f>SUM(F128:F130)</f>
        <v>14411998</v>
      </c>
      <c r="G127" s="490">
        <f>SUM(G128:G130)</f>
        <v>14411998</v>
      </c>
    </row>
    <row r="128" spans="1:7" s="43" customFormat="1" ht="48.75" customHeight="1" x14ac:dyDescent="0.25">
      <c r="A128" s="77" t="s">
        <v>80</v>
      </c>
      <c r="B128" s="129" t="s">
        <v>233</v>
      </c>
      <c r="C128" s="164" t="s">
        <v>10</v>
      </c>
      <c r="D128" s="155" t="s">
        <v>455</v>
      </c>
      <c r="E128" s="54">
        <v>100</v>
      </c>
      <c r="F128" s="493">
        <f>SUM(прил8!H304)</f>
        <v>5561890</v>
      </c>
      <c r="G128" s="493">
        <f>SUM(прил8!I304)</f>
        <v>5561890</v>
      </c>
    </row>
    <row r="129" spans="1:7" s="43" customFormat="1" ht="31.5" customHeight="1" x14ac:dyDescent="0.25">
      <c r="A129" s="77" t="s">
        <v>598</v>
      </c>
      <c r="B129" s="129" t="s">
        <v>233</v>
      </c>
      <c r="C129" s="164" t="s">
        <v>10</v>
      </c>
      <c r="D129" s="155" t="s">
        <v>455</v>
      </c>
      <c r="E129" s="54">
        <v>200</v>
      </c>
      <c r="F129" s="493">
        <f>SUM(прил8!H305)</f>
        <v>8358758</v>
      </c>
      <c r="G129" s="493">
        <f>SUM(прил8!I305)</f>
        <v>8358758</v>
      </c>
    </row>
    <row r="130" spans="1:7" s="43" customFormat="1" ht="17.25" customHeight="1" x14ac:dyDescent="0.25">
      <c r="A130" s="77" t="s">
        <v>18</v>
      </c>
      <c r="B130" s="129" t="s">
        <v>233</v>
      </c>
      <c r="C130" s="164" t="s">
        <v>10</v>
      </c>
      <c r="D130" s="155" t="s">
        <v>455</v>
      </c>
      <c r="E130" s="54">
        <v>800</v>
      </c>
      <c r="F130" s="493">
        <f>SUM(прил8!H306)</f>
        <v>491350</v>
      </c>
      <c r="G130" s="493">
        <f>SUM(прил8!I306)</f>
        <v>491350</v>
      </c>
    </row>
    <row r="131" spans="1:7" s="43" customFormat="1" ht="17.25" customHeight="1" x14ac:dyDescent="0.25">
      <c r="A131" s="360" t="s">
        <v>498</v>
      </c>
      <c r="B131" s="361" t="s">
        <v>233</v>
      </c>
      <c r="C131" s="362" t="s">
        <v>12</v>
      </c>
      <c r="D131" s="363" t="s">
        <v>423</v>
      </c>
      <c r="E131" s="342"/>
      <c r="F131" s="491">
        <f>SUM(F132+F135+F137+F139+F142+F144+F146+F148+F157+F150+F165+F155+F159+F163+F153+F167)</f>
        <v>192274364</v>
      </c>
      <c r="G131" s="491">
        <f>SUM(G132+G135+G137+G139+G142+G144+G146+G148+G157+G150+G165+G155+G159+G163+G153+G167)</f>
        <v>184277326</v>
      </c>
    </row>
    <row r="132" spans="1:7" s="43" customFormat="1" ht="81" customHeight="1" x14ac:dyDescent="0.25">
      <c r="A132" s="76" t="s">
        <v>153</v>
      </c>
      <c r="B132" s="128" t="s">
        <v>233</v>
      </c>
      <c r="C132" s="167" t="s">
        <v>12</v>
      </c>
      <c r="D132" s="158" t="s">
        <v>491</v>
      </c>
      <c r="E132" s="30"/>
      <c r="F132" s="490">
        <f>SUM(F133:F134)</f>
        <v>141867870</v>
      </c>
      <c r="G132" s="490">
        <f>SUM(G133:G134)</f>
        <v>141867870</v>
      </c>
    </row>
    <row r="133" spans="1:7" s="43" customFormat="1" ht="47.25" x14ac:dyDescent="0.25">
      <c r="A133" s="135" t="s">
        <v>80</v>
      </c>
      <c r="B133" s="129" t="s">
        <v>233</v>
      </c>
      <c r="C133" s="164" t="s">
        <v>12</v>
      </c>
      <c r="D133" s="155" t="s">
        <v>491</v>
      </c>
      <c r="E133" s="54">
        <v>100</v>
      </c>
      <c r="F133" s="493">
        <f>SUM(прил8!H322)</f>
        <v>136848219</v>
      </c>
      <c r="G133" s="493">
        <f>SUM(прил8!I322)</f>
        <v>136848219</v>
      </c>
    </row>
    <row r="134" spans="1:7" s="43" customFormat="1" ht="30.75" customHeight="1" x14ac:dyDescent="0.25">
      <c r="A134" s="77" t="s">
        <v>598</v>
      </c>
      <c r="B134" s="129" t="s">
        <v>233</v>
      </c>
      <c r="C134" s="164" t="s">
        <v>12</v>
      </c>
      <c r="D134" s="155" t="s">
        <v>491</v>
      </c>
      <c r="E134" s="54">
        <v>200</v>
      </c>
      <c r="F134" s="493">
        <f>SUM(прил8!H323)</f>
        <v>5019651</v>
      </c>
      <c r="G134" s="493">
        <f>SUM(прил8!I323)</f>
        <v>5019651</v>
      </c>
    </row>
    <row r="135" spans="1:7" s="43" customFormat="1" ht="16.5" hidden="1" customHeight="1" x14ac:dyDescent="0.25">
      <c r="A135" s="76" t="s">
        <v>627</v>
      </c>
      <c r="B135" s="128" t="s">
        <v>233</v>
      </c>
      <c r="C135" s="167" t="s">
        <v>12</v>
      </c>
      <c r="D135" s="158" t="s">
        <v>626</v>
      </c>
      <c r="E135" s="30"/>
      <c r="F135" s="490">
        <f>SUM(F136)</f>
        <v>0</v>
      </c>
      <c r="G135" s="490">
        <f>SUM(G136)</f>
        <v>0</v>
      </c>
    </row>
    <row r="136" spans="1:7" s="43" customFormat="1" ht="30.75" hidden="1" customHeight="1" x14ac:dyDescent="0.25">
      <c r="A136" s="77" t="s">
        <v>598</v>
      </c>
      <c r="B136" s="129" t="s">
        <v>233</v>
      </c>
      <c r="C136" s="164" t="s">
        <v>12</v>
      </c>
      <c r="D136" s="155" t="s">
        <v>626</v>
      </c>
      <c r="E136" s="54">
        <v>200</v>
      </c>
      <c r="F136" s="493">
        <f>SUM(прил8!H325)</f>
        <v>0</v>
      </c>
      <c r="G136" s="493">
        <f>SUM(прил8!I325)</f>
        <v>0</v>
      </c>
    </row>
    <row r="137" spans="1:7" s="43" customFormat="1" ht="30.75" hidden="1" customHeight="1" x14ac:dyDescent="0.25">
      <c r="A137" s="76" t="s">
        <v>619</v>
      </c>
      <c r="B137" s="128" t="s">
        <v>233</v>
      </c>
      <c r="C137" s="167" t="s">
        <v>12</v>
      </c>
      <c r="D137" s="158" t="s">
        <v>618</v>
      </c>
      <c r="E137" s="30"/>
      <c r="F137" s="490">
        <f>SUM(F138)</f>
        <v>0</v>
      </c>
      <c r="G137" s="490">
        <f>SUM(G138)</f>
        <v>0</v>
      </c>
    </row>
    <row r="138" spans="1:7" s="43" customFormat="1" ht="48.75" hidden="1" customHeight="1" x14ac:dyDescent="0.25">
      <c r="A138" s="77" t="s">
        <v>80</v>
      </c>
      <c r="B138" s="129" t="s">
        <v>233</v>
      </c>
      <c r="C138" s="164" t="s">
        <v>12</v>
      </c>
      <c r="D138" s="155" t="s">
        <v>618</v>
      </c>
      <c r="E138" s="54">
        <v>100</v>
      </c>
      <c r="F138" s="493">
        <f>SUM(прил8!H327+прил8!H558)</f>
        <v>0</v>
      </c>
      <c r="G138" s="493">
        <f>SUM(прил8!I327+прил8!I558)</f>
        <v>0</v>
      </c>
    </row>
    <row r="139" spans="1:7" s="43" customFormat="1" ht="64.5" customHeight="1" x14ac:dyDescent="0.25">
      <c r="A139" s="76" t="s">
        <v>102</v>
      </c>
      <c r="B139" s="128" t="s">
        <v>233</v>
      </c>
      <c r="C139" s="167" t="s">
        <v>12</v>
      </c>
      <c r="D139" s="158" t="s">
        <v>524</v>
      </c>
      <c r="E139" s="30"/>
      <c r="F139" s="490">
        <f>SUM(F140:F141)</f>
        <v>7840422</v>
      </c>
      <c r="G139" s="490">
        <f>SUM(G140:G141)</f>
        <v>7840422</v>
      </c>
    </row>
    <row r="140" spans="1:7" s="43" customFormat="1" ht="30" customHeight="1" x14ac:dyDescent="0.25">
      <c r="A140" s="77" t="s">
        <v>598</v>
      </c>
      <c r="B140" s="129" t="s">
        <v>233</v>
      </c>
      <c r="C140" s="164" t="s">
        <v>12</v>
      </c>
      <c r="D140" s="155" t="s">
        <v>524</v>
      </c>
      <c r="E140" s="54">
        <v>200</v>
      </c>
      <c r="F140" s="493">
        <f>SUM(прил8!H560)</f>
        <v>38305</v>
      </c>
      <c r="G140" s="493">
        <f>SUM(прил8!I560)</f>
        <v>38305</v>
      </c>
    </row>
    <row r="141" spans="1:7" s="43" customFormat="1" ht="16.5" customHeight="1" x14ac:dyDescent="0.25">
      <c r="A141" s="77" t="s">
        <v>40</v>
      </c>
      <c r="B141" s="129" t="s">
        <v>233</v>
      </c>
      <c r="C141" s="164" t="s">
        <v>12</v>
      </c>
      <c r="D141" s="155" t="s">
        <v>524</v>
      </c>
      <c r="E141" s="54">
        <v>300</v>
      </c>
      <c r="F141" s="493">
        <f>SUM(прил8!H561)</f>
        <v>7802117</v>
      </c>
      <c r="G141" s="493">
        <f>SUM(прил8!I561)</f>
        <v>7802117</v>
      </c>
    </row>
    <row r="142" spans="1:7" s="43" customFormat="1" ht="64.5" hidden="1" customHeight="1" x14ac:dyDescent="0.25">
      <c r="A142" s="76" t="s">
        <v>620</v>
      </c>
      <c r="B142" s="128" t="s">
        <v>233</v>
      </c>
      <c r="C142" s="167" t="s">
        <v>12</v>
      </c>
      <c r="D142" s="158" t="s">
        <v>617</v>
      </c>
      <c r="E142" s="30"/>
      <c r="F142" s="490">
        <f>SUM(F143)</f>
        <v>0</v>
      </c>
      <c r="G142" s="490">
        <f>SUM(G143)</f>
        <v>0</v>
      </c>
    </row>
    <row r="143" spans="1:7" s="43" customFormat="1" ht="31.5" hidden="1" customHeight="1" x14ac:dyDescent="0.25">
      <c r="A143" s="77" t="s">
        <v>598</v>
      </c>
      <c r="B143" s="129" t="s">
        <v>233</v>
      </c>
      <c r="C143" s="164" t="s">
        <v>12</v>
      </c>
      <c r="D143" s="155" t="s">
        <v>617</v>
      </c>
      <c r="E143" s="54">
        <v>200</v>
      </c>
      <c r="F143" s="493">
        <f>SUM(прил8!H329)</f>
        <v>0</v>
      </c>
      <c r="G143" s="493">
        <f>SUM(прил8!I329)</f>
        <v>0</v>
      </c>
    </row>
    <row r="144" spans="1:7" s="43" customFormat="1" ht="45" customHeight="1" x14ac:dyDescent="0.25">
      <c r="A144" s="157" t="s">
        <v>1117</v>
      </c>
      <c r="B144" s="128" t="s">
        <v>233</v>
      </c>
      <c r="C144" s="167" t="s">
        <v>12</v>
      </c>
      <c r="D144" s="158" t="s">
        <v>1116</v>
      </c>
      <c r="E144" s="30"/>
      <c r="F144" s="490">
        <f>SUM(F145)</f>
        <v>11796120</v>
      </c>
      <c r="G144" s="490">
        <f>SUM(G145)</f>
        <v>11796120</v>
      </c>
    </row>
    <row r="145" spans="1:7" s="43" customFormat="1" ht="47.25" x14ac:dyDescent="0.25">
      <c r="A145" s="135" t="s">
        <v>80</v>
      </c>
      <c r="B145" s="129" t="s">
        <v>233</v>
      </c>
      <c r="C145" s="164" t="s">
        <v>12</v>
      </c>
      <c r="D145" s="155" t="s">
        <v>1116</v>
      </c>
      <c r="E145" s="54">
        <v>100</v>
      </c>
      <c r="F145" s="493">
        <f>SUM(прил8!H331)</f>
        <v>11796120</v>
      </c>
      <c r="G145" s="493">
        <f>SUM(прил8!I331)</f>
        <v>11796120</v>
      </c>
    </row>
    <row r="146" spans="1:7" s="43" customFormat="1" ht="47.25" hidden="1" x14ac:dyDescent="0.25">
      <c r="A146" s="157" t="s">
        <v>783</v>
      </c>
      <c r="B146" s="128" t="s">
        <v>233</v>
      </c>
      <c r="C146" s="167" t="s">
        <v>12</v>
      </c>
      <c r="D146" s="158" t="s">
        <v>784</v>
      </c>
      <c r="E146" s="30"/>
      <c r="F146" s="490">
        <f>SUM(F147)</f>
        <v>0</v>
      </c>
      <c r="G146" s="490">
        <f>SUM(G147)</f>
        <v>0</v>
      </c>
    </row>
    <row r="147" spans="1:7" s="43" customFormat="1" ht="31.5" hidden="1" x14ac:dyDescent="0.25">
      <c r="A147" s="135" t="s">
        <v>598</v>
      </c>
      <c r="B147" s="129" t="s">
        <v>233</v>
      </c>
      <c r="C147" s="164" t="s">
        <v>12</v>
      </c>
      <c r="D147" s="155" t="s">
        <v>784</v>
      </c>
      <c r="E147" s="54">
        <v>200</v>
      </c>
      <c r="F147" s="493">
        <f>SUM(прил8!H332)</f>
        <v>0</v>
      </c>
      <c r="G147" s="493">
        <f>SUM(прил8!I332)</f>
        <v>0</v>
      </c>
    </row>
    <row r="148" spans="1:7" s="43" customFormat="1" ht="31.5" hidden="1" x14ac:dyDescent="0.25">
      <c r="A148" s="157" t="s">
        <v>785</v>
      </c>
      <c r="B148" s="128" t="s">
        <v>233</v>
      </c>
      <c r="C148" s="167" t="s">
        <v>12</v>
      </c>
      <c r="D148" s="158" t="s">
        <v>786</v>
      </c>
      <c r="E148" s="30"/>
      <c r="F148" s="490">
        <f>SUM(F149)</f>
        <v>0</v>
      </c>
      <c r="G148" s="490">
        <f>SUM(G149)</f>
        <v>0</v>
      </c>
    </row>
    <row r="149" spans="1:7" s="43" customFormat="1" ht="31.5" hidden="1" x14ac:dyDescent="0.25">
      <c r="A149" s="135" t="s">
        <v>598</v>
      </c>
      <c r="B149" s="129" t="s">
        <v>233</v>
      </c>
      <c r="C149" s="164" t="s">
        <v>12</v>
      </c>
      <c r="D149" s="155" t="s">
        <v>786</v>
      </c>
      <c r="E149" s="54">
        <v>200</v>
      </c>
      <c r="F149" s="493">
        <f>SUM(прил8!H335)</f>
        <v>0</v>
      </c>
      <c r="G149" s="493">
        <f>SUM(прил8!I335)</f>
        <v>0</v>
      </c>
    </row>
    <row r="150" spans="1:7" s="43" customFormat="1" ht="31.5" x14ac:dyDescent="0.25">
      <c r="A150" s="76" t="s">
        <v>492</v>
      </c>
      <c r="B150" s="128" t="s">
        <v>233</v>
      </c>
      <c r="C150" s="167" t="s">
        <v>12</v>
      </c>
      <c r="D150" s="158" t="s">
        <v>493</v>
      </c>
      <c r="E150" s="30"/>
      <c r="F150" s="490">
        <f>SUM(F151:F152)</f>
        <v>664000</v>
      </c>
      <c r="G150" s="490">
        <f>SUM(G151:G152)</f>
        <v>664000</v>
      </c>
    </row>
    <row r="151" spans="1:7" s="43" customFormat="1" ht="47.25" x14ac:dyDescent="0.25">
      <c r="A151" s="77" t="s">
        <v>80</v>
      </c>
      <c r="B151" s="129" t="s">
        <v>233</v>
      </c>
      <c r="C151" s="164" t="s">
        <v>12</v>
      </c>
      <c r="D151" s="155" t="s">
        <v>493</v>
      </c>
      <c r="E151" s="54">
        <v>100</v>
      </c>
      <c r="F151" s="493">
        <f>SUM(прил8!H337)</f>
        <v>350400</v>
      </c>
      <c r="G151" s="493">
        <f>SUM(прил8!I337)</f>
        <v>350400</v>
      </c>
    </row>
    <row r="152" spans="1:7" s="43" customFormat="1" ht="15.75" customHeight="1" x14ac:dyDescent="0.25">
      <c r="A152" s="77" t="s">
        <v>40</v>
      </c>
      <c r="B152" s="129" t="s">
        <v>233</v>
      </c>
      <c r="C152" s="164" t="s">
        <v>12</v>
      </c>
      <c r="D152" s="155" t="s">
        <v>493</v>
      </c>
      <c r="E152" s="54">
        <v>300</v>
      </c>
      <c r="F152" s="493">
        <f>SUM(прил8!H338+прил8!H563)</f>
        <v>313600</v>
      </c>
      <c r="G152" s="493">
        <f>SUM(прил8!I338+прил8!I563)</f>
        <v>313600</v>
      </c>
    </row>
    <row r="153" spans="1:7" s="43" customFormat="1" ht="48.75" customHeight="1" x14ac:dyDescent="0.25">
      <c r="A153" s="76" t="s">
        <v>819</v>
      </c>
      <c r="B153" s="128" t="s">
        <v>233</v>
      </c>
      <c r="C153" s="167" t="s">
        <v>12</v>
      </c>
      <c r="D153" s="158" t="s">
        <v>882</v>
      </c>
      <c r="E153" s="30"/>
      <c r="F153" s="490">
        <f>SUM(F154)</f>
        <v>621000</v>
      </c>
      <c r="G153" s="490">
        <f>SUM(G154)</f>
        <v>621000</v>
      </c>
    </row>
    <row r="154" spans="1:7" s="43" customFormat="1" ht="33.75" customHeight="1" x14ac:dyDescent="0.25">
      <c r="A154" s="77" t="s">
        <v>598</v>
      </c>
      <c r="B154" s="129" t="s">
        <v>233</v>
      </c>
      <c r="C154" s="164" t="s">
        <v>12</v>
      </c>
      <c r="D154" s="155" t="s">
        <v>882</v>
      </c>
      <c r="E154" s="54">
        <v>200</v>
      </c>
      <c r="F154" s="493">
        <f>SUM(прил8!H340)</f>
        <v>621000</v>
      </c>
      <c r="G154" s="493">
        <f>SUM(прил8!I340)</f>
        <v>621000</v>
      </c>
    </row>
    <row r="155" spans="1:7" s="43" customFormat="1" ht="47.25" x14ac:dyDescent="0.25">
      <c r="A155" s="76" t="s">
        <v>819</v>
      </c>
      <c r="B155" s="128" t="s">
        <v>233</v>
      </c>
      <c r="C155" s="167" t="s">
        <v>12</v>
      </c>
      <c r="D155" s="158" t="s">
        <v>494</v>
      </c>
      <c r="E155" s="30"/>
      <c r="F155" s="490">
        <f>SUM(F156)</f>
        <v>2289338</v>
      </c>
      <c r="G155" s="490">
        <f>SUM(G156)</f>
        <v>2289338</v>
      </c>
    </row>
    <row r="156" spans="1:7" s="43" customFormat="1" ht="30.75" customHeight="1" x14ac:dyDescent="0.25">
      <c r="A156" s="77" t="s">
        <v>598</v>
      </c>
      <c r="B156" s="129" t="s">
        <v>233</v>
      </c>
      <c r="C156" s="164" t="s">
        <v>12</v>
      </c>
      <c r="D156" s="155" t="s">
        <v>494</v>
      </c>
      <c r="E156" s="54">
        <v>200</v>
      </c>
      <c r="F156" s="493">
        <f>SUM(прил8!H342)</f>
        <v>2289338</v>
      </c>
      <c r="G156" s="493">
        <f>SUM(прил8!I342)</f>
        <v>2289338</v>
      </c>
    </row>
    <row r="157" spans="1:7" s="43" customFormat="1" ht="18.75" customHeight="1" x14ac:dyDescent="0.25">
      <c r="A157" s="157" t="s">
        <v>905</v>
      </c>
      <c r="B157" s="128" t="s">
        <v>233</v>
      </c>
      <c r="C157" s="167" t="s">
        <v>12</v>
      </c>
      <c r="D157" s="158" t="s">
        <v>771</v>
      </c>
      <c r="E157" s="30"/>
      <c r="F157" s="490">
        <f>SUM(F158)</f>
        <v>3967000</v>
      </c>
      <c r="G157" s="490">
        <f>SUM(G158)</f>
        <v>0</v>
      </c>
    </row>
    <row r="158" spans="1:7" s="43" customFormat="1" ht="32.25" customHeight="1" x14ac:dyDescent="0.25">
      <c r="A158" s="77" t="s">
        <v>598</v>
      </c>
      <c r="B158" s="129" t="s">
        <v>233</v>
      </c>
      <c r="C158" s="164" t="s">
        <v>12</v>
      </c>
      <c r="D158" s="155" t="s">
        <v>771</v>
      </c>
      <c r="E158" s="54">
        <v>200</v>
      </c>
      <c r="F158" s="493">
        <f>SUM(прил8!H343)</f>
        <v>3967000</v>
      </c>
      <c r="G158" s="493">
        <f>SUM(прил8!I343)</f>
        <v>0</v>
      </c>
    </row>
    <row r="159" spans="1:7" s="43" customFormat="1" ht="31.5" x14ac:dyDescent="0.25">
      <c r="A159" s="76" t="s">
        <v>90</v>
      </c>
      <c r="B159" s="128" t="s">
        <v>233</v>
      </c>
      <c r="C159" s="167" t="s">
        <v>12</v>
      </c>
      <c r="D159" s="158" t="s">
        <v>455</v>
      </c>
      <c r="E159" s="30"/>
      <c r="F159" s="490">
        <f>SUM(F160:F162)</f>
        <v>20377614</v>
      </c>
      <c r="G159" s="490">
        <f>SUM(G160:G162)</f>
        <v>16347576</v>
      </c>
    </row>
    <row r="160" spans="1:7" s="43" customFormat="1" ht="47.25" x14ac:dyDescent="0.25">
      <c r="A160" s="77" t="s">
        <v>80</v>
      </c>
      <c r="B160" s="129" t="s">
        <v>233</v>
      </c>
      <c r="C160" s="164" t="s">
        <v>12</v>
      </c>
      <c r="D160" s="155" t="s">
        <v>455</v>
      </c>
      <c r="E160" s="54">
        <v>100</v>
      </c>
      <c r="F160" s="493">
        <f>SUM(прил8!H346)</f>
        <v>2127490</v>
      </c>
      <c r="G160" s="493">
        <f>SUM(прил8!I346)</f>
        <v>2127490</v>
      </c>
    </row>
    <row r="161" spans="1:7" s="43" customFormat="1" ht="30" customHeight="1" x14ac:dyDescent="0.25">
      <c r="A161" s="77" t="s">
        <v>598</v>
      </c>
      <c r="B161" s="129" t="s">
        <v>233</v>
      </c>
      <c r="C161" s="164" t="s">
        <v>12</v>
      </c>
      <c r="D161" s="155" t="s">
        <v>455</v>
      </c>
      <c r="E161" s="54">
        <v>200</v>
      </c>
      <c r="F161" s="493">
        <f>SUM(прил8!H347)</f>
        <v>15374263</v>
      </c>
      <c r="G161" s="493">
        <f>SUM(прил8!I347)</f>
        <v>11344225</v>
      </c>
    </row>
    <row r="162" spans="1:7" s="43" customFormat="1" ht="16.5" customHeight="1" x14ac:dyDescent="0.25">
      <c r="A162" s="77" t="s">
        <v>18</v>
      </c>
      <c r="B162" s="129" t="s">
        <v>233</v>
      </c>
      <c r="C162" s="164" t="s">
        <v>12</v>
      </c>
      <c r="D162" s="155" t="s">
        <v>455</v>
      </c>
      <c r="E162" s="54">
        <v>800</v>
      </c>
      <c r="F162" s="493">
        <f>SUM(прил8!H348)</f>
        <v>2875861</v>
      </c>
      <c r="G162" s="493">
        <f>SUM(прил8!I348)</f>
        <v>2875861</v>
      </c>
    </row>
    <row r="163" spans="1:7" s="43" customFormat="1" ht="30.75" hidden="1" customHeight="1" x14ac:dyDescent="0.25">
      <c r="A163" s="76" t="s">
        <v>593</v>
      </c>
      <c r="B163" s="128" t="s">
        <v>233</v>
      </c>
      <c r="C163" s="167" t="s">
        <v>12</v>
      </c>
      <c r="D163" s="158" t="s">
        <v>592</v>
      </c>
      <c r="E163" s="30"/>
      <c r="F163" s="490">
        <f>SUM(F164)</f>
        <v>0</v>
      </c>
      <c r="G163" s="490">
        <f>SUM(G164)</f>
        <v>0</v>
      </c>
    </row>
    <row r="164" spans="1:7" s="43" customFormat="1" ht="31.5" hidden="1" customHeight="1" x14ac:dyDescent="0.25">
      <c r="A164" s="77" t="s">
        <v>598</v>
      </c>
      <c r="B164" s="129" t="s">
        <v>233</v>
      </c>
      <c r="C164" s="164" t="s">
        <v>12</v>
      </c>
      <c r="D164" s="155" t="s">
        <v>592</v>
      </c>
      <c r="E164" s="54" t="s">
        <v>16</v>
      </c>
      <c r="F164" s="493">
        <f>SUM(прил8!H350)</f>
        <v>0</v>
      </c>
      <c r="G164" s="493">
        <f>SUM(прил8!I350)</f>
        <v>0</v>
      </c>
    </row>
    <row r="165" spans="1:7" s="43" customFormat="1" ht="18.75" customHeight="1" x14ac:dyDescent="0.25">
      <c r="A165" s="76" t="s">
        <v>597</v>
      </c>
      <c r="B165" s="128" t="s">
        <v>233</v>
      </c>
      <c r="C165" s="167" t="s">
        <v>12</v>
      </c>
      <c r="D165" s="158" t="s">
        <v>596</v>
      </c>
      <c r="E165" s="30"/>
      <c r="F165" s="490">
        <f>SUM(F166)</f>
        <v>135000</v>
      </c>
      <c r="G165" s="490">
        <f>SUM(G166)</f>
        <v>135000</v>
      </c>
    </row>
    <row r="166" spans="1:7" s="43" customFormat="1" ht="30.75" customHeight="1" x14ac:dyDescent="0.25">
      <c r="A166" s="77" t="s">
        <v>598</v>
      </c>
      <c r="B166" s="129" t="s">
        <v>233</v>
      </c>
      <c r="C166" s="164" t="s">
        <v>12</v>
      </c>
      <c r="D166" s="155" t="s">
        <v>596</v>
      </c>
      <c r="E166" s="54">
        <v>200</v>
      </c>
      <c r="F166" s="493">
        <f>SUM(прил8!H352)</f>
        <v>135000</v>
      </c>
      <c r="G166" s="493">
        <f>SUM(прил8!I352)</f>
        <v>135000</v>
      </c>
    </row>
    <row r="167" spans="1:7" s="43" customFormat="1" ht="31.5" customHeight="1" x14ac:dyDescent="0.25">
      <c r="A167" s="76" t="s">
        <v>873</v>
      </c>
      <c r="B167" s="128" t="s">
        <v>233</v>
      </c>
      <c r="C167" s="167" t="s">
        <v>12</v>
      </c>
      <c r="D167" s="158" t="s">
        <v>872</v>
      </c>
      <c r="E167" s="30"/>
      <c r="F167" s="490">
        <f>SUM(F168)</f>
        <v>2716000</v>
      </c>
      <c r="G167" s="490">
        <f>SUM(G168)</f>
        <v>2716000</v>
      </c>
    </row>
    <row r="168" spans="1:7" s="43" customFormat="1" ht="30.75" customHeight="1" x14ac:dyDescent="0.25">
      <c r="A168" s="77" t="s">
        <v>598</v>
      </c>
      <c r="B168" s="129" t="s">
        <v>233</v>
      </c>
      <c r="C168" s="164" t="s">
        <v>12</v>
      </c>
      <c r="D168" s="155" t="s">
        <v>872</v>
      </c>
      <c r="E168" s="54">
        <v>200</v>
      </c>
      <c r="F168" s="493">
        <f>SUM(прил8!H354)</f>
        <v>2716000</v>
      </c>
      <c r="G168" s="493">
        <f>SUM(прил8!I354)</f>
        <v>2716000</v>
      </c>
    </row>
    <row r="169" spans="1:7" s="43" customFormat="1" ht="18" customHeight="1" x14ac:dyDescent="0.25">
      <c r="A169" s="615" t="s">
        <v>1029</v>
      </c>
      <c r="B169" s="616" t="s">
        <v>233</v>
      </c>
      <c r="C169" s="617" t="s">
        <v>1024</v>
      </c>
      <c r="D169" s="363" t="s">
        <v>423</v>
      </c>
      <c r="E169" s="342"/>
      <c r="F169" s="491">
        <f>SUM(F170)</f>
        <v>0</v>
      </c>
      <c r="G169" s="491">
        <f>SUM(G170)</f>
        <v>1148584</v>
      </c>
    </row>
    <row r="170" spans="1:7" s="43" customFormat="1" ht="64.5" customHeight="1" x14ac:dyDescent="0.25">
      <c r="A170" s="614" t="s">
        <v>1031</v>
      </c>
      <c r="B170" s="230" t="s">
        <v>233</v>
      </c>
      <c r="C170" s="231" t="s">
        <v>1024</v>
      </c>
      <c r="D170" s="232" t="s">
        <v>1025</v>
      </c>
      <c r="E170" s="30"/>
      <c r="F170" s="490">
        <f>SUM(F171)</f>
        <v>0</v>
      </c>
      <c r="G170" s="490">
        <f>SUM(G171)</f>
        <v>1148584</v>
      </c>
    </row>
    <row r="171" spans="1:7" s="43" customFormat="1" ht="31.5" customHeight="1" x14ac:dyDescent="0.25">
      <c r="A171" s="77" t="s">
        <v>598</v>
      </c>
      <c r="B171" s="233" t="s">
        <v>233</v>
      </c>
      <c r="C171" s="234" t="s">
        <v>1024</v>
      </c>
      <c r="D171" s="235" t="s">
        <v>1025</v>
      </c>
      <c r="E171" s="54">
        <v>200</v>
      </c>
      <c r="F171" s="493">
        <f>SUM(прил8!H357)</f>
        <v>0</v>
      </c>
      <c r="G171" s="493">
        <f>SUM(прил8!I357)</f>
        <v>1148584</v>
      </c>
    </row>
    <row r="172" spans="1:7" s="43" customFormat="1" ht="18.75" customHeight="1" x14ac:dyDescent="0.25">
      <c r="A172" s="619" t="s">
        <v>1033</v>
      </c>
      <c r="B172" s="616" t="s">
        <v>234</v>
      </c>
      <c r="C172" s="617" t="s">
        <v>1026</v>
      </c>
      <c r="D172" s="618" t="s">
        <v>423</v>
      </c>
      <c r="E172" s="342"/>
      <c r="F172" s="491">
        <f>SUM(F173)</f>
        <v>0</v>
      </c>
      <c r="G172" s="491">
        <f>SUM(G173)</f>
        <v>1600000</v>
      </c>
    </row>
    <row r="173" spans="1:7" s="43" customFormat="1" ht="31.5" customHeight="1" x14ac:dyDescent="0.25">
      <c r="A173" s="637" t="s">
        <v>1073</v>
      </c>
      <c r="B173" s="230" t="s">
        <v>233</v>
      </c>
      <c r="C173" s="231" t="s">
        <v>1026</v>
      </c>
      <c r="D173" s="232" t="s">
        <v>1072</v>
      </c>
      <c r="E173" s="30"/>
      <c r="F173" s="490">
        <f>SUM(F174)</f>
        <v>0</v>
      </c>
      <c r="G173" s="490">
        <f>SUM(G174)</f>
        <v>1600000</v>
      </c>
    </row>
    <row r="174" spans="1:7" s="43" customFormat="1" ht="31.5" customHeight="1" x14ac:dyDescent="0.25">
      <c r="A174" s="77" t="s">
        <v>598</v>
      </c>
      <c r="B174" s="233" t="s">
        <v>233</v>
      </c>
      <c r="C174" s="234" t="s">
        <v>1026</v>
      </c>
      <c r="D174" s="235" t="s">
        <v>1072</v>
      </c>
      <c r="E174" s="54">
        <v>200</v>
      </c>
      <c r="F174" s="493"/>
      <c r="G174" s="493">
        <f>SUM(прил8!I360)</f>
        <v>1600000</v>
      </c>
    </row>
    <row r="175" spans="1:7" s="43" customFormat="1" ht="15.75" customHeight="1" x14ac:dyDescent="0.25">
      <c r="A175" s="615" t="s">
        <v>1030</v>
      </c>
      <c r="B175" s="616" t="s">
        <v>233</v>
      </c>
      <c r="C175" s="617" t="s">
        <v>1027</v>
      </c>
      <c r="D175" s="618" t="s">
        <v>423</v>
      </c>
      <c r="E175" s="342"/>
      <c r="F175" s="491">
        <f>SUM(F176)</f>
        <v>0</v>
      </c>
      <c r="G175" s="491">
        <f>SUM(G176)</f>
        <v>2266482</v>
      </c>
    </row>
    <row r="176" spans="1:7" s="43" customFormat="1" ht="33" customHeight="1" x14ac:dyDescent="0.25">
      <c r="A176" s="614" t="s">
        <v>1086</v>
      </c>
      <c r="B176" s="230" t="s">
        <v>233</v>
      </c>
      <c r="C176" s="231" t="s">
        <v>1027</v>
      </c>
      <c r="D176" s="232" t="s">
        <v>1028</v>
      </c>
      <c r="E176" s="30"/>
      <c r="F176" s="490">
        <f>SUM(F177)</f>
        <v>0</v>
      </c>
      <c r="G176" s="490">
        <f>SUM(G177)</f>
        <v>2266482</v>
      </c>
    </row>
    <row r="177" spans="1:7" s="43" customFormat="1" ht="31.5" customHeight="1" x14ac:dyDescent="0.25">
      <c r="A177" s="77" t="s">
        <v>598</v>
      </c>
      <c r="B177" s="233" t="s">
        <v>233</v>
      </c>
      <c r="C177" s="234" t="s">
        <v>1027</v>
      </c>
      <c r="D177" s="235" t="s">
        <v>1028</v>
      </c>
      <c r="E177" s="54">
        <v>200</v>
      </c>
      <c r="F177" s="493">
        <f>SUM(прил8!H363)</f>
        <v>0</v>
      </c>
      <c r="G177" s="493">
        <f>SUM(прил8!I363)</f>
        <v>2266482</v>
      </c>
    </row>
    <row r="178" spans="1:7" s="43" customFormat="1" ht="47.25" x14ac:dyDescent="0.25">
      <c r="A178" s="152" t="s">
        <v>259</v>
      </c>
      <c r="B178" s="160" t="s">
        <v>234</v>
      </c>
      <c r="C178" s="169" t="s">
        <v>422</v>
      </c>
      <c r="D178" s="156" t="s">
        <v>423</v>
      </c>
      <c r="E178" s="153"/>
      <c r="F178" s="551">
        <f>SUM(F179+F191)</f>
        <v>11793169</v>
      </c>
      <c r="G178" s="551">
        <f>SUM(G179+G191)</f>
        <v>9846469</v>
      </c>
    </row>
    <row r="179" spans="1:7" s="43" customFormat="1" ht="31.5" x14ac:dyDescent="0.25">
      <c r="A179" s="339" t="s">
        <v>502</v>
      </c>
      <c r="B179" s="361" t="s">
        <v>234</v>
      </c>
      <c r="C179" s="362" t="s">
        <v>10</v>
      </c>
      <c r="D179" s="363" t="s">
        <v>423</v>
      </c>
      <c r="E179" s="342"/>
      <c r="F179" s="491">
        <f>SUM(F180+F182+F185+F189)</f>
        <v>9806740</v>
      </c>
      <c r="G179" s="491">
        <f>SUM(G180+G182+G185+G189)</f>
        <v>9846469</v>
      </c>
    </row>
    <row r="180" spans="1:7" s="43" customFormat="1" ht="31.5" hidden="1" x14ac:dyDescent="0.25">
      <c r="A180" s="157" t="s">
        <v>619</v>
      </c>
      <c r="B180" s="128" t="s">
        <v>234</v>
      </c>
      <c r="C180" s="167" t="s">
        <v>10</v>
      </c>
      <c r="D180" s="158" t="s">
        <v>618</v>
      </c>
      <c r="E180" s="30"/>
      <c r="F180" s="490">
        <f>SUM(F181)</f>
        <v>0</v>
      </c>
      <c r="G180" s="490">
        <f>SUM(G181)</f>
        <v>0</v>
      </c>
    </row>
    <row r="181" spans="1:7" s="43" customFormat="1" ht="18" hidden="1" customHeight="1" x14ac:dyDescent="0.25">
      <c r="A181" s="77" t="s">
        <v>40</v>
      </c>
      <c r="B181" s="129" t="s">
        <v>234</v>
      </c>
      <c r="C181" s="164" t="s">
        <v>10</v>
      </c>
      <c r="D181" s="155" t="s">
        <v>618</v>
      </c>
      <c r="E181" s="54">
        <v>300</v>
      </c>
      <c r="F181" s="493">
        <f>SUM(прил8!H567)</f>
        <v>0</v>
      </c>
      <c r="G181" s="493">
        <f>SUM(прил8!I567)</f>
        <v>0</v>
      </c>
    </row>
    <row r="182" spans="1:7" s="43" customFormat="1" ht="63" customHeight="1" x14ac:dyDescent="0.25">
      <c r="A182" s="76" t="s">
        <v>102</v>
      </c>
      <c r="B182" s="128" t="s">
        <v>234</v>
      </c>
      <c r="C182" s="167" t="s">
        <v>10</v>
      </c>
      <c r="D182" s="158" t="s">
        <v>524</v>
      </c>
      <c r="E182" s="30"/>
      <c r="F182" s="490">
        <f>SUM(F183:F184)</f>
        <v>125925</v>
      </c>
      <c r="G182" s="490">
        <f>SUM(G183:G184)</f>
        <v>125925</v>
      </c>
    </row>
    <row r="183" spans="1:7" s="43" customFormat="1" ht="15.75" customHeight="1" x14ac:dyDescent="0.25">
      <c r="A183" s="77" t="s">
        <v>598</v>
      </c>
      <c r="B183" s="129" t="s">
        <v>234</v>
      </c>
      <c r="C183" s="164" t="s">
        <v>10</v>
      </c>
      <c r="D183" s="155" t="s">
        <v>524</v>
      </c>
      <c r="E183" s="54">
        <v>200</v>
      </c>
      <c r="F183" s="493">
        <f>SUM(прил8!H569)</f>
        <v>625</v>
      </c>
      <c r="G183" s="493">
        <f>SUM(прил8!I569)</f>
        <v>625</v>
      </c>
    </row>
    <row r="184" spans="1:7" s="43" customFormat="1" ht="17.25" customHeight="1" x14ac:dyDescent="0.25">
      <c r="A184" s="77" t="s">
        <v>40</v>
      </c>
      <c r="B184" s="129" t="s">
        <v>234</v>
      </c>
      <c r="C184" s="164" t="s">
        <v>10</v>
      </c>
      <c r="D184" s="155" t="s">
        <v>524</v>
      </c>
      <c r="E184" s="54">
        <v>300</v>
      </c>
      <c r="F184" s="493">
        <f>SUM(прил8!H570)</f>
        <v>125300</v>
      </c>
      <c r="G184" s="493">
        <f>SUM(прил8!I570)</f>
        <v>125300</v>
      </c>
    </row>
    <row r="185" spans="1:7" s="43" customFormat="1" ht="31.5" x14ac:dyDescent="0.25">
      <c r="A185" s="76" t="s">
        <v>90</v>
      </c>
      <c r="B185" s="128" t="s">
        <v>234</v>
      </c>
      <c r="C185" s="167" t="s">
        <v>10</v>
      </c>
      <c r="D185" s="158" t="s">
        <v>455</v>
      </c>
      <c r="E185" s="30"/>
      <c r="F185" s="490">
        <f>SUM(F186:F188)</f>
        <v>9662165</v>
      </c>
      <c r="G185" s="490">
        <f>SUM(G186:G188)</f>
        <v>9701894</v>
      </c>
    </row>
    <row r="186" spans="1:7" s="43" customFormat="1" ht="47.25" x14ac:dyDescent="0.25">
      <c r="A186" s="77" t="s">
        <v>80</v>
      </c>
      <c r="B186" s="129" t="s">
        <v>234</v>
      </c>
      <c r="C186" s="164" t="s">
        <v>10</v>
      </c>
      <c r="D186" s="155" t="s">
        <v>455</v>
      </c>
      <c r="E186" s="54">
        <v>100</v>
      </c>
      <c r="F186" s="493">
        <f>SUM(прил8!H385)</f>
        <v>6555729</v>
      </c>
      <c r="G186" s="493">
        <f>SUM(прил8!I385)</f>
        <v>6555729</v>
      </c>
    </row>
    <row r="187" spans="1:7" s="43" customFormat="1" ht="30" customHeight="1" x14ac:dyDescent="0.25">
      <c r="A187" s="77" t="s">
        <v>598</v>
      </c>
      <c r="B187" s="129" t="s">
        <v>234</v>
      </c>
      <c r="C187" s="164" t="s">
        <v>10</v>
      </c>
      <c r="D187" s="155" t="s">
        <v>455</v>
      </c>
      <c r="E187" s="54">
        <v>200</v>
      </c>
      <c r="F187" s="493">
        <f>SUM(прил8!H386)</f>
        <v>1858867</v>
      </c>
      <c r="G187" s="493">
        <f>SUM(прил8!I386)</f>
        <v>1898596</v>
      </c>
    </row>
    <row r="188" spans="1:7" s="43" customFormat="1" ht="15.75" customHeight="1" x14ac:dyDescent="0.25">
      <c r="A188" s="77" t="s">
        <v>18</v>
      </c>
      <c r="B188" s="129" t="s">
        <v>234</v>
      </c>
      <c r="C188" s="164" t="s">
        <v>10</v>
      </c>
      <c r="D188" s="155" t="s">
        <v>455</v>
      </c>
      <c r="E188" s="54">
        <v>800</v>
      </c>
      <c r="F188" s="493">
        <f>SUM(прил8!H387)</f>
        <v>1247569</v>
      </c>
      <c r="G188" s="493">
        <f>SUM(прил8!I387)</f>
        <v>1247569</v>
      </c>
    </row>
    <row r="189" spans="1:7" s="43" customFormat="1" ht="33" customHeight="1" x14ac:dyDescent="0.25">
      <c r="A189" s="76" t="s">
        <v>492</v>
      </c>
      <c r="B189" s="128" t="s">
        <v>234</v>
      </c>
      <c r="C189" s="167" t="s">
        <v>10</v>
      </c>
      <c r="D189" s="158" t="s">
        <v>493</v>
      </c>
      <c r="E189" s="30"/>
      <c r="F189" s="490">
        <f>SUM(F190)</f>
        <v>18650</v>
      </c>
      <c r="G189" s="490">
        <f>SUM(G190)</f>
        <v>18650</v>
      </c>
    </row>
    <row r="190" spans="1:7" s="43" customFormat="1" ht="15.75" customHeight="1" x14ac:dyDescent="0.25">
      <c r="A190" s="77" t="s">
        <v>40</v>
      </c>
      <c r="B190" s="129" t="s">
        <v>234</v>
      </c>
      <c r="C190" s="164" t="s">
        <v>10</v>
      </c>
      <c r="D190" s="155" t="s">
        <v>493</v>
      </c>
      <c r="E190" s="54">
        <v>300</v>
      </c>
      <c r="F190" s="493">
        <f>SUM(прил8!H572)</f>
        <v>18650</v>
      </c>
      <c r="G190" s="493">
        <f>SUM(прил8!I572)</f>
        <v>18650</v>
      </c>
    </row>
    <row r="191" spans="1:7" s="43" customFormat="1" ht="15.75" customHeight="1" x14ac:dyDescent="0.25">
      <c r="A191" s="619" t="s">
        <v>1033</v>
      </c>
      <c r="B191" s="616" t="s">
        <v>234</v>
      </c>
      <c r="C191" s="617" t="s">
        <v>1026</v>
      </c>
      <c r="D191" s="618" t="s">
        <v>423</v>
      </c>
      <c r="E191" s="342"/>
      <c r="F191" s="491">
        <f>SUM(F192)</f>
        <v>1986429</v>
      </c>
      <c r="G191" s="491">
        <f>SUM(G192)</f>
        <v>0</v>
      </c>
    </row>
    <row r="192" spans="1:7" s="43" customFormat="1" ht="31.5" customHeight="1" x14ac:dyDescent="0.25">
      <c r="A192" s="102" t="s">
        <v>1034</v>
      </c>
      <c r="B192" s="230" t="s">
        <v>234</v>
      </c>
      <c r="C192" s="231" t="s">
        <v>1026</v>
      </c>
      <c r="D192" s="232" t="s">
        <v>1032</v>
      </c>
      <c r="E192" s="30"/>
      <c r="F192" s="490">
        <f>SUM(F193)</f>
        <v>1986429</v>
      </c>
      <c r="G192" s="490">
        <f>SUM(G193)</f>
        <v>0</v>
      </c>
    </row>
    <row r="193" spans="1:7" s="43" customFormat="1" ht="32.25" customHeight="1" x14ac:dyDescent="0.25">
      <c r="A193" s="77" t="s">
        <v>598</v>
      </c>
      <c r="B193" s="272" t="s">
        <v>234</v>
      </c>
      <c r="C193" s="273" t="s">
        <v>1026</v>
      </c>
      <c r="D193" s="274" t="s">
        <v>1032</v>
      </c>
      <c r="E193" s="54">
        <v>200</v>
      </c>
      <c r="F193" s="493">
        <f>SUM(прил8!H390)</f>
        <v>1986429</v>
      </c>
      <c r="G193" s="493">
        <f>SUM(прил8!I390)</f>
        <v>0</v>
      </c>
    </row>
    <row r="194" spans="1:7" s="43" customFormat="1" ht="63" x14ac:dyDescent="0.25">
      <c r="A194" s="152" t="s">
        <v>260</v>
      </c>
      <c r="B194" s="160" t="s">
        <v>235</v>
      </c>
      <c r="C194" s="169" t="s">
        <v>422</v>
      </c>
      <c r="D194" s="156" t="s">
        <v>423</v>
      </c>
      <c r="E194" s="153"/>
      <c r="F194" s="551">
        <f t="shared" ref="F194:G196" si="0">SUM(F195)</f>
        <v>200000</v>
      </c>
      <c r="G194" s="551">
        <f t="shared" si="0"/>
        <v>200000</v>
      </c>
    </row>
    <row r="195" spans="1:7" s="43" customFormat="1" ht="31.5" x14ac:dyDescent="0.25">
      <c r="A195" s="339" t="s">
        <v>495</v>
      </c>
      <c r="B195" s="361" t="s">
        <v>235</v>
      </c>
      <c r="C195" s="362" t="s">
        <v>10</v>
      </c>
      <c r="D195" s="363" t="s">
        <v>423</v>
      </c>
      <c r="E195" s="342"/>
      <c r="F195" s="491">
        <f t="shared" si="0"/>
        <v>200000</v>
      </c>
      <c r="G195" s="491">
        <f t="shared" si="0"/>
        <v>200000</v>
      </c>
    </row>
    <row r="196" spans="1:7" s="43" customFormat="1" ht="17.25" customHeight="1" x14ac:dyDescent="0.25">
      <c r="A196" s="76" t="s">
        <v>496</v>
      </c>
      <c r="B196" s="128" t="s">
        <v>235</v>
      </c>
      <c r="C196" s="167" t="s">
        <v>10</v>
      </c>
      <c r="D196" s="158" t="s">
        <v>497</v>
      </c>
      <c r="E196" s="30"/>
      <c r="F196" s="490">
        <f t="shared" si="0"/>
        <v>200000</v>
      </c>
      <c r="G196" s="490">
        <f t="shared" si="0"/>
        <v>200000</v>
      </c>
    </row>
    <row r="197" spans="1:7" s="43" customFormat="1" ht="31.5" customHeight="1" x14ac:dyDescent="0.25">
      <c r="A197" s="77" t="s">
        <v>598</v>
      </c>
      <c r="B197" s="129" t="s">
        <v>235</v>
      </c>
      <c r="C197" s="164" t="s">
        <v>10</v>
      </c>
      <c r="D197" s="155" t="s">
        <v>497</v>
      </c>
      <c r="E197" s="54">
        <v>200</v>
      </c>
      <c r="F197" s="493">
        <f>SUM(прил8!H367)</f>
        <v>200000</v>
      </c>
      <c r="G197" s="493">
        <f>SUM(прил8!I367)</f>
        <v>200000</v>
      </c>
    </row>
    <row r="198" spans="1:7" s="43" customFormat="1" ht="48" customHeight="1" x14ac:dyDescent="0.25">
      <c r="A198" s="159" t="s">
        <v>163</v>
      </c>
      <c r="B198" s="160" t="s">
        <v>238</v>
      </c>
      <c r="C198" s="169" t="s">
        <v>422</v>
      </c>
      <c r="D198" s="156" t="s">
        <v>423</v>
      </c>
      <c r="E198" s="153"/>
      <c r="F198" s="551">
        <f>SUM(F199+F206)</f>
        <v>9837123</v>
      </c>
      <c r="G198" s="551">
        <f>SUM(G199+G206)</f>
        <v>9837123</v>
      </c>
    </row>
    <row r="199" spans="1:7" s="43" customFormat="1" ht="33" customHeight="1" x14ac:dyDescent="0.25">
      <c r="A199" s="360" t="s">
        <v>509</v>
      </c>
      <c r="B199" s="361" t="s">
        <v>238</v>
      </c>
      <c r="C199" s="362" t="s">
        <v>10</v>
      </c>
      <c r="D199" s="363" t="s">
        <v>423</v>
      </c>
      <c r="E199" s="342"/>
      <c r="F199" s="491">
        <f>SUM(F200+F202)</f>
        <v>8289924</v>
      </c>
      <c r="G199" s="491">
        <f>SUM(G200+G202)</f>
        <v>8289924</v>
      </c>
    </row>
    <row r="200" spans="1:7" s="43" customFormat="1" ht="31.5" x14ac:dyDescent="0.25">
      <c r="A200" s="74" t="s">
        <v>164</v>
      </c>
      <c r="B200" s="128" t="s">
        <v>238</v>
      </c>
      <c r="C200" s="167" t="s">
        <v>10</v>
      </c>
      <c r="D200" s="158" t="s">
        <v>510</v>
      </c>
      <c r="E200" s="30"/>
      <c r="F200" s="490">
        <f>SUM(F201)</f>
        <v>97417</v>
      </c>
      <c r="G200" s="490">
        <f>SUM(G201)</f>
        <v>97417</v>
      </c>
    </row>
    <row r="201" spans="1:7" s="43" customFormat="1" ht="47.25" x14ac:dyDescent="0.25">
      <c r="A201" s="165" t="s">
        <v>80</v>
      </c>
      <c r="B201" s="129" t="s">
        <v>238</v>
      </c>
      <c r="C201" s="164" t="s">
        <v>10</v>
      </c>
      <c r="D201" s="155" t="s">
        <v>510</v>
      </c>
      <c r="E201" s="54">
        <v>100</v>
      </c>
      <c r="F201" s="493">
        <f>SUM(прил8!H426)</f>
        <v>97417</v>
      </c>
      <c r="G201" s="493">
        <f>SUM(прил8!I426)</f>
        <v>97417</v>
      </c>
    </row>
    <row r="202" spans="1:7" s="43" customFormat="1" ht="31.5" x14ac:dyDescent="0.25">
      <c r="A202" s="74" t="s">
        <v>90</v>
      </c>
      <c r="B202" s="128" t="s">
        <v>238</v>
      </c>
      <c r="C202" s="167" t="s">
        <v>10</v>
      </c>
      <c r="D202" s="158" t="s">
        <v>455</v>
      </c>
      <c r="E202" s="30"/>
      <c r="F202" s="490">
        <f>SUM(F203:F205)</f>
        <v>8192507</v>
      </c>
      <c r="G202" s="490">
        <f>SUM(G203:G205)</f>
        <v>8192507</v>
      </c>
    </row>
    <row r="203" spans="1:7" s="43" customFormat="1" ht="47.25" x14ac:dyDescent="0.25">
      <c r="A203" s="165" t="s">
        <v>80</v>
      </c>
      <c r="B203" s="129" t="s">
        <v>238</v>
      </c>
      <c r="C203" s="164" t="s">
        <v>10</v>
      </c>
      <c r="D203" s="155" t="s">
        <v>455</v>
      </c>
      <c r="E203" s="54">
        <v>100</v>
      </c>
      <c r="F203" s="493">
        <f>SUM(прил8!H428)</f>
        <v>7457814</v>
      </c>
      <c r="G203" s="493">
        <f>SUM(прил8!I428)</f>
        <v>7457814</v>
      </c>
    </row>
    <row r="204" spans="1:7" s="43" customFormat="1" ht="30" customHeight="1" x14ac:dyDescent="0.25">
      <c r="A204" s="77" t="s">
        <v>598</v>
      </c>
      <c r="B204" s="129" t="s">
        <v>238</v>
      </c>
      <c r="C204" s="164" t="s">
        <v>10</v>
      </c>
      <c r="D204" s="155" t="s">
        <v>455</v>
      </c>
      <c r="E204" s="54">
        <v>200</v>
      </c>
      <c r="F204" s="493">
        <f>SUM(прил8!H429)</f>
        <v>731263</v>
      </c>
      <c r="G204" s="493">
        <f>SUM(прил8!I429)</f>
        <v>731263</v>
      </c>
    </row>
    <row r="205" spans="1:7" s="43" customFormat="1" ht="15.75" customHeight="1" x14ac:dyDescent="0.25">
      <c r="A205" s="77" t="s">
        <v>18</v>
      </c>
      <c r="B205" s="129" t="s">
        <v>238</v>
      </c>
      <c r="C205" s="164" t="s">
        <v>10</v>
      </c>
      <c r="D205" s="155" t="s">
        <v>455</v>
      </c>
      <c r="E205" s="54">
        <v>800</v>
      </c>
      <c r="F205" s="493">
        <f>SUM(прил8!H430)</f>
        <v>3430</v>
      </c>
      <c r="G205" s="493">
        <f>SUM(прил8!I430)</f>
        <v>3430</v>
      </c>
    </row>
    <row r="206" spans="1:7" s="43" customFormat="1" ht="62.25" customHeight="1" x14ac:dyDescent="0.25">
      <c r="A206" s="360" t="s">
        <v>879</v>
      </c>
      <c r="B206" s="361" t="s">
        <v>238</v>
      </c>
      <c r="C206" s="362" t="s">
        <v>12</v>
      </c>
      <c r="D206" s="363" t="s">
        <v>423</v>
      </c>
      <c r="E206" s="342"/>
      <c r="F206" s="491">
        <f>SUM(F207)</f>
        <v>1547199</v>
      </c>
      <c r="G206" s="491">
        <f>SUM(G207)</f>
        <v>1547199</v>
      </c>
    </row>
    <row r="207" spans="1:7" s="43" customFormat="1" ht="31.5" x14ac:dyDescent="0.25">
      <c r="A207" s="74" t="s">
        <v>79</v>
      </c>
      <c r="B207" s="128" t="s">
        <v>238</v>
      </c>
      <c r="C207" s="167" t="s">
        <v>12</v>
      </c>
      <c r="D207" s="158" t="s">
        <v>427</v>
      </c>
      <c r="E207" s="30"/>
      <c r="F207" s="490">
        <f>SUM(F208:F209)</f>
        <v>1547199</v>
      </c>
      <c r="G207" s="490">
        <f>SUM(G208:G209)</f>
        <v>1547199</v>
      </c>
    </row>
    <row r="208" spans="1:7" s="43" customFormat="1" ht="47.25" x14ac:dyDescent="0.25">
      <c r="A208" s="165" t="s">
        <v>80</v>
      </c>
      <c r="B208" s="129" t="s">
        <v>238</v>
      </c>
      <c r="C208" s="164" t="s">
        <v>12</v>
      </c>
      <c r="D208" s="155" t="s">
        <v>427</v>
      </c>
      <c r="E208" s="54">
        <v>100</v>
      </c>
      <c r="F208" s="493">
        <f>SUM(прил8!H433)</f>
        <v>1547199</v>
      </c>
      <c r="G208" s="493">
        <f>SUM(прил8!I433)</f>
        <v>1547199</v>
      </c>
    </row>
    <row r="209" spans="1:7" s="43" customFormat="1" ht="31.5" hidden="1" x14ac:dyDescent="0.25">
      <c r="A209" s="77" t="s">
        <v>598</v>
      </c>
      <c r="B209" s="129" t="s">
        <v>238</v>
      </c>
      <c r="C209" s="164" t="s">
        <v>12</v>
      </c>
      <c r="D209" s="155" t="s">
        <v>427</v>
      </c>
      <c r="E209" s="54">
        <v>200</v>
      </c>
      <c r="F209" s="493"/>
      <c r="G209" s="493"/>
    </row>
    <row r="210" spans="1:7" ht="51" customHeight="1" x14ac:dyDescent="0.25">
      <c r="A210" s="59" t="s">
        <v>132</v>
      </c>
      <c r="B210" s="161" t="s">
        <v>448</v>
      </c>
      <c r="C210" s="259" t="s">
        <v>422</v>
      </c>
      <c r="D210" s="162" t="s">
        <v>423</v>
      </c>
      <c r="E210" s="137"/>
      <c r="F210" s="544">
        <f>SUM(F211)</f>
        <v>415250</v>
      </c>
      <c r="G210" s="544">
        <f>SUM(G211)</f>
        <v>415250</v>
      </c>
    </row>
    <row r="211" spans="1:7" s="43" customFormat="1" ht="66" customHeight="1" x14ac:dyDescent="0.25">
      <c r="A211" s="148" t="s">
        <v>133</v>
      </c>
      <c r="B211" s="160" t="s">
        <v>205</v>
      </c>
      <c r="C211" s="169" t="s">
        <v>422</v>
      </c>
      <c r="D211" s="156" t="s">
        <v>423</v>
      </c>
      <c r="E211" s="166"/>
      <c r="F211" s="551">
        <f>SUM(F212)</f>
        <v>415250</v>
      </c>
      <c r="G211" s="551">
        <f>SUM(G212)</f>
        <v>415250</v>
      </c>
    </row>
    <row r="212" spans="1:7" s="43" customFormat="1" ht="45.75" customHeight="1" x14ac:dyDescent="0.25">
      <c r="A212" s="333" t="s">
        <v>449</v>
      </c>
      <c r="B212" s="361" t="s">
        <v>205</v>
      </c>
      <c r="C212" s="362" t="s">
        <v>10</v>
      </c>
      <c r="D212" s="363" t="s">
        <v>423</v>
      </c>
      <c r="E212" s="370"/>
      <c r="F212" s="491">
        <f>SUM(F213+F215+F217)</f>
        <v>415250</v>
      </c>
      <c r="G212" s="491">
        <f>SUM(G213+G215+G217)</f>
        <v>415250</v>
      </c>
    </row>
    <row r="213" spans="1:7" s="43" customFormat="1" ht="16.5" hidden="1" customHeight="1" x14ac:dyDescent="0.25">
      <c r="A213" s="27" t="s">
        <v>451</v>
      </c>
      <c r="B213" s="128" t="s">
        <v>205</v>
      </c>
      <c r="C213" s="167" t="s">
        <v>10</v>
      </c>
      <c r="D213" s="158" t="s">
        <v>802</v>
      </c>
      <c r="E213" s="42"/>
      <c r="F213" s="490">
        <f>SUM(F214)</f>
        <v>0</v>
      </c>
      <c r="G213" s="490">
        <f>SUM(G214)</f>
        <v>0</v>
      </c>
    </row>
    <row r="214" spans="1:7" s="43" customFormat="1" ht="33.75" hidden="1" customHeight="1" x14ac:dyDescent="0.25">
      <c r="A214" s="55" t="s">
        <v>598</v>
      </c>
      <c r="B214" s="129" t="s">
        <v>205</v>
      </c>
      <c r="C214" s="164" t="s">
        <v>10</v>
      </c>
      <c r="D214" s="155" t="s">
        <v>802</v>
      </c>
      <c r="E214" s="61" t="s">
        <v>16</v>
      </c>
      <c r="F214" s="493">
        <f>SUM(прил8!H49)</f>
        <v>0</v>
      </c>
      <c r="G214" s="493">
        <f>SUM(прил8!I49)</f>
        <v>0</v>
      </c>
    </row>
    <row r="215" spans="1:7" s="43" customFormat="1" ht="19.5" customHeight="1" x14ac:dyDescent="0.25">
      <c r="A215" s="27" t="s">
        <v>451</v>
      </c>
      <c r="B215" s="128" t="s">
        <v>205</v>
      </c>
      <c r="C215" s="167" t="s">
        <v>10</v>
      </c>
      <c r="D215" s="158" t="s">
        <v>450</v>
      </c>
      <c r="E215" s="42"/>
      <c r="F215" s="490">
        <f>SUM(F216)</f>
        <v>203000</v>
      </c>
      <c r="G215" s="490">
        <f>SUM(G216)</f>
        <v>203000</v>
      </c>
    </row>
    <row r="216" spans="1:7" s="43" customFormat="1" ht="32.25" customHeight="1" x14ac:dyDescent="0.25">
      <c r="A216" s="55" t="s">
        <v>598</v>
      </c>
      <c r="B216" s="129" t="s">
        <v>205</v>
      </c>
      <c r="C216" s="164" t="s">
        <v>10</v>
      </c>
      <c r="D216" s="155" t="s">
        <v>450</v>
      </c>
      <c r="E216" s="61" t="s">
        <v>16</v>
      </c>
      <c r="F216" s="493">
        <f>SUM(прил8!H116+прил8!H218)</f>
        <v>203000</v>
      </c>
      <c r="G216" s="493">
        <f>SUM(прил8!I116+прил8!I218)</f>
        <v>203000</v>
      </c>
    </row>
    <row r="217" spans="1:7" s="43" customFormat="1" ht="17.25" customHeight="1" x14ac:dyDescent="0.25">
      <c r="A217" s="27" t="s">
        <v>549</v>
      </c>
      <c r="B217" s="128" t="s">
        <v>205</v>
      </c>
      <c r="C217" s="167" t="s">
        <v>10</v>
      </c>
      <c r="D217" s="158" t="s">
        <v>548</v>
      </c>
      <c r="E217" s="42"/>
      <c r="F217" s="490">
        <f>SUM(F218)</f>
        <v>212250</v>
      </c>
      <c r="G217" s="490">
        <f>SUM(G218)</f>
        <v>212250</v>
      </c>
    </row>
    <row r="218" spans="1:7" s="43" customFormat="1" ht="32.25" customHeight="1" x14ac:dyDescent="0.25">
      <c r="A218" s="55" t="s">
        <v>598</v>
      </c>
      <c r="B218" s="129" t="s">
        <v>205</v>
      </c>
      <c r="C218" s="164" t="s">
        <v>10</v>
      </c>
      <c r="D218" s="155" t="s">
        <v>548</v>
      </c>
      <c r="E218" s="61" t="s">
        <v>16</v>
      </c>
      <c r="F218" s="493">
        <f>SUM(прил8!H51)</f>
        <v>212250</v>
      </c>
      <c r="G218" s="493">
        <f>SUM(прил8!I51)</f>
        <v>212250</v>
      </c>
    </row>
    <row r="219" spans="1:7" ht="47.25" hidden="1" x14ac:dyDescent="0.25">
      <c r="A219" s="59" t="s">
        <v>145</v>
      </c>
      <c r="B219" s="161" t="s">
        <v>470</v>
      </c>
      <c r="C219" s="259" t="s">
        <v>422</v>
      </c>
      <c r="D219" s="162" t="s">
        <v>423</v>
      </c>
      <c r="E219" s="137"/>
      <c r="F219" s="544">
        <f t="shared" ref="F219:G222" si="1">SUM(F220)</f>
        <v>0</v>
      </c>
      <c r="G219" s="544">
        <f t="shared" si="1"/>
        <v>0</v>
      </c>
    </row>
    <row r="220" spans="1:7" ht="63" hidden="1" x14ac:dyDescent="0.25">
      <c r="A220" s="168" t="s">
        <v>146</v>
      </c>
      <c r="B220" s="169" t="s">
        <v>216</v>
      </c>
      <c r="C220" s="169" t="s">
        <v>422</v>
      </c>
      <c r="D220" s="156" t="s">
        <v>423</v>
      </c>
      <c r="E220" s="166"/>
      <c r="F220" s="551">
        <f t="shared" si="1"/>
        <v>0</v>
      </c>
      <c r="G220" s="551">
        <f t="shared" si="1"/>
        <v>0</v>
      </c>
    </row>
    <row r="221" spans="1:7" ht="31.5" hidden="1" x14ac:dyDescent="0.25">
      <c r="A221" s="371" t="s">
        <v>471</v>
      </c>
      <c r="B221" s="362" t="s">
        <v>216</v>
      </c>
      <c r="C221" s="362" t="s">
        <v>10</v>
      </c>
      <c r="D221" s="363" t="s">
        <v>423</v>
      </c>
      <c r="E221" s="370"/>
      <c r="F221" s="491">
        <f t="shared" si="1"/>
        <v>0</v>
      </c>
      <c r="G221" s="491">
        <f t="shared" si="1"/>
        <v>0</v>
      </c>
    </row>
    <row r="222" spans="1:7" ht="17.25" hidden="1" customHeight="1" x14ac:dyDescent="0.25">
      <c r="A222" s="170" t="s">
        <v>103</v>
      </c>
      <c r="B222" s="167" t="s">
        <v>216</v>
      </c>
      <c r="C222" s="167" t="s">
        <v>10</v>
      </c>
      <c r="D222" s="158" t="s">
        <v>472</v>
      </c>
      <c r="E222" s="42"/>
      <c r="F222" s="490">
        <f t="shared" si="1"/>
        <v>0</v>
      </c>
      <c r="G222" s="490">
        <f t="shared" si="1"/>
        <v>0</v>
      </c>
    </row>
    <row r="223" spans="1:7" ht="30.75" hidden="1" customHeight="1" x14ac:dyDescent="0.25">
      <c r="A223" s="171" t="s">
        <v>598</v>
      </c>
      <c r="B223" s="164" t="s">
        <v>216</v>
      </c>
      <c r="C223" s="164" t="s">
        <v>10</v>
      </c>
      <c r="D223" s="155" t="s">
        <v>472</v>
      </c>
      <c r="E223" s="61" t="s">
        <v>16</v>
      </c>
      <c r="F223" s="493">
        <f>SUM(прил8!H223)</f>
        <v>0</v>
      </c>
      <c r="G223" s="493">
        <f>SUM(прил8!I223)</f>
        <v>0</v>
      </c>
    </row>
    <row r="224" spans="1:7" ht="31.5" hidden="1" x14ac:dyDescent="0.25">
      <c r="A224" s="163" t="s">
        <v>180</v>
      </c>
      <c r="B224" s="374" t="s">
        <v>481</v>
      </c>
      <c r="C224" s="257" t="s">
        <v>422</v>
      </c>
      <c r="D224" s="143" t="s">
        <v>423</v>
      </c>
      <c r="E224" s="16"/>
      <c r="F224" s="544">
        <f>SUM(F225)</f>
        <v>0</v>
      </c>
      <c r="G224" s="544">
        <f>SUM(G225)</f>
        <v>0</v>
      </c>
    </row>
    <row r="225" spans="1:7" ht="47.25" hidden="1" x14ac:dyDescent="0.25">
      <c r="A225" s="168" t="s">
        <v>181</v>
      </c>
      <c r="B225" s="160" t="s">
        <v>219</v>
      </c>
      <c r="C225" s="169" t="s">
        <v>422</v>
      </c>
      <c r="D225" s="156" t="s">
        <v>423</v>
      </c>
      <c r="E225" s="166"/>
      <c r="F225" s="551">
        <f>SUM(F226)</f>
        <v>0</v>
      </c>
      <c r="G225" s="551">
        <f>SUM(G226)</f>
        <v>0</v>
      </c>
    </row>
    <row r="226" spans="1:7" ht="31.5" hidden="1" x14ac:dyDescent="0.25">
      <c r="A226" s="372" t="s">
        <v>482</v>
      </c>
      <c r="B226" s="361" t="s">
        <v>219</v>
      </c>
      <c r="C226" s="362" t="s">
        <v>10</v>
      </c>
      <c r="D226" s="363" t="s">
        <v>423</v>
      </c>
      <c r="E226" s="370"/>
      <c r="F226" s="491">
        <f>SUM(F227+F229+F231+F233+F235+F237)</f>
        <v>0</v>
      </c>
      <c r="G226" s="491">
        <f>SUM(G227+G229+G231+G233+G235+G237)</f>
        <v>0</v>
      </c>
    </row>
    <row r="227" spans="1:7" ht="31.5" hidden="1" x14ac:dyDescent="0.25">
      <c r="A227" s="118" t="s">
        <v>804</v>
      </c>
      <c r="B227" s="128" t="s">
        <v>219</v>
      </c>
      <c r="C227" s="167" t="s">
        <v>10</v>
      </c>
      <c r="D227" s="158" t="s">
        <v>806</v>
      </c>
      <c r="E227" s="42"/>
      <c r="F227" s="490">
        <f>SUM(F228)</f>
        <v>0</v>
      </c>
      <c r="G227" s="490">
        <f>SUM(G228)</f>
        <v>0</v>
      </c>
    </row>
    <row r="228" spans="1:7" ht="17.25" hidden="1" customHeight="1" x14ac:dyDescent="0.25">
      <c r="A228" s="7" t="s">
        <v>21</v>
      </c>
      <c r="B228" s="129" t="s">
        <v>219</v>
      </c>
      <c r="C228" s="164" t="s">
        <v>10</v>
      </c>
      <c r="D228" s="155" t="s">
        <v>806</v>
      </c>
      <c r="E228" s="61" t="s">
        <v>68</v>
      </c>
      <c r="F228" s="493">
        <f>SUM(прил8!H260)</f>
        <v>0</v>
      </c>
      <c r="G228" s="493">
        <f>SUM(прил8!I260)</f>
        <v>0</v>
      </c>
    </row>
    <row r="229" spans="1:7" ht="31.5" hidden="1" x14ac:dyDescent="0.25">
      <c r="A229" s="118" t="s">
        <v>779</v>
      </c>
      <c r="B229" s="128" t="s">
        <v>219</v>
      </c>
      <c r="C229" s="167" t="s">
        <v>10</v>
      </c>
      <c r="D229" s="158" t="s">
        <v>807</v>
      </c>
      <c r="E229" s="42"/>
      <c r="F229" s="490">
        <f>SUM(F230)</f>
        <v>0</v>
      </c>
      <c r="G229" s="490">
        <f>SUM(G230)</f>
        <v>0</v>
      </c>
    </row>
    <row r="230" spans="1:7" ht="16.5" hidden="1" customHeight="1" x14ac:dyDescent="0.25">
      <c r="A230" s="7" t="s">
        <v>21</v>
      </c>
      <c r="B230" s="129" t="s">
        <v>219</v>
      </c>
      <c r="C230" s="164" t="s">
        <v>10</v>
      </c>
      <c r="D230" s="155" t="s">
        <v>807</v>
      </c>
      <c r="E230" s="61" t="s">
        <v>68</v>
      </c>
      <c r="F230" s="493">
        <f>SUM(прил8!H262)</f>
        <v>0</v>
      </c>
      <c r="G230" s="493">
        <f>SUM(прил8!I262)</f>
        <v>0</v>
      </c>
    </row>
    <row r="231" spans="1:7" ht="31.5" hidden="1" x14ac:dyDescent="0.25">
      <c r="A231" s="118" t="s">
        <v>591</v>
      </c>
      <c r="B231" s="128" t="s">
        <v>219</v>
      </c>
      <c r="C231" s="167" t="s">
        <v>10</v>
      </c>
      <c r="D231" s="158" t="s">
        <v>590</v>
      </c>
      <c r="E231" s="42"/>
      <c r="F231" s="490">
        <f>SUM(F232)</f>
        <v>0</v>
      </c>
      <c r="G231" s="490">
        <f>SUM(G232)</f>
        <v>0</v>
      </c>
    </row>
    <row r="232" spans="1:7" ht="15.75" hidden="1" customHeight="1" x14ac:dyDescent="0.25">
      <c r="A232" s="7" t="s">
        <v>21</v>
      </c>
      <c r="B232" s="129" t="s">
        <v>219</v>
      </c>
      <c r="C232" s="164" t="s">
        <v>10</v>
      </c>
      <c r="D232" s="155" t="s">
        <v>590</v>
      </c>
      <c r="E232" s="61" t="s">
        <v>68</v>
      </c>
      <c r="F232" s="493">
        <f>SUM(прил8!H264)</f>
        <v>0</v>
      </c>
      <c r="G232" s="493">
        <f>SUM(прил8!I264)</f>
        <v>0</v>
      </c>
    </row>
    <row r="233" spans="1:7" ht="18" hidden="1" customHeight="1" x14ac:dyDescent="0.25">
      <c r="A233" s="118" t="s">
        <v>579</v>
      </c>
      <c r="B233" s="128" t="s">
        <v>219</v>
      </c>
      <c r="C233" s="167" t="s">
        <v>10</v>
      </c>
      <c r="D233" s="158" t="s">
        <v>578</v>
      </c>
      <c r="E233" s="42"/>
      <c r="F233" s="490">
        <f>SUM(F234)</f>
        <v>0</v>
      </c>
      <c r="G233" s="490">
        <f>SUM(G234)</f>
        <v>0</v>
      </c>
    </row>
    <row r="234" spans="1:7" ht="34.5" hidden="1" customHeight="1" x14ac:dyDescent="0.25">
      <c r="A234" s="7" t="s">
        <v>184</v>
      </c>
      <c r="B234" s="129" t="s">
        <v>219</v>
      </c>
      <c r="C234" s="164" t="s">
        <v>10</v>
      </c>
      <c r="D234" s="155" t="s">
        <v>578</v>
      </c>
      <c r="E234" s="61" t="s">
        <v>179</v>
      </c>
      <c r="F234" s="493">
        <f>SUM(прил8!H290)</f>
        <v>0</v>
      </c>
      <c r="G234" s="493">
        <f>SUM(прил8!I290)</f>
        <v>0</v>
      </c>
    </row>
    <row r="235" spans="1:7" ht="32.25" hidden="1" customHeight="1" x14ac:dyDescent="0.25">
      <c r="A235" s="118" t="s">
        <v>777</v>
      </c>
      <c r="B235" s="128" t="s">
        <v>219</v>
      </c>
      <c r="C235" s="167" t="s">
        <v>10</v>
      </c>
      <c r="D235" s="158" t="s">
        <v>778</v>
      </c>
      <c r="E235" s="42"/>
      <c r="F235" s="490">
        <f>SUM(F236)</f>
        <v>0</v>
      </c>
      <c r="G235" s="490">
        <f>SUM(G236)</f>
        <v>0</v>
      </c>
    </row>
    <row r="236" spans="1:7" ht="18" hidden="1" customHeight="1" x14ac:dyDescent="0.25">
      <c r="A236" s="7" t="s">
        <v>21</v>
      </c>
      <c r="B236" s="129" t="s">
        <v>219</v>
      </c>
      <c r="C236" s="164" t="s">
        <v>10</v>
      </c>
      <c r="D236" s="155" t="s">
        <v>778</v>
      </c>
      <c r="E236" s="61" t="s">
        <v>68</v>
      </c>
      <c r="F236" s="493">
        <f>SUM(прил8!H266)</f>
        <v>0</v>
      </c>
      <c r="G236" s="493">
        <f>SUM(прил8!I266)</f>
        <v>0</v>
      </c>
    </row>
    <row r="237" spans="1:7" ht="32.25" hidden="1" customHeight="1" x14ac:dyDescent="0.25">
      <c r="A237" s="118" t="s">
        <v>805</v>
      </c>
      <c r="B237" s="128" t="s">
        <v>219</v>
      </c>
      <c r="C237" s="167" t="s">
        <v>10</v>
      </c>
      <c r="D237" s="158" t="s">
        <v>780</v>
      </c>
      <c r="E237" s="42"/>
      <c r="F237" s="490">
        <f>SUM(F238)</f>
        <v>0</v>
      </c>
      <c r="G237" s="490">
        <f>SUM(G238)</f>
        <v>0</v>
      </c>
    </row>
    <row r="238" spans="1:7" ht="18" hidden="1" customHeight="1" x14ac:dyDescent="0.25">
      <c r="A238" s="7" t="s">
        <v>21</v>
      </c>
      <c r="B238" s="129" t="s">
        <v>219</v>
      </c>
      <c r="C238" s="164" t="s">
        <v>10</v>
      </c>
      <c r="D238" s="155" t="s">
        <v>780</v>
      </c>
      <c r="E238" s="61" t="s">
        <v>68</v>
      </c>
      <c r="F238" s="493">
        <f>SUM(прил8!H268)</f>
        <v>0</v>
      </c>
      <c r="G238" s="493">
        <f>SUM(прил8!I268)</f>
        <v>0</v>
      </c>
    </row>
    <row r="239" spans="1:7" ht="47.25" x14ac:dyDescent="0.25">
      <c r="A239" s="59" t="s">
        <v>191</v>
      </c>
      <c r="B239" s="374" t="s">
        <v>476</v>
      </c>
      <c r="C239" s="257" t="s">
        <v>422</v>
      </c>
      <c r="D239" s="143" t="s">
        <v>423</v>
      </c>
      <c r="E239" s="16"/>
      <c r="F239" s="544">
        <f>SUM(F240+F250)</f>
        <v>802168</v>
      </c>
      <c r="G239" s="544">
        <f>SUM(G240+G250)</f>
        <v>332000</v>
      </c>
    </row>
    <row r="240" spans="1:7" ht="78.75" hidden="1" x14ac:dyDescent="0.25">
      <c r="A240" s="148" t="s">
        <v>249</v>
      </c>
      <c r="B240" s="160" t="s">
        <v>248</v>
      </c>
      <c r="C240" s="169" t="s">
        <v>422</v>
      </c>
      <c r="D240" s="156" t="s">
        <v>423</v>
      </c>
      <c r="E240" s="173"/>
      <c r="F240" s="551">
        <f>SUM(F241)</f>
        <v>0</v>
      </c>
      <c r="G240" s="551">
        <f>SUM(G241)</f>
        <v>0</v>
      </c>
    </row>
    <row r="241" spans="1:7" ht="47.25" hidden="1" x14ac:dyDescent="0.25">
      <c r="A241" s="333" t="s">
        <v>477</v>
      </c>
      <c r="B241" s="361" t="s">
        <v>248</v>
      </c>
      <c r="C241" s="362" t="s">
        <v>10</v>
      </c>
      <c r="D241" s="363" t="s">
        <v>423</v>
      </c>
      <c r="E241" s="373"/>
      <c r="F241" s="491">
        <f>SUM(F242+F244+F246+F248)</f>
        <v>0</v>
      </c>
      <c r="G241" s="491">
        <f>SUM(G242+G244+G246+G248)</f>
        <v>0</v>
      </c>
    </row>
    <row r="242" spans="1:7" ht="17.25" hidden="1" customHeight="1" x14ac:dyDescent="0.25">
      <c r="A242" s="27" t="s">
        <v>255</v>
      </c>
      <c r="B242" s="128" t="s">
        <v>248</v>
      </c>
      <c r="C242" s="167" t="s">
        <v>10</v>
      </c>
      <c r="D242" s="158" t="s">
        <v>478</v>
      </c>
      <c r="E242" s="172"/>
      <c r="F242" s="490">
        <f>SUM(F243)</f>
        <v>0</v>
      </c>
      <c r="G242" s="490">
        <f>SUM(G243)</f>
        <v>0</v>
      </c>
    </row>
    <row r="243" spans="1:7" ht="33.75" hidden="1" customHeight="1" x14ac:dyDescent="0.25">
      <c r="A243" s="55" t="s">
        <v>598</v>
      </c>
      <c r="B243" s="129" t="s">
        <v>248</v>
      </c>
      <c r="C243" s="164" t="s">
        <v>10</v>
      </c>
      <c r="D243" s="155" t="s">
        <v>478</v>
      </c>
      <c r="E243" s="138" t="s">
        <v>16</v>
      </c>
      <c r="F243" s="493">
        <f>SUM(прил8!H252)</f>
        <v>0</v>
      </c>
      <c r="G243" s="493">
        <f>SUM(прил8!I252)</f>
        <v>0</v>
      </c>
    </row>
    <row r="244" spans="1:7" ht="32.25" hidden="1" customHeight="1" x14ac:dyDescent="0.25">
      <c r="A244" s="27" t="s">
        <v>479</v>
      </c>
      <c r="B244" s="128" t="s">
        <v>248</v>
      </c>
      <c r="C244" s="167" t="s">
        <v>10</v>
      </c>
      <c r="D244" s="158" t="s">
        <v>480</v>
      </c>
      <c r="E244" s="172"/>
      <c r="F244" s="490">
        <f>SUM(F245)</f>
        <v>0</v>
      </c>
      <c r="G244" s="490">
        <f>SUM(G245)</f>
        <v>0</v>
      </c>
    </row>
    <row r="245" spans="1:7" ht="18" hidden="1" customHeight="1" x14ac:dyDescent="0.25">
      <c r="A245" s="55" t="s">
        <v>21</v>
      </c>
      <c r="B245" s="129" t="s">
        <v>248</v>
      </c>
      <c r="C245" s="164" t="s">
        <v>10</v>
      </c>
      <c r="D245" s="155" t="s">
        <v>480</v>
      </c>
      <c r="E245" s="138" t="s">
        <v>68</v>
      </c>
      <c r="F245" s="493">
        <f>SUM(прил8!H254)</f>
        <v>0</v>
      </c>
      <c r="G245" s="493">
        <f>SUM(прил8!I254)</f>
        <v>0</v>
      </c>
    </row>
    <row r="246" spans="1:7" ht="33" hidden="1" customHeight="1" x14ac:dyDescent="0.25">
      <c r="A246" s="27" t="s">
        <v>550</v>
      </c>
      <c r="B246" s="128" t="s">
        <v>248</v>
      </c>
      <c r="C246" s="167" t="s">
        <v>10</v>
      </c>
      <c r="D246" s="158" t="s">
        <v>551</v>
      </c>
      <c r="E246" s="172"/>
      <c r="F246" s="490">
        <f>SUM(F247)</f>
        <v>0</v>
      </c>
      <c r="G246" s="490">
        <f>SUM(G247)</f>
        <v>0</v>
      </c>
    </row>
    <row r="247" spans="1:7" ht="15" hidden="1" customHeight="1" x14ac:dyDescent="0.25">
      <c r="A247" s="55" t="s">
        <v>21</v>
      </c>
      <c r="B247" s="129" t="s">
        <v>248</v>
      </c>
      <c r="C247" s="164" t="s">
        <v>10</v>
      </c>
      <c r="D247" s="155" t="s">
        <v>551</v>
      </c>
      <c r="E247" s="138" t="s">
        <v>68</v>
      </c>
      <c r="F247" s="493">
        <f>SUM(прил8!H273)</f>
        <v>0</v>
      </c>
      <c r="G247" s="493">
        <f>SUM(прил8!I273)</f>
        <v>0</v>
      </c>
    </row>
    <row r="248" spans="1:7" ht="31.5" hidden="1" x14ac:dyDescent="0.25">
      <c r="A248" s="27" t="s">
        <v>485</v>
      </c>
      <c r="B248" s="128" t="s">
        <v>248</v>
      </c>
      <c r="C248" s="167" t="s">
        <v>10</v>
      </c>
      <c r="D248" s="158" t="s">
        <v>484</v>
      </c>
      <c r="E248" s="172"/>
      <c r="F248" s="490">
        <f>SUM(F249)</f>
        <v>0</v>
      </c>
      <c r="G248" s="490">
        <f>SUM(G249)</f>
        <v>0</v>
      </c>
    </row>
    <row r="249" spans="1:7" ht="15.75" hidden="1" customHeight="1" x14ac:dyDescent="0.25">
      <c r="A249" s="55" t="s">
        <v>21</v>
      </c>
      <c r="B249" s="129" t="s">
        <v>248</v>
      </c>
      <c r="C249" s="164" t="s">
        <v>10</v>
      </c>
      <c r="D249" s="155" t="s">
        <v>484</v>
      </c>
      <c r="E249" s="138" t="s">
        <v>68</v>
      </c>
      <c r="F249" s="493">
        <f>SUM(прил8!H121)</f>
        <v>0</v>
      </c>
      <c r="G249" s="493">
        <f>SUM(прил8!I121)</f>
        <v>0</v>
      </c>
    </row>
    <row r="250" spans="1:7" ht="78.75" x14ac:dyDescent="0.25">
      <c r="A250" s="168" t="s">
        <v>192</v>
      </c>
      <c r="B250" s="160" t="s">
        <v>222</v>
      </c>
      <c r="C250" s="169" t="s">
        <v>422</v>
      </c>
      <c r="D250" s="156" t="s">
        <v>423</v>
      </c>
      <c r="E250" s="173"/>
      <c r="F250" s="551">
        <f>SUM(F251)</f>
        <v>802168</v>
      </c>
      <c r="G250" s="551">
        <f>SUM(G251)</f>
        <v>332000</v>
      </c>
    </row>
    <row r="251" spans="1:7" ht="31.5" x14ac:dyDescent="0.25">
      <c r="A251" s="372" t="s">
        <v>486</v>
      </c>
      <c r="B251" s="361" t="s">
        <v>222</v>
      </c>
      <c r="C251" s="362" t="s">
        <v>10</v>
      </c>
      <c r="D251" s="363" t="s">
        <v>423</v>
      </c>
      <c r="E251" s="373"/>
      <c r="F251" s="491">
        <f>SUM(F252+F254+F256)</f>
        <v>802168</v>
      </c>
      <c r="G251" s="491">
        <f>SUM(G252+G254+G256)</f>
        <v>332000</v>
      </c>
    </row>
    <row r="252" spans="1:7" ht="17.25" customHeight="1" x14ac:dyDescent="0.25">
      <c r="A252" s="118" t="s">
        <v>816</v>
      </c>
      <c r="B252" s="128" t="s">
        <v>222</v>
      </c>
      <c r="C252" s="167" t="s">
        <v>10</v>
      </c>
      <c r="D252" s="158" t="s">
        <v>815</v>
      </c>
      <c r="E252" s="172"/>
      <c r="F252" s="490">
        <f>SUM(F253)</f>
        <v>332000</v>
      </c>
      <c r="G252" s="490">
        <f>SUM(G253)</f>
        <v>332000</v>
      </c>
    </row>
    <row r="253" spans="1:7" ht="17.25" customHeight="1" x14ac:dyDescent="0.25">
      <c r="A253" s="7" t="s">
        <v>21</v>
      </c>
      <c r="B253" s="129" t="s">
        <v>222</v>
      </c>
      <c r="C253" s="164" t="s">
        <v>10</v>
      </c>
      <c r="D253" s="155" t="s">
        <v>815</v>
      </c>
      <c r="E253" s="138" t="s">
        <v>68</v>
      </c>
      <c r="F253" s="493">
        <f>SUM(прил8!H594)</f>
        <v>332000</v>
      </c>
      <c r="G253" s="493">
        <f>SUM(прил8!I594)</f>
        <v>332000</v>
      </c>
    </row>
    <row r="254" spans="1:7" ht="32.25" customHeight="1" x14ac:dyDescent="0.25">
      <c r="A254" s="118" t="s">
        <v>1068</v>
      </c>
      <c r="B254" s="128" t="s">
        <v>222</v>
      </c>
      <c r="C254" s="167" t="s">
        <v>10</v>
      </c>
      <c r="D254" s="158" t="s">
        <v>790</v>
      </c>
      <c r="E254" s="172"/>
      <c r="F254" s="490">
        <f>SUM(F255)</f>
        <v>329118</v>
      </c>
      <c r="G254" s="490">
        <f>SUM(G255)</f>
        <v>0</v>
      </c>
    </row>
    <row r="255" spans="1:7" ht="17.25" customHeight="1" x14ac:dyDescent="0.25">
      <c r="A255" s="7" t="s">
        <v>21</v>
      </c>
      <c r="B255" s="129" t="s">
        <v>222</v>
      </c>
      <c r="C255" s="164" t="s">
        <v>10</v>
      </c>
      <c r="D255" s="155" t="s">
        <v>790</v>
      </c>
      <c r="E255" s="138" t="s">
        <v>68</v>
      </c>
      <c r="F255" s="493">
        <f>SUM(прил8!H228)</f>
        <v>329118</v>
      </c>
      <c r="G255" s="493">
        <f>SUM(прил8!I228)</f>
        <v>0</v>
      </c>
    </row>
    <row r="256" spans="1:7" ht="32.25" customHeight="1" x14ac:dyDescent="0.25">
      <c r="A256" s="118" t="s">
        <v>1070</v>
      </c>
      <c r="B256" s="128" t="s">
        <v>222</v>
      </c>
      <c r="C256" s="167" t="s">
        <v>10</v>
      </c>
      <c r="D256" s="158" t="s">
        <v>776</v>
      </c>
      <c r="E256" s="172"/>
      <c r="F256" s="490">
        <f>SUM(F257)</f>
        <v>141050</v>
      </c>
      <c r="G256" s="490">
        <f>SUM(G257)</f>
        <v>0</v>
      </c>
    </row>
    <row r="257" spans="1:7" ht="17.25" customHeight="1" x14ac:dyDescent="0.25">
      <c r="A257" s="7" t="s">
        <v>21</v>
      </c>
      <c r="B257" s="129" t="s">
        <v>222</v>
      </c>
      <c r="C257" s="164" t="s">
        <v>10</v>
      </c>
      <c r="D257" s="155" t="s">
        <v>776</v>
      </c>
      <c r="E257" s="138" t="s">
        <v>68</v>
      </c>
      <c r="F257" s="493">
        <f>SUM(прил8!H230)</f>
        <v>141050</v>
      </c>
      <c r="G257" s="493">
        <f>SUM(прил8!I230)</f>
        <v>0</v>
      </c>
    </row>
    <row r="258" spans="1:7" ht="32.25" hidden="1" customHeight="1" x14ac:dyDescent="0.25">
      <c r="A258" s="118" t="s">
        <v>759</v>
      </c>
      <c r="B258" s="128" t="s">
        <v>222</v>
      </c>
      <c r="C258" s="167" t="s">
        <v>10</v>
      </c>
      <c r="D258" s="158" t="s">
        <v>758</v>
      </c>
      <c r="E258" s="172"/>
      <c r="F258" s="490">
        <f>SUM(F259)</f>
        <v>0</v>
      </c>
      <c r="G258" s="490">
        <f>SUM(G259)</f>
        <v>0</v>
      </c>
    </row>
    <row r="259" spans="1:7" ht="19.5" hidden="1" customHeight="1" x14ac:dyDescent="0.25">
      <c r="A259" s="7" t="s">
        <v>21</v>
      </c>
      <c r="B259" s="129" t="s">
        <v>222</v>
      </c>
      <c r="C259" s="164" t="s">
        <v>10</v>
      </c>
      <c r="D259" s="155" t="s">
        <v>758</v>
      </c>
      <c r="E259" s="138"/>
      <c r="F259" s="493">
        <f>SUM(прил8!H232)</f>
        <v>0</v>
      </c>
      <c r="G259" s="493">
        <f>SUM(прил8!I232)</f>
        <v>0</v>
      </c>
    </row>
    <row r="260" spans="1:7" ht="31.5" hidden="1" x14ac:dyDescent="0.25">
      <c r="A260" s="27" t="s">
        <v>485</v>
      </c>
      <c r="B260" s="128" t="s">
        <v>222</v>
      </c>
      <c r="C260" s="167" t="s">
        <v>10</v>
      </c>
      <c r="D260" s="158" t="s">
        <v>484</v>
      </c>
      <c r="E260" s="172"/>
      <c r="F260" s="490">
        <f>SUM(F261)</f>
        <v>0</v>
      </c>
      <c r="G260" s="490">
        <f>SUM(G261)</f>
        <v>0</v>
      </c>
    </row>
    <row r="261" spans="1:7" ht="16.5" hidden="1" customHeight="1" x14ac:dyDescent="0.25">
      <c r="A261" s="7" t="s">
        <v>21</v>
      </c>
      <c r="B261" s="129" t="s">
        <v>222</v>
      </c>
      <c r="C261" s="164" t="s">
        <v>10</v>
      </c>
      <c r="D261" s="155" t="s">
        <v>484</v>
      </c>
      <c r="E261" s="138" t="s">
        <v>68</v>
      </c>
      <c r="F261" s="493">
        <f>SUM(прил8!H125)</f>
        <v>0</v>
      </c>
      <c r="G261" s="493">
        <f>SUM(прил8!I125)</f>
        <v>0</v>
      </c>
    </row>
    <row r="262" spans="1:7" ht="64.5" customHeight="1" x14ac:dyDescent="0.25">
      <c r="A262" s="59" t="s">
        <v>160</v>
      </c>
      <c r="B262" s="374" t="s">
        <v>503</v>
      </c>
      <c r="C262" s="257" t="s">
        <v>422</v>
      </c>
      <c r="D262" s="143" t="s">
        <v>423</v>
      </c>
      <c r="E262" s="133"/>
      <c r="F262" s="544">
        <f>SUM(F263+F267+F271)</f>
        <v>1139000</v>
      </c>
      <c r="G262" s="544">
        <f>SUM(G263+G267+G271)</f>
        <v>1139000</v>
      </c>
    </row>
    <row r="263" spans="1:7" ht="80.25" customHeight="1" x14ac:dyDescent="0.25">
      <c r="A263" s="148" t="s">
        <v>161</v>
      </c>
      <c r="B263" s="149" t="s">
        <v>241</v>
      </c>
      <c r="C263" s="258" t="s">
        <v>422</v>
      </c>
      <c r="D263" s="150" t="s">
        <v>423</v>
      </c>
      <c r="E263" s="151"/>
      <c r="F263" s="551">
        <f t="shared" ref="F263:G265" si="2">SUM(F264)</f>
        <v>148000</v>
      </c>
      <c r="G263" s="551">
        <f t="shared" si="2"/>
        <v>148000</v>
      </c>
    </row>
    <row r="264" spans="1:7" ht="32.25" customHeight="1" x14ac:dyDescent="0.25">
      <c r="A264" s="333" t="s">
        <v>504</v>
      </c>
      <c r="B264" s="334" t="s">
        <v>241</v>
      </c>
      <c r="C264" s="335" t="s">
        <v>10</v>
      </c>
      <c r="D264" s="336" t="s">
        <v>423</v>
      </c>
      <c r="E264" s="337"/>
      <c r="F264" s="491">
        <f t="shared" si="2"/>
        <v>148000</v>
      </c>
      <c r="G264" s="491">
        <f t="shared" si="2"/>
        <v>148000</v>
      </c>
    </row>
    <row r="265" spans="1:7" ht="17.25" customHeight="1" x14ac:dyDescent="0.25">
      <c r="A265" s="27" t="s">
        <v>91</v>
      </c>
      <c r="B265" s="121" t="s">
        <v>241</v>
      </c>
      <c r="C265" s="219" t="s">
        <v>10</v>
      </c>
      <c r="D265" s="119" t="s">
        <v>505</v>
      </c>
      <c r="E265" s="147"/>
      <c r="F265" s="490">
        <f t="shared" si="2"/>
        <v>148000</v>
      </c>
      <c r="G265" s="490">
        <f t="shared" si="2"/>
        <v>148000</v>
      </c>
    </row>
    <row r="266" spans="1:7" ht="33.75" customHeight="1" x14ac:dyDescent="0.25">
      <c r="A266" s="55" t="s">
        <v>598</v>
      </c>
      <c r="B266" s="130" t="s">
        <v>241</v>
      </c>
      <c r="C266" s="220" t="s">
        <v>10</v>
      </c>
      <c r="D266" s="127" t="s">
        <v>505</v>
      </c>
      <c r="E266" s="134" t="s">
        <v>16</v>
      </c>
      <c r="F266" s="493">
        <f>SUM(прил8!H401)</f>
        <v>148000</v>
      </c>
      <c r="G266" s="493">
        <f>SUM(прил8!I401)</f>
        <v>148000</v>
      </c>
    </row>
    <row r="267" spans="1:7" ht="80.25" customHeight="1" x14ac:dyDescent="0.25">
      <c r="A267" s="148" t="s">
        <v>176</v>
      </c>
      <c r="B267" s="149" t="s">
        <v>246</v>
      </c>
      <c r="C267" s="258" t="s">
        <v>422</v>
      </c>
      <c r="D267" s="150" t="s">
        <v>423</v>
      </c>
      <c r="E267" s="151"/>
      <c r="F267" s="551">
        <f t="shared" ref="F267:G269" si="3">SUM(F268)</f>
        <v>150000</v>
      </c>
      <c r="G267" s="551">
        <f t="shared" si="3"/>
        <v>150000</v>
      </c>
    </row>
    <row r="268" spans="1:7" ht="33.75" customHeight="1" x14ac:dyDescent="0.25">
      <c r="A268" s="333" t="s">
        <v>536</v>
      </c>
      <c r="B268" s="334" t="s">
        <v>246</v>
      </c>
      <c r="C268" s="335" t="s">
        <v>10</v>
      </c>
      <c r="D268" s="336" t="s">
        <v>423</v>
      </c>
      <c r="E268" s="337"/>
      <c r="F268" s="491">
        <f t="shared" si="3"/>
        <v>150000</v>
      </c>
      <c r="G268" s="491">
        <f t="shared" si="3"/>
        <v>150000</v>
      </c>
    </row>
    <row r="269" spans="1:7" ht="47.25" x14ac:dyDescent="0.25">
      <c r="A269" s="27" t="s">
        <v>177</v>
      </c>
      <c r="B269" s="121" t="s">
        <v>246</v>
      </c>
      <c r="C269" s="219" t="s">
        <v>10</v>
      </c>
      <c r="D269" s="119" t="s">
        <v>537</v>
      </c>
      <c r="E269" s="147"/>
      <c r="F269" s="490">
        <f t="shared" si="3"/>
        <v>150000</v>
      </c>
      <c r="G269" s="490">
        <f t="shared" si="3"/>
        <v>150000</v>
      </c>
    </row>
    <row r="270" spans="1:7" ht="31.5" customHeight="1" x14ac:dyDescent="0.25">
      <c r="A270" s="55" t="s">
        <v>598</v>
      </c>
      <c r="B270" s="130" t="s">
        <v>246</v>
      </c>
      <c r="C270" s="220" t="s">
        <v>10</v>
      </c>
      <c r="D270" s="127" t="s">
        <v>537</v>
      </c>
      <c r="E270" s="134" t="s">
        <v>16</v>
      </c>
      <c r="F270" s="493">
        <f>SUM(прил8!H624)</f>
        <v>150000</v>
      </c>
      <c r="G270" s="493">
        <f>SUM(прил8!I624)</f>
        <v>150000</v>
      </c>
    </row>
    <row r="271" spans="1:7" ht="66.75" customHeight="1" x14ac:dyDescent="0.25">
      <c r="A271" s="148" t="s">
        <v>162</v>
      </c>
      <c r="B271" s="149" t="s">
        <v>237</v>
      </c>
      <c r="C271" s="258" t="s">
        <v>422</v>
      </c>
      <c r="D271" s="150" t="s">
        <v>423</v>
      </c>
      <c r="E271" s="151"/>
      <c r="F271" s="551">
        <f>SUM(F272)</f>
        <v>841000</v>
      </c>
      <c r="G271" s="551">
        <f>SUM(G272)</f>
        <v>841000</v>
      </c>
    </row>
    <row r="272" spans="1:7" ht="34.5" customHeight="1" x14ac:dyDescent="0.25">
      <c r="A272" s="333" t="s">
        <v>506</v>
      </c>
      <c r="B272" s="334" t="s">
        <v>237</v>
      </c>
      <c r="C272" s="335" t="s">
        <v>10</v>
      </c>
      <c r="D272" s="336" t="s">
        <v>423</v>
      </c>
      <c r="E272" s="337"/>
      <c r="F272" s="491">
        <f>SUM(F273+F275+F278)</f>
        <v>841000</v>
      </c>
      <c r="G272" s="491">
        <f>SUM(G273+G275+G278)</f>
        <v>841000</v>
      </c>
    </row>
    <row r="273" spans="1:7" ht="18.75" hidden="1" customHeight="1" x14ac:dyDescent="0.25">
      <c r="A273" s="27" t="s">
        <v>624</v>
      </c>
      <c r="B273" s="121" t="s">
        <v>237</v>
      </c>
      <c r="C273" s="219" t="s">
        <v>10</v>
      </c>
      <c r="D273" s="119" t="s">
        <v>623</v>
      </c>
      <c r="E273" s="147"/>
      <c r="F273" s="490">
        <f>SUM(F274)</f>
        <v>0</v>
      </c>
      <c r="G273" s="490">
        <f>SUM(G274)</f>
        <v>0</v>
      </c>
    </row>
    <row r="274" spans="1:7" ht="18" hidden="1" customHeight="1" x14ac:dyDescent="0.25">
      <c r="A274" s="55" t="s">
        <v>40</v>
      </c>
      <c r="B274" s="130" t="s">
        <v>237</v>
      </c>
      <c r="C274" s="220" t="s">
        <v>10</v>
      </c>
      <c r="D274" s="127" t="s">
        <v>623</v>
      </c>
      <c r="E274" s="134" t="s">
        <v>39</v>
      </c>
      <c r="F274" s="493">
        <f>SUM(прил8!H405)</f>
        <v>0</v>
      </c>
      <c r="G274" s="493">
        <f>SUM(прил8!I405)</f>
        <v>0</v>
      </c>
    </row>
    <row r="275" spans="1:7" ht="15.75" x14ac:dyDescent="0.25">
      <c r="A275" s="27" t="s">
        <v>507</v>
      </c>
      <c r="B275" s="121" t="s">
        <v>237</v>
      </c>
      <c r="C275" s="219" t="s">
        <v>10</v>
      </c>
      <c r="D275" s="119" t="s">
        <v>508</v>
      </c>
      <c r="E275" s="147"/>
      <c r="F275" s="490">
        <f>SUM(F276:F277)</f>
        <v>673296</v>
      </c>
      <c r="G275" s="490">
        <f>SUM(G276:G277)</f>
        <v>673296</v>
      </c>
    </row>
    <row r="276" spans="1:7" ht="31.5" customHeight="1" x14ac:dyDescent="0.25">
      <c r="A276" s="55" t="s">
        <v>598</v>
      </c>
      <c r="B276" s="130" t="s">
        <v>237</v>
      </c>
      <c r="C276" s="220" t="s">
        <v>10</v>
      </c>
      <c r="D276" s="127" t="s">
        <v>508</v>
      </c>
      <c r="E276" s="134" t="s">
        <v>16</v>
      </c>
      <c r="F276" s="493">
        <f>SUM(прил8!H407)</f>
        <v>549666</v>
      </c>
      <c r="G276" s="493">
        <f>SUM(прил8!I407)</f>
        <v>549666</v>
      </c>
    </row>
    <row r="277" spans="1:7" ht="15.75" x14ac:dyDescent="0.25">
      <c r="A277" s="77" t="s">
        <v>40</v>
      </c>
      <c r="B277" s="130" t="s">
        <v>237</v>
      </c>
      <c r="C277" s="220" t="s">
        <v>10</v>
      </c>
      <c r="D277" s="127" t="s">
        <v>508</v>
      </c>
      <c r="E277" s="134" t="s">
        <v>39</v>
      </c>
      <c r="F277" s="493">
        <f>SUM(прил8!H408)</f>
        <v>123630</v>
      </c>
      <c r="G277" s="493">
        <f>SUM(прил8!I408)</f>
        <v>123630</v>
      </c>
    </row>
    <row r="278" spans="1:7" ht="15.75" x14ac:dyDescent="0.25">
      <c r="A278" s="76" t="s">
        <v>622</v>
      </c>
      <c r="B278" s="121" t="s">
        <v>237</v>
      </c>
      <c r="C278" s="219" t="s">
        <v>10</v>
      </c>
      <c r="D278" s="119" t="s">
        <v>621</v>
      </c>
      <c r="E278" s="147"/>
      <c r="F278" s="490">
        <f>SUM(F279)</f>
        <v>167704</v>
      </c>
      <c r="G278" s="490">
        <f>SUM(G279)</f>
        <v>167704</v>
      </c>
    </row>
    <row r="279" spans="1:7" ht="31.5" x14ac:dyDescent="0.25">
      <c r="A279" s="55" t="s">
        <v>598</v>
      </c>
      <c r="B279" s="130" t="s">
        <v>237</v>
      </c>
      <c r="C279" s="220" t="s">
        <v>10</v>
      </c>
      <c r="D279" s="127" t="s">
        <v>621</v>
      </c>
      <c r="E279" s="134" t="s">
        <v>16</v>
      </c>
      <c r="F279" s="493">
        <f>SUM(прил8!H410)</f>
        <v>167704</v>
      </c>
      <c r="G279" s="493">
        <f>SUM(прил8!I410)</f>
        <v>167704</v>
      </c>
    </row>
    <row r="280" spans="1:7" s="43" customFormat="1" ht="33" customHeight="1" x14ac:dyDescent="0.25">
      <c r="A280" s="59" t="s">
        <v>111</v>
      </c>
      <c r="B280" s="161" t="s">
        <v>425</v>
      </c>
      <c r="C280" s="259" t="s">
        <v>422</v>
      </c>
      <c r="D280" s="162" t="s">
        <v>423</v>
      </c>
      <c r="E280" s="137"/>
      <c r="F280" s="544">
        <f t="shared" ref="F280:G283" si="4">SUM(F281)</f>
        <v>1470432</v>
      </c>
      <c r="G280" s="544">
        <f t="shared" si="4"/>
        <v>1470432</v>
      </c>
    </row>
    <row r="281" spans="1:7" s="43" customFormat="1" ht="51" customHeight="1" x14ac:dyDescent="0.25">
      <c r="A281" s="159" t="s">
        <v>112</v>
      </c>
      <c r="B281" s="160" t="s">
        <v>426</v>
      </c>
      <c r="C281" s="169" t="s">
        <v>422</v>
      </c>
      <c r="D281" s="156" t="s">
        <v>423</v>
      </c>
      <c r="E281" s="166"/>
      <c r="F281" s="551">
        <f t="shared" si="4"/>
        <v>1470432</v>
      </c>
      <c r="G281" s="551">
        <f t="shared" si="4"/>
        <v>1470432</v>
      </c>
    </row>
    <row r="282" spans="1:7" s="43" customFormat="1" ht="51" customHeight="1" x14ac:dyDescent="0.25">
      <c r="A282" s="360" t="s">
        <v>429</v>
      </c>
      <c r="B282" s="361" t="s">
        <v>426</v>
      </c>
      <c r="C282" s="362" t="s">
        <v>10</v>
      </c>
      <c r="D282" s="363" t="s">
        <v>423</v>
      </c>
      <c r="E282" s="370"/>
      <c r="F282" s="491">
        <f t="shared" si="4"/>
        <v>1470432</v>
      </c>
      <c r="G282" s="491">
        <f t="shared" si="4"/>
        <v>1470432</v>
      </c>
    </row>
    <row r="283" spans="1:7" s="43" customFormat="1" ht="17.25" customHeight="1" x14ac:dyDescent="0.25">
      <c r="A283" s="76" t="s">
        <v>113</v>
      </c>
      <c r="B283" s="128" t="s">
        <v>426</v>
      </c>
      <c r="C283" s="167" t="s">
        <v>10</v>
      </c>
      <c r="D283" s="158" t="s">
        <v>428</v>
      </c>
      <c r="E283" s="42"/>
      <c r="F283" s="490">
        <f t="shared" si="4"/>
        <v>1470432</v>
      </c>
      <c r="G283" s="490">
        <f t="shared" si="4"/>
        <v>1470432</v>
      </c>
    </row>
    <row r="284" spans="1:7" s="43" customFormat="1" ht="31.5" customHeight="1" x14ac:dyDescent="0.25">
      <c r="A284" s="77" t="s">
        <v>598</v>
      </c>
      <c r="B284" s="129" t="s">
        <v>426</v>
      </c>
      <c r="C284" s="164" t="s">
        <v>10</v>
      </c>
      <c r="D284" s="155" t="s">
        <v>428</v>
      </c>
      <c r="E284" s="61" t="s">
        <v>16</v>
      </c>
      <c r="F284" s="493">
        <f>SUM(прил8!H27+прил8!H56+прил8!H84+прил8!H500+прил8!H617)</f>
        <v>1470432</v>
      </c>
      <c r="G284" s="493">
        <f>SUM(прил8!I27+прил8!I56+прил8!I84+прил8!I500+прил8!I617)</f>
        <v>1470432</v>
      </c>
    </row>
    <row r="285" spans="1:7" s="43" customFormat="1" ht="31.5" x14ac:dyDescent="0.25">
      <c r="A285" s="136" t="s">
        <v>125</v>
      </c>
      <c r="B285" s="161" t="s">
        <v>434</v>
      </c>
      <c r="C285" s="259" t="s">
        <v>422</v>
      </c>
      <c r="D285" s="162" t="s">
        <v>423</v>
      </c>
      <c r="E285" s="137"/>
      <c r="F285" s="544">
        <f>SUM(F286+F290)</f>
        <v>193179</v>
      </c>
      <c r="G285" s="544">
        <f>SUM(G286+G290)</f>
        <v>193179</v>
      </c>
    </row>
    <row r="286" spans="1:7" s="43" customFormat="1" ht="51.75" customHeight="1" x14ac:dyDescent="0.25">
      <c r="A286" s="159" t="s">
        <v>603</v>
      </c>
      <c r="B286" s="160" t="s">
        <v>197</v>
      </c>
      <c r="C286" s="169" t="s">
        <v>422</v>
      </c>
      <c r="D286" s="156" t="s">
        <v>423</v>
      </c>
      <c r="E286" s="166"/>
      <c r="F286" s="551">
        <f t="shared" ref="F286:G288" si="5">SUM(F287)</f>
        <v>191179</v>
      </c>
      <c r="G286" s="551">
        <f t="shared" si="5"/>
        <v>191179</v>
      </c>
    </row>
    <row r="287" spans="1:7" s="43" customFormat="1" ht="31.5" x14ac:dyDescent="0.25">
      <c r="A287" s="339" t="s">
        <v>433</v>
      </c>
      <c r="B287" s="361" t="s">
        <v>197</v>
      </c>
      <c r="C287" s="362" t="s">
        <v>10</v>
      </c>
      <c r="D287" s="363" t="s">
        <v>423</v>
      </c>
      <c r="E287" s="373"/>
      <c r="F287" s="491">
        <f t="shared" si="5"/>
        <v>191179</v>
      </c>
      <c r="G287" s="491">
        <f t="shared" si="5"/>
        <v>191179</v>
      </c>
    </row>
    <row r="288" spans="1:7" s="43" customFormat="1" ht="18.75" customHeight="1" x14ac:dyDescent="0.25">
      <c r="A288" s="76" t="s">
        <v>84</v>
      </c>
      <c r="B288" s="128" t="s">
        <v>197</v>
      </c>
      <c r="C288" s="167" t="s">
        <v>10</v>
      </c>
      <c r="D288" s="158" t="s">
        <v>435</v>
      </c>
      <c r="E288" s="172"/>
      <c r="F288" s="490">
        <f t="shared" si="5"/>
        <v>191179</v>
      </c>
      <c r="G288" s="490">
        <f t="shared" si="5"/>
        <v>191179</v>
      </c>
    </row>
    <row r="289" spans="1:7" s="43" customFormat="1" ht="47.25" x14ac:dyDescent="0.25">
      <c r="A289" s="77" t="s">
        <v>80</v>
      </c>
      <c r="B289" s="129" t="s">
        <v>197</v>
      </c>
      <c r="C289" s="164" t="s">
        <v>10</v>
      </c>
      <c r="D289" s="155" t="s">
        <v>435</v>
      </c>
      <c r="E289" s="138" t="s">
        <v>13</v>
      </c>
      <c r="F289" s="493">
        <f>SUM(прил8!H61)</f>
        <v>191179</v>
      </c>
      <c r="G289" s="493">
        <f>SUM(прил8!I61)</f>
        <v>191179</v>
      </c>
    </row>
    <row r="290" spans="1:7" s="43" customFormat="1" ht="63" x14ac:dyDescent="0.25">
      <c r="A290" s="152" t="s">
        <v>553</v>
      </c>
      <c r="B290" s="160" t="s">
        <v>552</v>
      </c>
      <c r="C290" s="169" t="s">
        <v>422</v>
      </c>
      <c r="D290" s="156" t="s">
        <v>423</v>
      </c>
      <c r="E290" s="166"/>
      <c r="F290" s="551">
        <f t="shared" ref="F290:G292" si="6">SUM(F291)</f>
        <v>2000</v>
      </c>
      <c r="G290" s="551">
        <f t="shared" si="6"/>
        <v>2000</v>
      </c>
    </row>
    <row r="291" spans="1:7" s="43" customFormat="1" ht="31.5" x14ac:dyDescent="0.25">
      <c r="A291" s="360" t="s">
        <v>554</v>
      </c>
      <c r="B291" s="361" t="s">
        <v>552</v>
      </c>
      <c r="C291" s="362" t="s">
        <v>10</v>
      </c>
      <c r="D291" s="363" t="s">
        <v>423</v>
      </c>
      <c r="E291" s="373"/>
      <c r="F291" s="491">
        <f t="shared" si="6"/>
        <v>2000</v>
      </c>
      <c r="G291" s="491">
        <f t="shared" si="6"/>
        <v>2000</v>
      </c>
    </row>
    <row r="292" spans="1:7" s="43" customFormat="1" ht="31.5" customHeight="1" x14ac:dyDescent="0.25">
      <c r="A292" s="76" t="s">
        <v>556</v>
      </c>
      <c r="B292" s="128" t="s">
        <v>552</v>
      </c>
      <c r="C292" s="167" t="s">
        <v>10</v>
      </c>
      <c r="D292" s="158" t="s">
        <v>555</v>
      </c>
      <c r="E292" s="172"/>
      <c r="F292" s="490">
        <f t="shared" si="6"/>
        <v>2000</v>
      </c>
      <c r="G292" s="490">
        <f t="shared" si="6"/>
        <v>2000</v>
      </c>
    </row>
    <row r="293" spans="1:7" s="43" customFormat="1" ht="33.75" customHeight="1" x14ac:dyDescent="0.25">
      <c r="A293" s="77" t="s">
        <v>598</v>
      </c>
      <c r="B293" s="129" t="s">
        <v>552</v>
      </c>
      <c r="C293" s="164" t="s">
        <v>10</v>
      </c>
      <c r="D293" s="155" t="s">
        <v>555</v>
      </c>
      <c r="E293" s="138" t="s">
        <v>16</v>
      </c>
      <c r="F293" s="493">
        <f>SUM(прил8!H130)</f>
        <v>2000</v>
      </c>
      <c r="G293" s="493">
        <f>SUM(прил8!I130)</f>
        <v>2000</v>
      </c>
    </row>
    <row r="294" spans="1:7" ht="51" customHeight="1" x14ac:dyDescent="0.25">
      <c r="A294" s="59" t="s">
        <v>140</v>
      </c>
      <c r="B294" s="374" t="s">
        <v>459</v>
      </c>
      <c r="C294" s="257" t="s">
        <v>422</v>
      </c>
      <c r="D294" s="143" t="s">
        <v>423</v>
      </c>
      <c r="E294" s="133"/>
      <c r="F294" s="544">
        <f>SUM(F295+F309+F313)</f>
        <v>7691971</v>
      </c>
      <c r="G294" s="544">
        <f>SUM(G295+G309+G313)</f>
        <v>7691971</v>
      </c>
    </row>
    <row r="295" spans="1:7" s="43" customFormat="1" ht="65.25" customHeight="1" x14ac:dyDescent="0.25">
      <c r="A295" s="148" t="s">
        <v>141</v>
      </c>
      <c r="B295" s="149" t="s">
        <v>215</v>
      </c>
      <c r="C295" s="258" t="s">
        <v>422</v>
      </c>
      <c r="D295" s="150" t="s">
        <v>423</v>
      </c>
      <c r="E295" s="151"/>
      <c r="F295" s="551">
        <f>SUM(F296)</f>
        <v>7191091</v>
      </c>
      <c r="G295" s="551">
        <f>SUM(G296)</f>
        <v>7191091</v>
      </c>
    </row>
    <row r="296" spans="1:7" s="43" customFormat="1" ht="48.75" customHeight="1" x14ac:dyDescent="0.25">
      <c r="A296" s="333" t="s">
        <v>462</v>
      </c>
      <c r="B296" s="334" t="s">
        <v>215</v>
      </c>
      <c r="C296" s="335" t="s">
        <v>10</v>
      </c>
      <c r="D296" s="336" t="s">
        <v>423</v>
      </c>
      <c r="E296" s="337"/>
      <c r="F296" s="491">
        <f>SUM(F297+F299+F301+F303+F305+F307)</f>
        <v>7191091</v>
      </c>
      <c r="G296" s="491">
        <f>SUM(G297+G299+G301+G303+G305+G307)</f>
        <v>7191091</v>
      </c>
    </row>
    <row r="297" spans="1:7" s="43" customFormat="1" ht="33.75" hidden="1" customHeight="1" x14ac:dyDescent="0.25">
      <c r="A297" s="27" t="s">
        <v>769</v>
      </c>
      <c r="B297" s="121" t="s">
        <v>215</v>
      </c>
      <c r="C297" s="219" t="s">
        <v>10</v>
      </c>
      <c r="D297" s="119" t="s">
        <v>791</v>
      </c>
      <c r="E297" s="147"/>
      <c r="F297" s="490">
        <f>SUM(F298)</f>
        <v>0</v>
      </c>
      <c r="G297" s="490">
        <f>SUM(G298)</f>
        <v>0</v>
      </c>
    </row>
    <row r="298" spans="1:7" s="43" customFormat="1" ht="33.75" hidden="1" customHeight="1" x14ac:dyDescent="0.25">
      <c r="A298" s="55" t="s">
        <v>184</v>
      </c>
      <c r="B298" s="130" t="s">
        <v>215</v>
      </c>
      <c r="C298" s="220" t="s">
        <v>10</v>
      </c>
      <c r="D298" s="127" t="s">
        <v>791</v>
      </c>
      <c r="E298" s="134" t="s">
        <v>179</v>
      </c>
      <c r="F298" s="493">
        <f>SUM(прил8!H193)</f>
        <v>0</v>
      </c>
      <c r="G298" s="493">
        <f>SUM(прил8!I193)</f>
        <v>0</v>
      </c>
    </row>
    <row r="299" spans="1:7" s="43" customFormat="1" ht="18.75" hidden="1" customHeight="1" x14ac:dyDescent="0.25">
      <c r="A299" s="27" t="s">
        <v>770</v>
      </c>
      <c r="B299" s="121" t="s">
        <v>215</v>
      </c>
      <c r="C299" s="219" t="s">
        <v>10</v>
      </c>
      <c r="D299" s="119" t="s">
        <v>771</v>
      </c>
      <c r="E299" s="147"/>
      <c r="F299" s="490">
        <f>SUM(F300)</f>
        <v>0</v>
      </c>
      <c r="G299" s="490">
        <f>SUM(G300)</f>
        <v>0</v>
      </c>
    </row>
    <row r="300" spans="1:7" s="43" customFormat="1" ht="33.75" hidden="1" customHeight="1" x14ac:dyDescent="0.25">
      <c r="A300" s="55" t="s">
        <v>184</v>
      </c>
      <c r="B300" s="130" t="s">
        <v>215</v>
      </c>
      <c r="C300" s="220" t="s">
        <v>10</v>
      </c>
      <c r="D300" s="127" t="s">
        <v>771</v>
      </c>
      <c r="E300" s="134" t="s">
        <v>179</v>
      </c>
      <c r="F300" s="493">
        <f>SUM(прил8!H195)</f>
        <v>0</v>
      </c>
      <c r="G300" s="493">
        <f>SUM(прил8!I195)</f>
        <v>0</v>
      </c>
    </row>
    <row r="301" spans="1:7" s="43" customFormat="1" ht="32.25" customHeight="1" x14ac:dyDescent="0.25">
      <c r="A301" s="27" t="s">
        <v>142</v>
      </c>
      <c r="B301" s="121" t="s">
        <v>215</v>
      </c>
      <c r="C301" s="219" t="s">
        <v>10</v>
      </c>
      <c r="D301" s="119" t="s">
        <v>463</v>
      </c>
      <c r="E301" s="147"/>
      <c r="F301" s="490">
        <f>SUM(F302)</f>
        <v>7191091</v>
      </c>
      <c r="G301" s="490">
        <f>SUM(G302)</f>
        <v>7191091</v>
      </c>
    </row>
    <row r="302" spans="1:7" s="43" customFormat="1" ht="33.75" customHeight="1" x14ac:dyDescent="0.25">
      <c r="A302" s="55" t="s">
        <v>184</v>
      </c>
      <c r="B302" s="130" t="s">
        <v>215</v>
      </c>
      <c r="C302" s="220" t="s">
        <v>10</v>
      </c>
      <c r="D302" s="127" t="s">
        <v>463</v>
      </c>
      <c r="E302" s="134" t="s">
        <v>179</v>
      </c>
      <c r="F302" s="493">
        <f>SUM(прил8!H197)</f>
        <v>7191091</v>
      </c>
      <c r="G302" s="493">
        <f>SUM(прил8!I197)</f>
        <v>7191091</v>
      </c>
    </row>
    <row r="303" spans="1:7" s="43" customFormat="1" ht="33.75" hidden="1" customHeight="1" x14ac:dyDescent="0.25">
      <c r="A303" s="27" t="s">
        <v>588</v>
      </c>
      <c r="B303" s="121" t="s">
        <v>215</v>
      </c>
      <c r="C303" s="219" t="s">
        <v>10</v>
      </c>
      <c r="D303" s="119" t="s">
        <v>587</v>
      </c>
      <c r="E303" s="147"/>
      <c r="F303" s="490">
        <f>SUM(F304)</f>
        <v>0</v>
      </c>
      <c r="G303" s="490">
        <f>SUM(G304)</f>
        <v>0</v>
      </c>
    </row>
    <row r="304" spans="1:7" s="43" customFormat="1" ht="32.25" hidden="1" customHeight="1" x14ac:dyDescent="0.25">
      <c r="A304" s="77" t="s">
        <v>598</v>
      </c>
      <c r="B304" s="130" t="s">
        <v>215</v>
      </c>
      <c r="C304" s="220" t="s">
        <v>10</v>
      </c>
      <c r="D304" s="127" t="s">
        <v>587</v>
      </c>
      <c r="E304" s="134" t="s">
        <v>16</v>
      </c>
      <c r="F304" s="493"/>
      <c r="G304" s="493"/>
    </row>
    <row r="305" spans="1:7" s="43" customFormat="1" ht="47.25" hidden="1" x14ac:dyDescent="0.25">
      <c r="A305" s="27" t="s">
        <v>464</v>
      </c>
      <c r="B305" s="121" t="s">
        <v>215</v>
      </c>
      <c r="C305" s="219" t="s">
        <v>10</v>
      </c>
      <c r="D305" s="119" t="s">
        <v>465</v>
      </c>
      <c r="E305" s="147"/>
      <c r="F305" s="490">
        <f>SUM(F306:F306)</f>
        <v>0</v>
      </c>
      <c r="G305" s="490">
        <f>SUM(G306:G306)</f>
        <v>0</v>
      </c>
    </row>
    <row r="306" spans="1:7" s="43" customFormat="1" ht="15.75" hidden="1" x14ac:dyDescent="0.25">
      <c r="A306" s="55" t="s">
        <v>21</v>
      </c>
      <c r="B306" s="130" t="s">
        <v>215</v>
      </c>
      <c r="C306" s="220" t="s">
        <v>10</v>
      </c>
      <c r="D306" s="127" t="s">
        <v>465</v>
      </c>
      <c r="E306" s="134" t="s">
        <v>68</v>
      </c>
      <c r="F306" s="493">
        <f>SUM(прил8!H199)</f>
        <v>0</v>
      </c>
      <c r="G306" s="493">
        <f>SUM(прил8!I199)</f>
        <v>0</v>
      </c>
    </row>
    <row r="307" spans="1:7" s="43" customFormat="1" ht="47.25" hidden="1" x14ac:dyDescent="0.25">
      <c r="A307" s="27" t="s">
        <v>466</v>
      </c>
      <c r="B307" s="121" t="s">
        <v>215</v>
      </c>
      <c r="C307" s="219" t="s">
        <v>10</v>
      </c>
      <c r="D307" s="119" t="s">
        <v>467</v>
      </c>
      <c r="E307" s="147"/>
      <c r="F307" s="490">
        <f>SUM(F308)</f>
        <v>0</v>
      </c>
      <c r="G307" s="490">
        <f>SUM(G308)</f>
        <v>0</v>
      </c>
    </row>
    <row r="308" spans="1:7" s="43" customFormat="1" ht="15.75" hidden="1" x14ac:dyDescent="0.25">
      <c r="A308" s="55" t="s">
        <v>21</v>
      </c>
      <c r="B308" s="130" t="s">
        <v>215</v>
      </c>
      <c r="C308" s="220" t="s">
        <v>10</v>
      </c>
      <c r="D308" s="127" t="s">
        <v>467</v>
      </c>
      <c r="E308" s="134" t="s">
        <v>68</v>
      </c>
      <c r="F308" s="493">
        <f>SUM(прил8!H201)</f>
        <v>0</v>
      </c>
      <c r="G308" s="493">
        <f>SUM(прил8!I201)</f>
        <v>0</v>
      </c>
    </row>
    <row r="309" spans="1:7" s="43" customFormat="1" ht="64.5" customHeight="1" x14ac:dyDescent="0.25">
      <c r="A309" s="174" t="s">
        <v>185</v>
      </c>
      <c r="B309" s="149" t="s">
        <v>223</v>
      </c>
      <c r="C309" s="258" t="s">
        <v>422</v>
      </c>
      <c r="D309" s="150" t="s">
        <v>423</v>
      </c>
      <c r="E309" s="151"/>
      <c r="F309" s="551">
        <f t="shared" ref="F309:G311" si="7">SUM(F310)</f>
        <v>450000</v>
      </c>
      <c r="G309" s="551">
        <f t="shared" si="7"/>
        <v>450000</v>
      </c>
    </row>
    <row r="310" spans="1:7" s="43" customFormat="1" ht="33.75" customHeight="1" x14ac:dyDescent="0.25">
      <c r="A310" s="375" t="s">
        <v>460</v>
      </c>
      <c r="B310" s="334" t="s">
        <v>223</v>
      </c>
      <c r="C310" s="335" t="s">
        <v>10</v>
      </c>
      <c r="D310" s="336" t="s">
        <v>423</v>
      </c>
      <c r="E310" s="337"/>
      <c r="F310" s="491">
        <f t="shared" si="7"/>
        <v>450000</v>
      </c>
      <c r="G310" s="491">
        <f t="shared" si="7"/>
        <v>450000</v>
      </c>
    </row>
    <row r="311" spans="1:7" s="43" customFormat="1" ht="16.5" customHeight="1" x14ac:dyDescent="0.25">
      <c r="A311" s="67" t="s">
        <v>186</v>
      </c>
      <c r="B311" s="121" t="s">
        <v>223</v>
      </c>
      <c r="C311" s="219" t="s">
        <v>10</v>
      </c>
      <c r="D311" s="119" t="s">
        <v>461</v>
      </c>
      <c r="E311" s="147"/>
      <c r="F311" s="490">
        <f t="shared" si="7"/>
        <v>450000</v>
      </c>
      <c r="G311" s="490">
        <f t="shared" si="7"/>
        <v>450000</v>
      </c>
    </row>
    <row r="312" spans="1:7" s="43" customFormat="1" ht="16.5" customHeight="1" x14ac:dyDescent="0.25">
      <c r="A312" s="82" t="s">
        <v>18</v>
      </c>
      <c r="B312" s="130" t="s">
        <v>223</v>
      </c>
      <c r="C312" s="220" t="s">
        <v>10</v>
      </c>
      <c r="D312" s="127" t="s">
        <v>461</v>
      </c>
      <c r="E312" s="134" t="s">
        <v>17</v>
      </c>
      <c r="F312" s="493">
        <f>SUM(прил8!H187)</f>
        <v>450000</v>
      </c>
      <c r="G312" s="493">
        <f>SUM(прил8!I187)</f>
        <v>450000</v>
      </c>
    </row>
    <row r="313" spans="1:7" s="43" customFormat="1" ht="79.5" customHeight="1" x14ac:dyDescent="0.25">
      <c r="A313" s="159" t="s">
        <v>254</v>
      </c>
      <c r="B313" s="149" t="s">
        <v>252</v>
      </c>
      <c r="C313" s="258" t="s">
        <v>422</v>
      </c>
      <c r="D313" s="150" t="s">
        <v>423</v>
      </c>
      <c r="E313" s="151"/>
      <c r="F313" s="551">
        <f t="shared" ref="F313:G315" si="8">SUM(F314)</f>
        <v>50880</v>
      </c>
      <c r="G313" s="551">
        <f t="shared" si="8"/>
        <v>50880</v>
      </c>
    </row>
    <row r="314" spans="1:7" s="43" customFormat="1" ht="33.75" customHeight="1" x14ac:dyDescent="0.25">
      <c r="A314" s="360" t="s">
        <v>468</v>
      </c>
      <c r="B314" s="334" t="s">
        <v>252</v>
      </c>
      <c r="C314" s="335" t="s">
        <v>10</v>
      </c>
      <c r="D314" s="336" t="s">
        <v>423</v>
      </c>
      <c r="E314" s="337"/>
      <c r="F314" s="491">
        <f t="shared" si="8"/>
        <v>50880</v>
      </c>
      <c r="G314" s="491">
        <f t="shared" si="8"/>
        <v>50880</v>
      </c>
    </row>
    <row r="315" spans="1:7" s="43" customFormat="1" ht="31.5" x14ac:dyDescent="0.25">
      <c r="A315" s="76" t="s">
        <v>253</v>
      </c>
      <c r="B315" s="121" t="s">
        <v>252</v>
      </c>
      <c r="C315" s="219" t="s">
        <v>10</v>
      </c>
      <c r="D315" s="119" t="s">
        <v>469</v>
      </c>
      <c r="E315" s="147"/>
      <c r="F315" s="490">
        <f t="shared" si="8"/>
        <v>50880</v>
      </c>
      <c r="G315" s="490">
        <f t="shared" si="8"/>
        <v>50880</v>
      </c>
    </row>
    <row r="316" spans="1:7" s="43" customFormat="1" ht="30.75" customHeight="1" x14ac:dyDescent="0.25">
      <c r="A316" s="77" t="s">
        <v>598</v>
      </c>
      <c r="B316" s="130" t="s">
        <v>252</v>
      </c>
      <c r="C316" s="220" t="s">
        <v>10</v>
      </c>
      <c r="D316" s="127" t="s">
        <v>469</v>
      </c>
      <c r="E316" s="134" t="s">
        <v>16</v>
      </c>
      <c r="F316" s="493">
        <f>SUM(прил8!H205+прил8!H311)</f>
        <v>50880</v>
      </c>
      <c r="G316" s="493">
        <f>SUM(прил8!I205+прил8!I311)</f>
        <v>50880</v>
      </c>
    </row>
    <row r="317" spans="1:7" s="43" customFormat="1" ht="32.25" customHeight="1" x14ac:dyDescent="0.25">
      <c r="A317" s="75" t="s">
        <v>120</v>
      </c>
      <c r="B317" s="161" t="s">
        <v>437</v>
      </c>
      <c r="C317" s="259" t="s">
        <v>422</v>
      </c>
      <c r="D317" s="162" t="s">
        <v>423</v>
      </c>
      <c r="E317" s="137"/>
      <c r="F317" s="544">
        <f>SUM(F318+F324)</f>
        <v>676600</v>
      </c>
      <c r="G317" s="544">
        <f>SUM(G318+G324)</f>
        <v>676600</v>
      </c>
    </row>
    <row r="318" spans="1:7" s="43" customFormat="1" ht="63" x14ac:dyDescent="0.25">
      <c r="A318" s="152" t="s">
        <v>156</v>
      </c>
      <c r="B318" s="160" t="s">
        <v>236</v>
      </c>
      <c r="C318" s="169" t="s">
        <v>422</v>
      </c>
      <c r="D318" s="156" t="s">
        <v>423</v>
      </c>
      <c r="E318" s="166"/>
      <c r="F318" s="551">
        <f>SUM(F319)</f>
        <v>65000</v>
      </c>
      <c r="G318" s="551">
        <f>SUM(G319)</f>
        <v>65000</v>
      </c>
    </row>
    <row r="319" spans="1:7" s="43" customFormat="1" ht="31.5" x14ac:dyDescent="0.25">
      <c r="A319" s="339" t="s">
        <v>499</v>
      </c>
      <c r="B319" s="361" t="s">
        <v>236</v>
      </c>
      <c r="C319" s="362" t="s">
        <v>10</v>
      </c>
      <c r="D319" s="363" t="s">
        <v>423</v>
      </c>
      <c r="E319" s="370"/>
      <c r="F319" s="491">
        <f>SUM(F320+F322)</f>
        <v>65000</v>
      </c>
      <c r="G319" s="491">
        <f>SUM(G320+G322)</f>
        <v>65000</v>
      </c>
    </row>
    <row r="320" spans="1:7" s="43" customFormat="1" ht="31.5" x14ac:dyDescent="0.25">
      <c r="A320" s="76" t="s">
        <v>157</v>
      </c>
      <c r="B320" s="128" t="s">
        <v>236</v>
      </c>
      <c r="C320" s="167" t="s">
        <v>10</v>
      </c>
      <c r="D320" s="158" t="s">
        <v>500</v>
      </c>
      <c r="E320" s="42"/>
      <c r="F320" s="490">
        <f>SUM(F321)</f>
        <v>25000</v>
      </c>
      <c r="G320" s="490">
        <f>SUM(G321)</f>
        <v>25000</v>
      </c>
    </row>
    <row r="321" spans="1:7" s="43" customFormat="1" ht="36.75" customHeight="1" x14ac:dyDescent="0.25">
      <c r="A321" s="77" t="s">
        <v>598</v>
      </c>
      <c r="B321" s="129" t="s">
        <v>236</v>
      </c>
      <c r="C321" s="164" t="s">
        <v>10</v>
      </c>
      <c r="D321" s="155" t="s">
        <v>500</v>
      </c>
      <c r="E321" s="61" t="s">
        <v>16</v>
      </c>
      <c r="F321" s="493">
        <f>SUM(прил8!H415+прил8!H439)</f>
        <v>25000</v>
      </c>
      <c r="G321" s="493">
        <f>SUM(прил8!I415+прил8!I439)</f>
        <v>25000</v>
      </c>
    </row>
    <row r="322" spans="1:7" s="43" customFormat="1" ht="18.75" hidden="1" customHeight="1" x14ac:dyDescent="0.25">
      <c r="A322" s="76" t="s">
        <v>557</v>
      </c>
      <c r="B322" s="128" t="s">
        <v>236</v>
      </c>
      <c r="C322" s="167" t="s">
        <v>10</v>
      </c>
      <c r="D322" s="158" t="s">
        <v>558</v>
      </c>
      <c r="E322" s="42"/>
      <c r="F322" s="490">
        <f>SUM(F323)</f>
        <v>40000</v>
      </c>
      <c r="G322" s="490">
        <f>SUM(G323)</f>
        <v>40000</v>
      </c>
    </row>
    <row r="323" spans="1:7" s="43" customFormat="1" ht="33.75" hidden="1" customHeight="1" x14ac:dyDescent="0.25">
      <c r="A323" s="77" t="s">
        <v>598</v>
      </c>
      <c r="B323" s="129" t="s">
        <v>236</v>
      </c>
      <c r="C323" s="164" t="s">
        <v>10</v>
      </c>
      <c r="D323" s="155" t="s">
        <v>558</v>
      </c>
      <c r="E323" s="61" t="s">
        <v>16</v>
      </c>
      <c r="F323" s="493">
        <f>SUM(прил8!H135)</f>
        <v>40000</v>
      </c>
      <c r="G323" s="493">
        <f>SUM(прил8!I135)</f>
        <v>40000</v>
      </c>
    </row>
    <row r="324" spans="1:7" s="43" customFormat="1" ht="49.5" customHeight="1" x14ac:dyDescent="0.25">
      <c r="A324" s="159" t="s">
        <v>121</v>
      </c>
      <c r="B324" s="160" t="s">
        <v>198</v>
      </c>
      <c r="C324" s="169" t="s">
        <v>422</v>
      </c>
      <c r="D324" s="156" t="s">
        <v>423</v>
      </c>
      <c r="E324" s="166"/>
      <c r="F324" s="551">
        <f>SUM(F325)</f>
        <v>611600</v>
      </c>
      <c r="G324" s="551">
        <f>SUM(G325)</f>
        <v>611600</v>
      </c>
    </row>
    <row r="325" spans="1:7" s="43" customFormat="1" ht="49.5" customHeight="1" x14ac:dyDescent="0.25">
      <c r="A325" s="360" t="s">
        <v>436</v>
      </c>
      <c r="B325" s="361" t="s">
        <v>198</v>
      </c>
      <c r="C325" s="362" t="s">
        <v>10</v>
      </c>
      <c r="D325" s="363" t="s">
        <v>423</v>
      </c>
      <c r="E325" s="370"/>
      <c r="F325" s="491">
        <f>SUM(F326+F328)</f>
        <v>611600</v>
      </c>
      <c r="G325" s="491">
        <f>SUM(G326+G328)</f>
        <v>611600</v>
      </c>
    </row>
    <row r="326" spans="1:7" s="43" customFormat="1" ht="47.25" x14ac:dyDescent="0.25">
      <c r="A326" s="76" t="s">
        <v>803</v>
      </c>
      <c r="B326" s="128" t="s">
        <v>198</v>
      </c>
      <c r="C326" s="167" t="s">
        <v>10</v>
      </c>
      <c r="D326" s="158" t="s">
        <v>438</v>
      </c>
      <c r="E326" s="42"/>
      <c r="F326" s="490">
        <f>SUM(F327)</f>
        <v>305800</v>
      </c>
      <c r="G326" s="490">
        <f>SUM(G327)</f>
        <v>305800</v>
      </c>
    </row>
    <row r="327" spans="1:7" s="43" customFormat="1" ht="47.25" x14ac:dyDescent="0.25">
      <c r="A327" s="77" t="s">
        <v>80</v>
      </c>
      <c r="B327" s="129" t="s">
        <v>198</v>
      </c>
      <c r="C327" s="164" t="s">
        <v>10</v>
      </c>
      <c r="D327" s="155" t="s">
        <v>438</v>
      </c>
      <c r="E327" s="61" t="s">
        <v>13</v>
      </c>
      <c r="F327" s="493">
        <f>SUM(прил8!H66)</f>
        <v>305800</v>
      </c>
      <c r="G327" s="493">
        <f>SUM(прил8!I66)</f>
        <v>305800</v>
      </c>
    </row>
    <row r="328" spans="1:7" s="43" customFormat="1" ht="31.5" x14ac:dyDescent="0.25">
      <c r="A328" s="76" t="s">
        <v>83</v>
      </c>
      <c r="B328" s="128" t="s">
        <v>198</v>
      </c>
      <c r="C328" s="167" t="s">
        <v>10</v>
      </c>
      <c r="D328" s="158" t="s">
        <v>439</v>
      </c>
      <c r="E328" s="42"/>
      <c r="F328" s="490">
        <f>SUM(F329)</f>
        <v>305800</v>
      </c>
      <c r="G328" s="490">
        <f>SUM(G329)</f>
        <v>305800</v>
      </c>
    </row>
    <row r="329" spans="1:7" s="43" customFormat="1" ht="47.25" x14ac:dyDescent="0.25">
      <c r="A329" s="77" t="s">
        <v>80</v>
      </c>
      <c r="B329" s="129" t="s">
        <v>198</v>
      </c>
      <c r="C329" s="164" t="s">
        <v>10</v>
      </c>
      <c r="D329" s="155" t="s">
        <v>439</v>
      </c>
      <c r="E329" s="61" t="s">
        <v>13</v>
      </c>
      <c r="F329" s="493">
        <f>SUM(прил8!H68)</f>
        <v>305800</v>
      </c>
      <c r="G329" s="493">
        <f>SUM(прил8!I68)</f>
        <v>305800</v>
      </c>
    </row>
    <row r="330" spans="1:7" ht="63" customHeight="1" x14ac:dyDescent="0.25">
      <c r="A330" s="59" t="s">
        <v>136</v>
      </c>
      <c r="B330" s="161" t="s">
        <v>212</v>
      </c>
      <c r="C330" s="259" t="s">
        <v>422</v>
      </c>
      <c r="D330" s="162" t="s">
        <v>423</v>
      </c>
      <c r="E330" s="137"/>
      <c r="F330" s="544">
        <f>SUM(F331+F337+F345)</f>
        <v>3615646</v>
      </c>
      <c r="G330" s="544">
        <f>SUM(G331+G337+G345)</f>
        <v>3615646</v>
      </c>
    </row>
    <row r="331" spans="1:7" s="43" customFormat="1" ht="96.75" customHeight="1" x14ac:dyDescent="0.25">
      <c r="A331" s="159" t="s">
        <v>137</v>
      </c>
      <c r="B331" s="160" t="s">
        <v>213</v>
      </c>
      <c r="C331" s="169" t="s">
        <v>422</v>
      </c>
      <c r="D331" s="156" t="s">
        <v>423</v>
      </c>
      <c r="E331" s="173"/>
      <c r="F331" s="551">
        <f>SUM(F332)</f>
        <v>2191746</v>
      </c>
      <c r="G331" s="551">
        <f>SUM(G332)</f>
        <v>2191746</v>
      </c>
    </row>
    <row r="332" spans="1:7" s="43" customFormat="1" ht="32.25" customHeight="1" x14ac:dyDescent="0.25">
      <c r="A332" s="360" t="s">
        <v>456</v>
      </c>
      <c r="B332" s="361" t="s">
        <v>213</v>
      </c>
      <c r="C332" s="362" t="s">
        <v>10</v>
      </c>
      <c r="D332" s="363" t="s">
        <v>423</v>
      </c>
      <c r="E332" s="373"/>
      <c r="F332" s="491">
        <f>SUM(F333)</f>
        <v>2191746</v>
      </c>
      <c r="G332" s="491">
        <f>SUM(G333)</f>
        <v>2191746</v>
      </c>
    </row>
    <row r="333" spans="1:7" s="43" customFormat="1" ht="31.5" x14ac:dyDescent="0.25">
      <c r="A333" s="76" t="s">
        <v>90</v>
      </c>
      <c r="B333" s="128" t="s">
        <v>213</v>
      </c>
      <c r="C333" s="167" t="s">
        <v>10</v>
      </c>
      <c r="D333" s="158" t="s">
        <v>455</v>
      </c>
      <c r="E333" s="172"/>
      <c r="F333" s="490">
        <f>SUM(F334:F336)</f>
        <v>2191746</v>
      </c>
      <c r="G333" s="490">
        <f>SUM(G334:G336)</f>
        <v>2191746</v>
      </c>
    </row>
    <row r="334" spans="1:7" s="43" customFormat="1" ht="47.25" x14ac:dyDescent="0.25">
      <c r="A334" s="77" t="s">
        <v>80</v>
      </c>
      <c r="B334" s="129" t="s">
        <v>213</v>
      </c>
      <c r="C334" s="164" t="s">
        <v>10</v>
      </c>
      <c r="D334" s="155" t="s">
        <v>455</v>
      </c>
      <c r="E334" s="138" t="s">
        <v>13</v>
      </c>
      <c r="F334" s="493">
        <f>SUM(прил8!H174)</f>
        <v>2082746</v>
      </c>
      <c r="G334" s="493">
        <f>SUM(прил8!I174)</f>
        <v>2082746</v>
      </c>
    </row>
    <row r="335" spans="1:7" s="43" customFormat="1" ht="30" customHeight="1" x14ac:dyDescent="0.25">
      <c r="A335" s="77" t="s">
        <v>598</v>
      </c>
      <c r="B335" s="129" t="s">
        <v>213</v>
      </c>
      <c r="C335" s="164" t="s">
        <v>10</v>
      </c>
      <c r="D335" s="155" t="s">
        <v>455</v>
      </c>
      <c r="E335" s="138" t="s">
        <v>16</v>
      </c>
      <c r="F335" s="493">
        <f>SUM(прил8!H175)</f>
        <v>108000</v>
      </c>
      <c r="G335" s="493">
        <f>SUM(прил8!I175)</f>
        <v>108000</v>
      </c>
    </row>
    <row r="336" spans="1:7" s="43" customFormat="1" ht="16.5" customHeight="1" x14ac:dyDescent="0.25">
      <c r="A336" s="77" t="s">
        <v>18</v>
      </c>
      <c r="B336" s="129" t="s">
        <v>213</v>
      </c>
      <c r="C336" s="164" t="s">
        <v>10</v>
      </c>
      <c r="D336" s="155" t="s">
        <v>455</v>
      </c>
      <c r="E336" s="138" t="s">
        <v>17</v>
      </c>
      <c r="F336" s="493">
        <f>SUM(прил8!H176)</f>
        <v>1000</v>
      </c>
      <c r="G336" s="493">
        <f>SUM(прил8!I176)</f>
        <v>1000</v>
      </c>
    </row>
    <row r="337" spans="1:7" s="43" customFormat="1" ht="96.75" customHeight="1" x14ac:dyDescent="0.25">
      <c r="A337" s="159" t="s">
        <v>138</v>
      </c>
      <c r="B337" s="160" t="s">
        <v>214</v>
      </c>
      <c r="C337" s="169" t="s">
        <v>422</v>
      </c>
      <c r="D337" s="156" t="s">
        <v>423</v>
      </c>
      <c r="E337" s="173"/>
      <c r="F337" s="551">
        <f>SUM(F338)</f>
        <v>1323900</v>
      </c>
      <c r="G337" s="551">
        <f>SUM(G338)</f>
        <v>1323900</v>
      </c>
    </row>
    <row r="338" spans="1:7" s="43" customFormat="1" ht="48.75" customHeight="1" x14ac:dyDescent="0.25">
      <c r="A338" s="360" t="s">
        <v>442</v>
      </c>
      <c r="B338" s="361" t="s">
        <v>214</v>
      </c>
      <c r="C338" s="362" t="s">
        <v>10</v>
      </c>
      <c r="D338" s="363" t="s">
        <v>423</v>
      </c>
      <c r="E338" s="373"/>
      <c r="F338" s="491">
        <f>SUM(F339+F341+F343)</f>
        <v>1323900</v>
      </c>
      <c r="G338" s="491">
        <f>SUM(G339+G341+G343)</f>
        <v>1323900</v>
      </c>
    </row>
    <row r="339" spans="1:7" s="43" customFormat="1" ht="18" customHeight="1" x14ac:dyDescent="0.25">
      <c r="A339" s="76" t="s">
        <v>105</v>
      </c>
      <c r="B339" s="128" t="s">
        <v>214</v>
      </c>
      <c r="C339" s="167" t="s">
        <v>10</v>
      </c>
      <c r="D339" s="158" t="s">
        <v>443</v>
      </c>
      <c r="E339" s="172"/>
      <c r="F339" s="490">
        <f>SUM(F340)</f>
        <v>1323900</v>
      </c>
      <c r="G339" s="490">
        <f>SUM(G340)</f>
        <v>1323900</v>
      </c>
    </row>
    <row r="340" spans="1:7" s="43" customFormat="1" ht="32.25" customHeight="1" x14ac:dyDescent="0.25">
      <c r="A340" s="77" t="s">
        <v>598</v>
      </c>
      <c r="B340" s="129" t="s">
        <v>214</v>
      </c>
      <c r="C340" s="164" t="s">
        <v>10</v>
      </c>
      <c r="D340" s="155" t="s">
        <v>443</v>
      </c>
      <c r="E340" s="138" t="s">
        <v>16</v>
      </c>
      <c r="F340" s="493">
        <f>SUM(прил8!H89+прил8!H316+прил8!H372+прил8!H444+прил8!H395+прил8!H468)</f>
        <v>1323900</v>
      </c>
      <c r="G340" s="493">
        <f>SUM(прил8!I89+прил8!I316+прил8!I372+прил8!I444+прил8!I395+прил8!I468)</f>
        <v>1323900</v>
      </c>
    </row>
    <row r="341" spans="1:7" s="43" customFormat="1" ht="47.25" hidden="1" x14ac:dyDescent="0.25">
      <c r="A341" s="76" t="s">
        <v>458</v>
      </c>
      <c r="B341" s="128" t="s">
        <v>214</v>
      </c>
      <c r="C341" s="167" t="s">
        <v>10</v>
      </c>
      <c r="D341" s="158" t="s">
        <v>457</v>
      </c>
      <c r="E341" s="172"/>
      <c r="F341" s="490">
        <f>SUM(F342)</f>
        <v>0</v>
      </c>
      <c r="G341" s="490">
        <f>SUM(G342)</f>
        <v>0</v>
      </c>
    </row>
    <row r="342" spans="1:7" s="43" customFormat="1" ht="16.5" hidden="1" customHeight="1" x14ac:dyDescent="0.25">
      <c r="A342" s="77" t="s">
        <v>21</v>
      </c>
      <c r="B342" s="129" t="s">
        <v>214</v>
      </c>
      <c r="C342" s="164" t="s">
        <v>10</v>
      </c>
      <c r="D342" s="155" t="s">
        <v>457</v>
      </c>
      <c r="E342" s="138" t="s">
        <v>68</v>
      </c>
      <c r="F342" s="493"/>
      <c r="G342" s="493"/>
    </row>
    <row r="343" spans="1:7" s="43" customFormat="1" ht="33" hidden="1" customHeight="1" x14ac:dyDescent="0.25">
      <c r="A343" s="76" t="s">
        <v>485</v>
      </c>
      <c r="B343" s="128" t="s">
        <v>214</v>
      </c>
      <c r="C343" s="167" t="s">
        <v>10</v>
      </c>
      <c r="D343" s="158" t="s">
        <v>484</v>
      </c>
      <c r="E343" s="172"/>
      <c r="F343" s="490">
        <f>SUM(F344)</f>
        <v>0</v>
      </c>
      <c r="G343" s="490">
        <f>SUM(G344)</f>
        <v>0</v>
      </c>
    </row>
    <row r="344" spans="1:7" s="43" customFormat="1" ht="16.5" hidden="1" customHeight="1" x14ac:dyDescent="0.25">
      <c r="A344" s="77" t="s">
        <v>21</v>
      </c>
      <c r="B344" s="129" t="s">
        <v>214</v>
      </c>
      <c r="C344" s="164" t="s">
        <v>10</v>
      </c>
      <c r="D344" s="155" t="s">
        <v>484</v>
      </c>
      <c r="E344" s="138" t="s">
        <v>68</v>
      </c>
      <c r="F344" s="493"/>
      <c r="G344" s="493"/>
    </row>
    <row r="345" spans="1:7" s="43" customFormat="1" ht="94.5" customHeight="1" x14ac:dyDescent="0.25">
      <c r="A345" s="159" t="s">
        <v>563</v>
      </c>
      <c r="B345" s="160" t="s">
        <v>559</v>
      </c>
      <c r="C345" s="169" t="s">
        <v>422</v>
      </c>
      <c r="D345" s="156" t="s">
        <v>423</v>
      </c>
      <c r="E345" s="173"/>
      <c r="F345" s="551">
        <f t="shared" ref="F345:G347" si="9">SUM(F346)</f>
        <v>100000</v>
      </c>
      <c r="G345" s="551">
        <f t="shared" si="9"/>
        <v>100000</v>
      </c>
    </row>
    <row r="346" spans="1:7" s="43" customFormat="1" ht="48" customHeight="1" x14ac:dyDescent="0.25">
      <c r="A346" s="360" t="s">
        <v>561</v>
      </c>
      <c r="B346" s="361" t="s">
        <v>559</v>
      </c>
      <c r="C346" s="362" t="s">
        <v>10</v>
      </c>
      <c r="D346" s="363" t="s">
        <v>423</v>
      </c>
      <c r="E346" s="373"/>
      <c r="F346" s="491">
        <f t="shared" si="9"/>
        <v>100000</v>
      </c>
      <c r="G346" s="491">
        <f t="shared" si="9"/>
        <v>100000</v>
      </c>
    </row>
    <row r="347" spans="1:7" s="43" customFormat="1" ht="30.75" customHeight="1" x14ac:dyDescent="0.25">
      <c r="A347" s="76" t="s">
        <v>562</v>
      </c>
      <c r="B347" s="128" t="s">
        <v>559</v>
      </c>
      <c r="C347" s="167" t="s">
        <v>10</v>
      </c>
      <c r="D347" s="158" t="s">
        <v>560</v>
      </c>
      <c r="E347" s="172"/>
      <c r="F347" s="490">
        <f t="shared" si="9"/>
        <v>100000</v>
      </c>
      <c r="G347" s="490">
        <f t="shared" si="9"/>
        <v>100000</v>
      </c>
    </row>
    <row r="348" spans="1:7" s="43" customFormat="1" ht="32.25" customHeight="1" x14ac:dyDescent="0.25">
      <c r="A348" s="77" t="s">
        <v>598</v>
      </c>
      <c r="B348" s="129" t="s">
        <v>559</v>
      </c>
      <c r="C348" s="164" t="s">
        <v>10</v>
      </c>
      <c r="D348" s="155" t="s">
        <v>560</v>
      </c>
      <c r="E348" s="138" t="s">
        <v>16</v>
      </c>
      <c r="F348" s="493">
        <f>SUM(прил8!H180)</f>
        <v>100000</v>
      </c>
      <c r="G348" s="493">
        <f>SUM(прил8!I180)</f>
        <v>100000</v>
      </c>
    </row>
    <row r="349" spans="1:7" s="43" customFormat="1" ht="47.25" x14ac:dyDescent="0.25">
      <c r="A349" s="136" t="s">
        <v>128</v>
      </c>
      <c r="B349" s="161" t="s">
        <v>224</v>
      </c>
      <c r="C349" s="259" t="s">
        <v>422</v>
      </c>
      <c r="D349" s="162" t="s">
        <v>423</v>
      </c>
      <c r="E349" s="137"/>
      <c r="F349" s="544">
        <f>SUM(F350+F357)</f>
        <v>7870353</v>
      </c>
      <c r="G349" s="544">
        <f>SUM(G350+G357)</f>
        <v>7870353</v>
      </c>
    </row>
    <row r="350" spans="1:7" s="43" customFormat="1" ht="50.25" customHeight="1" x14ac:dyDescent="0.25">
      <c r="A350" s="159" t="s">
        <v>178</v>
      </c>
      <c r="B350" s="160" t="s">
        <v>228</v>
      </c>
      <c r="C350" s="169" t="s">
        <v>422</v>
      </c>
      <c r="D350" s="156" t="s">
        <v>423</v>
      </c>
      <c r="E350" s="166"/>
      <c r="F350" s="551">
        <f>SUM(F351+F354)</f>
        <v>5247511</v>
      </c>
      <c r="G350" s="551">
        <f>SUM(G351+G354)</f>
        <v>5247511</v>
      </c>
    </row>
    <row r="351" spans="1:7" s="43" customFormat="1" ht="36" customHeight="1" x14ac:dyDescent="0.25">
      <c r="A351" s="360" t="s">
        <v>538</v>
      </c>
      <c r="B351" s="361" t="s">
        <v>228</v>
      </c>
      <c r="C351" s="362" t="s">
        <v>12</v>
      </c>
      <c r="D351" s="363" t="s">
        <v>423</v>
      </c>
      <c r="E351" s="370"/>
      <c r="F351" s="491">
        <f>SUM(F352)</f>
        <v>5247511</v>
      </c>
      <c r="G351" s="491">
        <f>SUM(G352)</f>
        <v>5247511</v>
      </c>
    </row>
    <row r="352" spans="1:7" s="43" customFormat="1" ht="47.25" x14ac:dyDescent="0.25">
      <c r="A352" s="76" t="s">
        <v>540</v>
      </c>
      <c r="B352" s="128" t="s">
        <v>228</v>
      </c>
      <c r="C352" s="167" t="s">
        <v>12</v>
      </c>
      <c r="D352" s="158" t="s">
        <v>539</v>
      </c>
      <c r="E352" s="42"/>
      <c r="F352" s="490">
        <f>SUM(F353)</f>
        <v>5247511</v>
      </c>
      <c r="G352" s="490">
        <f>SUM(G353)</f>
        <v>5247511</v>
      </c>
    </row>
    <row r="353" spans="1:7" s="43" customFormat="1" ht="17.25" customHeight="1" x14ac:dyDescent="0.25">
      <c r="A353" s="77" t="s">
        <v>21</v>
      </c>
      <c r="B353" s="129" t="s">
        <v>228</v>
      </c>
      <c r="C353" s="164" t="s">
        <v>12</v>
      </c>
      <c r="D353" s="155" t="s">
        <v>539</v>
      </c>
      <c r="E353" s="61" t="s">
        <v>68</v>
      </c>
      <c r="F353" s="493">
        <f>SUM(прил8!H631)</f>
        <v>5247511</v>
      </c>
      <c r="G353" s="493">
        <f>SUM(прил8!I631)</f>
        <v>5247511</v>
      </c>
    </row>
    <row r="354" spans="1:7" s="43" customFormat="1" ht="31.5" hidden="1" customHeight="1" x14ac:dyDescent="0.25">
      <c r="A354" s="360" t="s">
        <v>584</v>
      </c>
      <c r="B354" s="361" t="s">
        <v>228</v>
      </c>
      <c r="C354" s="362" t="s">
        <v>20</v>
      </c>
      <c r="D354" s="363" t="s">
        <v>423</v>
      </c>
      <c r="E354" s="370"/>
      <c r="F354" s="491">
        <f>SUM(F355)</f>
        <v>0</v>
      </c>
      <c r="G354" s="491">
        <f>SUM(G355)</f>
        <v>0</v>
      </c>
    </row>
    <row r="355" spans="1:7" s="43" customFormat="1" ht="47.25" hidden="1" x14ac:dyDescent="0.25">
      <c r="A355" s="76" t="s">
        <v>586</v>
      </c>
      <c r="B355" s="128" t="s">
        <v>228</v>
      </c>
      <c r="C355" s="167" t="s">
        <v>20</v>
      </c>
      <c r="D355" s="158" t="s">
        <v>585</v>
      </c>
      <c r="E355" s="42"/>
      <c r="F355" s="490">
        <f>SUM(F356)</f>
        <v>0</v>
      </c>
      <c r="G355" s="490">
        <f>SUM(G356)</f>
        <v>0</v>
      </c>
    </row>
    <row r="356" spans="1:7" s="43" customFormat="1" ht="17.25" hidden="1" customHeight="1" x14ac:dyDescent="0.25">
      <c r="A356" s="77" t="s">
        <v>21</v>
      </c>
      <c r="B356" s="129" t="s">
        <v>228</v>
      </c>
      <c r="C356" s="164" t="s">
        <v>20</v>
      </c>
      <c r="D356" s="155" t="s">
        <v>585</v>
      </c>
      <c r="E356" s="61" t="s">
        <v>68</v>
      </c>
      <c r="F356" s="493">
        <f>SUM(прил8!H637)</f>
        <v>0</v>
      </c>
      <c r="G356" s="493">
        <f>SUM(прил8!I637)</f>
        <v>0</v>
      </c>
    </row>
    <row r="357" spans="1:7" s="43" customFormat="1" ht="63" x14ac:dyDescent="0.25">
      <c r="A357" s="152" t="s">
        <v>129</v>
      </c>
      <c r="B357" s="160" t="s">
        <v>225</v>
      </c>
      <c r="C357" s="169" t="s">
        <v>422</v>
      </c>
      <c r="D357" s="156" t="s">
        <v>423</v>
      </c>
      <c r="E357" s="166"/>
      <c r="F357" s="551">
        <f>SUM(F358)</f>
        <v>2622842</v>
      </c>
      <c r="G357" s="551">
        <f>SUM(G358)</f>
        <v>2622842</v>
      </c>
    </row>
    <row r="358" spans="1:7" s="43" customFormat="1" ht="65.25" customHeight="1" x14ac:dyDescent="0.25">
      <c r="A358" s="360" t="s">
        <v>444</v>
      </c>
      <c r="B358" s="361" t="s">
        <v>225</v>
      </c>
      <c r="C358" s="362" t="s">
        <v>10</v>
      </c>
      <c r="D358" s="363" t="s">
        <v>423</v>
      </c>
      <c r="E358" s="370"/>
      <c r="F358" s="491">
        <f>SUM(F359)</f>
        <v>2622842</v>
      </c>
      <c r="G358" s="491">
        <f>SUM(G359)</f>
        <v>2622842</v>
      </c>
    </row>
    <row r="359" spans="1:7" s="43" customFormat="1" ht="31.5" x14ac:dyDescent="0.25">
      <c r="A359" s="157" t="s">
        <v>79</v>
      </c>
      <c r="B359" s="128" t="s">
        <v>225</v>
      </c>
      <c r="C359" s="167" t="s">
        <v>10</v>
      </c>
      <c r="D359" s="158" t="s">
        <v>427</v>
      </c>
      <c r="E359" s="42"/>
      <c r="F359" s="490">
        <f>SUM(F360:F361)</f>
        <v>2622842</v>
      </c>
      <c r="G359" s="490">
        <f>SUM(G360:G361)</f>
        <v>2622842</v>
      </c>
    </row>
    <row r="360" spans="1:7" s="43" customFormat="1" ht="47.25" x14ac:dyDescent="0.25">
      <c r="A360" s="135" t="s">
        <v>80</v>
      </c>
      <c r="B360" s="129" t="s">
        <v>225</v>
      </c>
      <c r="C360" s="164" t="s">
        <v>10</v>
      </c>
      <c r="D360" s="155" t="s">
        <v>427</v>
      </c>
      <c r="E360" s="61" t="s">
        <v>13</v>
      </c>
      <c r="F360" s="493">
        <f>SUM(прил8!H94)</f>
        <v>2619042</v>
      </c>
      <c r="G360" s="493">
        <f>SUM(прил8!I94)</f>
        <v>2619042</v>
      </c>
    </row>
    <row r="361" spans="1:7" s="43" customFormat="1" ht="18" customHeight="1" x14ac:dyDescent="0.25">
      <c r="A361" s="135" t="s">
        <v>18</v>
      </c>
      <c r="B361" s="129" t="s">
        <v>225</v>
      </c>
      <c r="C361" s="164" t="s">
        <v>10</v>
      </c>
      <c r="D361" s="155" t="s">
        <v>427</v>
      </c>
      <c r="E361" s="61" t="s">
        <v>17</v>
      </c>
      <c r="F361" s="493">
        <f>SUM(прил8!H95)</f>
        <v>3800</v>
      </c>
      <c r="G361" s="493">
        <f>SUM(прил8!I95)</f>
        <v>3800</v>
      </c>
    </row>
    <row r="362" spans="1:7" s="43" customFormat="1" ht="33" customHeight="1" x14ac:dyDescent="0.25">
      <c r="A362" s="59" t="s">
        <v>143</v>
      </c>
      <c r="B362" s="161" t="s">
        <v>217</v>
      </c>
      <c r="C362" s="259" t="s">
        <v>422</v>
      </c>
      <c r="D362" s="162" t="s">
        <v>423</v>
      </c>
      <c r="E362" s="137"/>
      <c r="F362" s="544">
        <f>SUM(F363+F369)</f>
        <v>35000</v>
      </c>
      <c r="G362" s="544">
        <f>SUM(G363+G369)</f>
        <v>35000</v>
      </c>
    </row>
    <row r="363" spans="1:7" s="43" customFormat="1" ht="63" x14ac:dyDescent="0.25">
      <c r="A363" s="152" t="s">
        <v>167</v>
      </c>
      <c r="B363" s="160" t="s">
        <v>244</v>
      </c>
      <c r="C363" s="169" t="s">
        <v>422</v>
      </c>
      <c r="D363" s="156" t="s">
        <v>423</v>
      </c>
      <c r="E363" s="166"/>
      <c r="F363" s="551">
        <f>SUM(F364)</f>
        <v>25000</v>
      </c>
      <c r="G363" s="551">
        <f>SUM(G364)</f>
        <v>25000</v>
      </c>
    </row>
    <row r="364" spans="1:7" s="43" customFormat="1" ht="31.5" x14ac:dyDescent="0.25">
      <c r="A364" s="339" t="s">
        <v>514</v>
      </c>
      <c r="B364" s="361" t="s">
        <v>244</v>
      </c>
      <c r="C364" s="362" t="s">
        <v>12</v>
      </c>
      <c r="D364" s="363" t="s">
        <v>423</v>
      </c>
      <c r="E364" s="370"/>
      <c r="F364" s="491">
        <f>SUM(F365+F367)</f>
        <v>25000</v>
      </c>
      <c r="G364" s="491">
        <f>SUM(G365+G367)</f>
        <v>25000</v>
      </c>
    </row>
    <row r="365" spans="1:7" s="43" customFormat="1" ht="21.75" hidden="1" customHeight="1" x14ac:dyDescent="0.25">
      <c r="A365" s="157" t="s">
        <v>106</v>
      </c>
      <c r="B365" s="128" t="s">
        <v>244</v>
      </c>
      <c r="C365" s="167" t="s">
        <v>12</v>
      </c>
      <c r="D365" s="158" t="s">
        <v>445</v>
      </c>
      <c r="E365" s="42"/>
      <c r="F365" s="490">
        <f>SUM(F366)</f>
        <v>0</v>
      </c>
      <c r="G365" s="490">
        <f>SUM(G366)</f>
        <v>0</v>
      </c>
    </row>
    <row r="366" spans="1:7" s="43" customFormat="1" ht="31.5" hidden="1" x14ac:dyDescent="0.25">
      <c r="A366" s="135" t="s">
        <v>598</v>
      </c>
      <c r="B366" s="129" t="s">
        <v>244</v>
      </c>
      <c r="C366" s="164" t="s">
        <v>12</v>
      </c>
      <c r="D366" s="155" t="s">
        <v>445</v>
      </c>
      <c r="E366" s="61" t="s">
        <v>16</v>
      </c>
      <c r="F366" s="493">
        <f>SUM(прил8!H473)</f>
        <v>0</v>
      </c>
      <c r="G366" s="493">
        <f>SUM(прил8!I473)</f>
        <v>0</v>
      </c>
    </row>
    <row r="367" spans="1:7" s="43" customFormat="1" ht="31.5" x14ac:dyDescent="0.25">
      <c r="A367" s="157" t="s">
        <v>516</v>
      </c>
      <c r="B367" s="128" t="s">
        <v>244</v>
      </c>
      <c r="C367" s="167" t="s">
        <v>12</v>
      </c>
      <c r="D367" s="158" t="s">
        <v>515</v>
      </c>
      <c r="E367" s="42"/>
      <c r="F367" s="490">
        <f>SUM(F368)</f>
        <v>25000</v>
      </c>
      <c r="G367" s="490">
        <f>SUM(G368)</f>
        <v>25000</v>
      </c>
    </row>
    <row r="368" spans="1:7" s="43" customFormat="1" ht="29.25" customHeight="1" x14ac:dyDescent="0.25">
      <c r="A368" s="135" t="s">
        <v>598</v>
      </c>
      <c r="B368" s="129" t="s">
        <v>244</v>
      </c>
      <c r="C368" s="164" t="s">
        <v>12</v>
      </c>
      <c r="D368" s="155" t="s">
        <v>515</v>
      </c>
      <c r="E368" s="61" t="s">
        <v>16</v>
      </c>
      <c r="F368" s="493">
        <f>SUM(прил8!H475)</f>
        <v>25000</v>
      </c>
      <c r="G368" s="493">
        <f>SUM(прил8!I475)</f>
        <v>25000</v>
      </c>
    </row>
    <row r="369" spans="1:7" s="43" customFormat="1" ht="47.25" x14ac:dyDescent="0.25">
      <c r="A369" s="159" t="s">
        <v>144</v>
      </c>
      <c r="B369" s="160" t="s">
        <v>218</v>
      </c>
      <c r="C369" s="169" t="s">
        <v>422</v>
      </c>
      <c r="D369" s="156" t="s">
        <v>423</v>
      </c>
      <c r="E369" s="166"/>
      <c r="F369" s="551">
        <f>SUM(F370)</f>
        <v>10000</v>
      </c>
      <c r="G369" s="551">
        <f>SUM(G370)</f>
        <v>10000</v>
      </c>
    </row>
    <row r="370" spans="1:7" s="43" customFormat="1" ht="63" x14ac:dyDescent="0.25">
      <c r="A370" s="360" t="s">
        <v>473</v>
      </c>
      <c r="B370" s="361" t="s">
        <v>218</v>
      </c>
      <c r="C370" s="362" t="s">
        <v>10</v>
      </c>
      <c r="D370" s="363" t="s">
        <v>423</v>
      </c>
      <c r="E370" s="370"/>
      <c r="F370" s="491">
        <f>SUM(F371+F373)</f>
        <v>10000</v>
      </c>
      <c r="G370" s="491">
        <f>SUM(G371+G373)</f>
        <v>10000</v>
      </c>
    </row>
    <row r="371" spans="1:7" s="43" customFormat="1" ht="31.5" x14ac:dyDescent="0.25">
      <c r="A371" s="76" t="s">
        <v>475</v>
      </c>
      <c r="B371" s="128" t="s">
        <v>218</v>
      </c>
      <c r="C371" s="167" t="s">
        <v>10</v>
      </c>
      <c r="D371" s="158" t="s">
        <v>474</v>
      </c>
      <c r="E371" s="42"/>
      <c r="F371" s="490">
        <f>SUM(F372)</f>
        <v>10000</v>
      </c>
      <c r="G371" s="490">
        <f>SUM(G372)</f>
        <v>10000</v>
      </c>
    </row>
    <row r="372" spans="1:7" s="43" customFormat="1" ht="19.5" customHeight="1" x14ac:dyDescent="0.25">
      <c r="A372" s="77" t="s">
        <v>18</v>
      </c>
      <c r="B372" s="129" t="s">
        <v>218</v>
      </c>
      <c r="C372" s="164" t="s">
        <v>10</v>
      </c>
      <c r="D372" s="155" t="s">
        <v>474</v>
      </c>
      <c r="E372" s="61" t="s">
        <v>17</v>
      </c>
      <c r="F372" s="493">
        <f>SUM(прил8!H237)</f>
        <v>10000</v>
      </c>
      <c r="G372" s="493">
        <f>SUM(прил8!I237)</f>
        <v>10000</v>
      </c>
    </row>
    <row r="373" spans="1:7" s="43" customFormat="1" ht="30" hidden="1" customHeight="1" x14ac:dyDescent="0.25">
      <c r="A373" s="76" t="s">
        <v>643</v>
      </c>
      <c r="B373" s="128" t="s">
        <v>218</v>
      </c>
      <c r="C373" s="167" t="s">
        <v>10</v>
      </c>
      <c r="D373" s="158" t="s">
        <v>642</v>
      </c>
      <c r="E373" s="42"/>
      <c r="F373" s="490">
        <f>SUM(F374)</f>
        <v>0</v>
      </c>
      <c r="G373" s="490">
        <f>SUM(G374)</f>
        <v>0</v>
      </c>
    </row>
    <row r="374" spans="1:7" s="43" customFormat="1" ht="30" hidden="1" customHeight="1" x14ac:dyDescent="0.25">
      <c r="A374" s="77" t="s">
        <v>18</v>
      </c>
      <c r="B374" s="129" t="s">
        <v>218</v>
      </c>
      <c r="C374" s="164" t="s">
        <v>10</v>
      </c>
      <c r="D374" s="155" t="s">
        <v>642</v>
      </c>
      <c r="E374" s="61" t="s">
        <v>17</v>
      </c>
      <c r="F374" s="493">
        <f>SUM(прил8!H239)</f>
        <v>0</v>
      </c>
      <c r="G374" s="493">
        <f>SUM(прил8!I239)</f>
        <v>0</v>
      </c>
    </row>
    <row r="375" spans="1:7" s="43" customFormat="1" ht="31.5" hidden="1" x14ac:dyDescent="0.25">
      <c r="A375" s="59" t="s">
        <v>182</v>
      </c>
      <c r="B375" s="161" t="s">
        <v>220</v>
      </c>
      <c r="C375" s="259" t="s">
        <v>422</v>
      </c>
      <c r="D375" s="162" t="s">
        <v>423</v>
      </c>
      <c r="E375" s="137"/>
      <c r="F375" s="544">
        <f>SUM(F376)</f>
        <v>0</v>
      </c>
      <c r="G375" s="544">
        <f>SUM(G376)</f>
        <v>0</v>
      </c>
    </row>
    <row r="376" spans="1:7" s="43" customFormat="1" ht="52.5" hidden="1" customHeight="1" x14ac:dyDescent="0.25">
      <c r="A376" s="159" t="s">
        <v>183</v>
      </c>
      <c r="B376" s="160" t="s">
        <v>221</v>
      </c>
      <c r="C376" s="169" t="s">
        <v>422</v>
      </c>
      <c r="D376" s="156" t="s">
        <v>423</v>
      </c>
      <c r="E376" s="166"/>
      <c r="F376" s="551">
        <f>SUM(F377)</f>
        <v>0</v>
      </c>
      <c r="G376" s="551">
        <f>SUM(G377)</f>
        <v>0</v>
      </c>
    </row>
    <row r="377" spans="1:7" s="43" customFormat="1" ht="52.5" hidden="1" customHeight="1" x14ac:dyDescent="0.25">
      <c r="A377" s="360" t="s">
        <v>483</v>
      </c>
      <c r="B377" s="361" t="s">
        <v>221</v>
      </c>
      <c r="C377" s="362" t="s">
        <v>12</v>
      </c>
      <c r="D377" s="363" t="s">
        <v>423</v>
      </c>
      <c r="E377" s="370"/>
      <c r="F377" s="491">
        <f>SUM(F380+F383+F386)</f>
        <v>0</v>
      </c>
      <c r="G377" s="491">
        <f>SUM(G380+G383+G386)</f>
        <v>0</v>
      </c>
    </row>
    <row r="378" spans="1:7" s="43" customFormat="1" ht="48" hidden="1" customHeight="1" x14ac:dyDescent="0.25">
      <c r="A378" s="76" t="s">
        <v>615</v>
      </c>
      <c r="B378" s="128" t="s">
        <v>221</v>
      </c>
      <c r="C378" s="167" t="s">
        <v>12</v>
      </c>
      <c r="D378" s="158" t="s">
        <v>616</v>
      </c>
      <c r="E378" s="42"/>
      <c r="F378" s="490">
        <f>SUM(F379)</f>
        <v>0</v>
      </c>
      <c r="G378" s="490">
        <f>SUM(G379)</f>
        <v>0</v>
      </c>
    </row>
    <row r="379" spans="1:7" s="43" customFormat="1" ht="16.5" hidden="1" customHeight="1" x14ac:dyDescent="0.25">
      <c r="A379" s="77" t="s">
        <v>21</v>
      </c>
      <c r="B379" s="129" t="s">
        <v>221</v>
      </c>
      <c r="C379" s="164" t="s">
        <v>12</v>
      </c>
      <c r="D379" s="155" t="s">
        <v>616</v>
      </c>
      <c r="E379" s="61" t="s">
        <v>68</v>
      </c>
      <c r="F379" s="493">
        <f>SUM(прил8!H278)</f>
        <v>0</v>
      </c>
      <c r="G379" s="493">
        <f>SUM(прил8!I278)</f>
        <v>0</v>
      </c>
    </row>
    <row r="380" spans="1:7" s="43" customFormat="1" ht="33.75" hidden="1" customHeight="1" x14ac:dyDescent="0.25">
      <c r="A380" s="76" t="s">
        <v>772</v>
      </c>
      <c r="B380" s="128" t="s">
        <v>221</v>
      </c>
      <c r="C380" s="167" t="s">
        <v>12</v>
      </c>
      <c r="D380" s="158" t="s">
        <v>818</v>
      </c>
      <c r="E380" s="42"/>
      <c r="F380" s="490">
        <f>SUM(F381:F382)</f>
        <v>0</v>
      </c>
      <c r="G380" s="490">
        <f>SUM(G381:G382)</f>
        <v>0</v>
      </c>
    </row>
    <row r="381" spans="1:7" s="43" customFormat="1" ht="33.75" hidden="1" customHeight="1" x14ac:dyDescent="0.25">
      <c r="A381" s="77" t="s">
        <v>184</v>
      </c>
      <c r="B381" s="129" t="s">
        <v>221</v>
      </c>
      <c r="C381" s="164" t="s">
        <v>12</v>
      </c>
      <c r="D381" s="155" t="s">
        <v>818</v>
      </c>
      <c r="E381" s="61" t="s">
        <v>179</v>
      </c>
      <c r="F381" s="493">
        <f>SUM(прил8!H210)</f>
        <v>0</v>
      </c>
      <c r="G381" s="493">
        <f>SUM(прил8!I210)</f>
        <v>0</v>
      </c>
    </row>
    <row r="382" spans="1:7" s="43" customFormat="1" ht="17.25" hidden="1" customHeight="1" x14ac:dyDescent="0.25">
      <c r="A382" s="77" t="s">
        <v>21</v>
      </c>
      <c r="B382" s="129" t="s">
        <v>221</v>
      </c>
      <c r="C382" s="164" t="s">
        <v>12</v>
      </c>
      <c r="D382" s="155" t="s">
        <v>773</v>
      </c>
      <c r="E382" s="61" t="s">
        <v>68</v>
      </c>
      <c r="F382" s="493">
        <f>SUM(прил8!H280)</f>
        <v>0</v>
      </c>
      <c r="G382" s="493">
        <f>SUM(прил8!I280)</f>
        <v>0</v>
      </c>
    </row>
    <row r="383" spans="1:7" s="43" customFormat="1" ht="16.5" hidden="1" customHeight="1" x14ac:dyDescent="0.25">
      <c r="A383" s="76" t="s">
        <v>774</v>
      </c>
      <c r="B383" s="128" t="s">
        <v>221</v>
      </c>
      <c r="C383" s="167" t="s">
        <v>12</v>
      </c>
      <c r="D383" s="158" t="s">
        <v>775</v>
      </c>
      <c r="E383" s="42"/>
      <c r="F383" s="490">
        <f>SUM(F384:F385)</f>
        <v>0</v>
      </c>
      <c r="G383" s="490">
        <f>SUM(G384:G385)</f>
        <v>0</v>
      </c>
    </row>
    <row r="384" spans="1:7" s="43" customFormat="1" ht="33.75" hidden="1" customHeight="1" x14ac:dyDescent="0.25">
      <c r="A384" s="77" t="s">
        <v>184</v>
      </c>
      <c r="B384" s="129" t="s">
        <v>221</v>
      </c>
      <c r="C384" s="164" t="s">
        <v>12</v>
      </c>
      <c r="D384" s="155" t="s">
        <v>775</v>
      </c>
      <c r="E384" s="61" t="s">
        <v>179</v>
      </c>
      <c r="F384" s="493">
        <f>SUM(прил8!H212)</f>
        <v>0</v>
      </c>
      <c r="G384" s="493">
        <f>SUM(прил8!I212)</f>
        <v>0</v>
      </c>
    </row>
    <row r="385" spans="1:7" s="43" customFormat="1" ht="15.75" hidden="1" customHeight="1" x14ac:dyDescent="0.25">
      <c r="A385" s="77" t="s">
        <v>21</v>
      </c>
      <c r="B385" s="129" t="s">
        <v>221</v>
      </c>
      <c r="C385" s="164" t="s">
        <v>12</v>
      </c>
      <c r="D385" s="155" t="s">
        <v>775</v>
      </c>
      <c r="E385" s="61" t="s">
        <v>68</v>
      </c>
      <c r="F385" s="493">
        <f>SUM(прил8!H282)</f>
        <v>0</v>
      </c>
      <c r="G385" s="493">
        <f>SUM(прил8!I282)</f>
        <v>0</v>
      </c>
    </row>
    <row r="386" spans="1:7" s="43" customFormat="1" ht="45" hidden="1" customHeight="1" x14ac:dyDescent="0.25">
      <c r="A386" s="76" t="s">
        <v>614</v>
      </c>
      <c r="B386" s="128" t="s">
        <v>221</v>
      </c>
      <c r="C386" s="167" t="s">
        <v>12</v>
      </c>
      <c r="D386" s="158" t="s">
        <v>613</v>
      </c>
      <c r="E386" s="42"/>
      <c r="F386" s="490">
        <f>SUM(F387)</f>
        <v>0</v>
      </c>
      <c r="G386" s="490">
        <f>SUM(G387)</f>
        <v>0</v>
      </c>
    </row>
    <row r="387" spans="1:7" s="43" customFormat="1" ht="15.75" hidden="1" customHeight="1" x14ac:dyDescent="0.25">
      <c r="A387" s="77" t="s">
        <v>21</v>
      </c>
      <c r="B387" s="129" t="s">
        <v>221</v>
      </c>
      <c r="C387" s="164" t="s">
        <v>12</v>
      </c>
      <c r="D387" s="155" t="s">
        <v>613</v>
      </c>
      <c r="E387" s="61" t="s">
        <v>68</v>
      </c>
      <c r="F387" s="493">
        <f>SUM(прил8!H284)</f>
        <v>0</v>
      </c>
      <c r="G387" s="493">
        <f>SUM(прил8!I284)</f>
        <v>0</v>
      </c>
    </row>
    <row r="388" spans="1:7" ht="33.75" customHeight="1" x14ac:dyDescent="0.25">
      <c r="A388" s="59" t="s">
        <v>122</v>
      </c>
      <c r="B388" s="142" t="s">
        <v>199</v>
      </c>
      <c r="C388" s="257" t="s">
        <v>422</v>
      </c>
      <c r="D388" s="143" t="s">
        <v>423</v>
      </c>
      <c r="E388" s="16"/>
      <c r="F388" s="544">
        <f t="shared" ref="F388:G391" si="10">SUM(F389)</f>
        <v>305800</v>
      </c>
      <c r="G388" s="544">
        <f t="shared" si="10"/>
        <v>305800</v>
      </c>
    </row>
    <row r="389" spans="1:7" s="43" customFormat="1" ht="51" customHeight="1" x14ac:dyDescent="0.25">
      <c r="A389" s="159" t="s">
        <v>123</v>
      </c>
      <c r="B389" s="149" t="s">
        <v>200</v>
      </c>
      <c r="C389" s="258" t="s">
        <v>422</v>
      </c>
      <c r="D389" s="150" t="s">
        <v>423</v>
      </c>
      <c r="E389" s="175"/>
      <c r="F389" s="551">
        <f t="shared" si="10"/>
        <v>305800</v>
      </c>
      <c r="G389" s="551">
        <f t="shared" si="10"/>
        <v>305800</v>
      </c>
    </row>
    <row r="390" spans="1:7" s="43" customFormat="1" ht="51" customHeight="1" x14ac:dyDescent="0.25">
      <c r="A390" s="360" t="s">
        <v>440</v>
      </c>
      <c r="B390" s="334" t="s">
        <v>200</v>
      </c>
      <c r="C390" s="335" t="s">
        <v>12</v>
      </c>
      <c r="D390" s="336" t="s">
        <v>423</v>
      </c>
      <c r="E390" s="376"/>
      <c r="F390" s="491">
        <f t="shared" si="10"/>
        <v>305800</v>
      </c>
      <c r="G390" s="491">
        <f t="shared" si="10"/>
        <v>305800</v>
      </c>
    </row>
    <row r="391" spans="1:7" s="43" customFormat="1" ht="32.25" customHeight="1" x14ac:dyDescent="0.25">
      <c r="A391" s="76" t="s">
        <v>82</v>
      </c>
      <c r="B391" s="121" t="s">
        <v>200</v>
      </c>
      <c r="C391" s="219" t="s">
        <v>12</v>
      </c>
      <c r="D391" s="119" t="s">
        <v>441</v>
      </c>
      <c r="E391" s="28"/>
      <c r="F391" s="490">
        <f t="shared" si="10"/>
        <v>305800</v>
      </c>
      <c r="G391" s="490">
        <f t="shared" si="10"/>
        <v>305800</v>
      </c>
    </row>
    <row r="392" spans="1:7" s="43" customFormat="1" ht="47.25" x14ac:dyDescent="0.25">
      <c r="A392" s="77" t="s">
        <v>80</v>
      </c>
      <c r="B392" s="130" t="s">
        <v>200</v>
      </c>
      <c r="C392" s="220" t="s">
        <v>12</v>
      </c>
      <c r="D392" s="127" t="s">
        <v>441</v>
      </c>
      <c r="E392" s="44" t="s">
        <v>13</v>
      </c>
      <c r="F392" s="493">
        <f>SUM(прил8!H73)</f>
        <v>305800</v>
      </c>
      <c r="G392" s="493">
        <f>SUM(прил8!I73)</f>
        <v>305800</v>
      </c>
    </row>
    <row r="393" spans="1:7" s="43" customFormat="1" ht="28.5" customHeight="1" x14ac:dyDescent="0.25">
      <c r="A393" s="541" t="s">
        <v>870</v>
      </c>
      <c r="B393" s="537"/>
      <c r="C393" s="538"/>
      <c r="D393" s="539"/>
      <c r="E393" s="540"/>
      <c r="F393" s="549">
        <f>SUM(F394+F398+F403+F412+F419+F437+F443+F407)</f>
        <v>22991119</v>
      </c>
      <c r="G393" s="549">
        <f>SUM(G394+G398+G403+G412+G419+G437+G443+G407)</f>
        <v>23018619</v>
      </c>
    </row>
    <row r="394" spans="1:7" s="43" customFormat="1" ht="16.5" customHeight="1" x14ac:dyDescent="0.25">
      <c r="A394" s="75" t="s">
        <v>109</v>
      </c>
      <c r="B394" s="161" t="s">
        <v>424</v>
      </c>
      <c r="C394" s="259" t="s">
        <v>422</v>
      </c>
      <c r="D394" s="162" t="s">
        <v>423</v>
      </c>
      <c r="E394" s="137"/>
      <c r="F394" s="544">
        <f t="shared" ref="F394:G396" si="11">SUM(F395)</f>
        <v>1439361</v>
      </c>
      <c r="G394" s="544">
        <f t="shared" si="11"/>
        <v>1439361</v>
      </c>
    </row>
    <row r="395" spans="1:7" s="43" customFormat="1" ht="17.25" customHeight="1" x14ac:dyDescent="0.25">
      <c r="A395" s="159" t="s">
        <v>110</v>
      </c>
      <c r="B395" s="160" t="s">
        <v>194</v>
      </c>
      <c r="C395" s="169" t="s">
        <v>422</v>
      </c>
      <c r="D395" s="156" t="s">
        <v>423</v>
      </c>
      <c r="E395" s="166"/>
      <c r="F395" s="551">
        <f t="shared" si="11"/>
        <v>1439361</v>
      </c>
      <c r="G395" s="551">
        <f t="shared" si="11"/>
        <v>1439361</v>
      </c>
    </row>
    <row r="396" spans="1:7" s="43" customFormat="1" ht="31.5" x14ac:dyDescent="0.25">
      <c r="A396" s="76" t="s">
        <v>79</v>
      </c>
      <c r="B396" s="128" t="s">
        <v>194</v>
      </c>
      <c r="C396" s="167" t="s">
        <v>422</v>
      </c>
      <c r="D396" s="158" t="s">
        <v>427</v>
      </c>
      <c r="E396" s="42"/>
      <c r="F396" s="490">
        <f t="shared" si="11"/>
        <v>1439361</v>
      </c>
      <c r="G396" s="490">
        <f t="shared" si="11"/>
        <v>1439361</v>
      </c>
    </row>
    <row r="397" spans="1:7" s="43" customFormat="1" ht="47.25" x14ac:dyDescent="0.25">
      <c r="A397" s="77" t="s">
        <v>80</v>
      </c>
      <c r="B397" s="129" t="s">
        <v>194</v>
      </c>
      <c r="C397" s="164" t="s">
        <v>422</v>
      </c>
      <c r="D397" s="155" t="s">
        <v>427</v>
      </c>
      <c r="E397" s="61" t="s">
        <v>13</v>
      </c>
      <c r="F397" s="493">
        <f>SUM(прил8!H21)</f>
        <v>1439361</v>
      </c>
      <c r="G397" s="493">
        <f>SUM(прил8!I21)</f>
        <v>1439361</v>
      </c>
    </row>
    <row r="398" spans="1:7" s="43" customFormat="1" ht="16.5" customHeight="1" x14ac:dyDescent="0.25">
      <c r="A398" s="75" t="s">
        <v>126</v>
      </c>
      <c r="B398" s="161" t="s">
        <v>201</v>
      </c>
      <c r="C398" s="259" t="s">
        <v>422</v>
      </c>
      <c r="D398" s="162" t="s">
        <v>423</v>
      </c>
      <c r="E398" s="137"/>
      <c r="F398" s="544">
        <f>SUM(F399)</f>
        <v>12322972</v>
      </c>
      <c r="G398" s="544">
        <f>SUM(G399)</f>
        <v>12322972</v>
      </c>
    </row>
    <row r="399" spans="1:7" s="43" customFormat="1" ht="15.75" customHeight="1" x14ac:dyDescent="0.25">
      <c r="A399" s="159" t="s">
        <v>127</v>
      </c>
      <c r="B399" s="160" t="s">
        <v>202</v>
      </c>
      <c r="C399" s="169" t="s">
        <v>422</v>
      </c>
      <c r="D399" s="156" t="s">
        <v>423</v>
      </c>
      <c r="E399" s="166"/>
      <c r="F399" s="551">
        <f>SUM(F400)</f>
        <v>12322972</v>
      </c>
      <c r="G399" s="551">
        <f>SUM(G400)</f>
        <v>12322972</v>
      </c>
    </row>
    <row r="400" spans="1:7" s="43" customFormat="1" ht="31.5" x14ac:dyDescent="0.25">
      <c r="A400" s="76" t="s">
        <v>79</v>
      </c>
      <c r="B400" s="128" t="s">
        <v>202</v>
      </c>
      <c r="C400" s="167" t="s">
        <v>422</v>
      </c>
      <c r="D400" s="158" t="s">
        <v>427</v>
      </c>
      <c r="E400" s="42"/>
      <c r="F400" s="490">
        <f>SUM(F401:F402)</f>
        <v>12322972</v>
      </c>
      <c r="G400" s="490">
        <f>SUM(G401:G402)</f>
        <v>12322972</v>
      </c>
    </row>
    <row r="401" spans="1:7" s="43" customFormat="1" ht="47.25" x14ac:dyDescent="0.25">
      <c r="A401" s="77" t="s">
        <v>80</v>
      </c>
      <c r="B401" s="129" t="s">
        <v>202</v>
      </c>
      <c r="C401" s="164" t="s">
        <v>422</v>
      </c>
      <c r="D401" s="155" t="s">
        <v>427</v>
      </c>
      <c r="E401" s="61" t="s">
        <v>13</v>
      </c>
      <c r="F401" s="493">
        <f>SUM(прил8!H77)</f>
        <v>12312428</v>
      </c>
      <c r="G401" s="493">
        <f>SUM(прил8!I77)</f>
        <v>12312428</v>
      </c>
    </row>
    <row r="402" spans="1:7" s="43" customFormat="1" ht="16.5" customHeight="1" x14ac:dyDescent="0.25">
      <c r="A402" s="77" t="s">
        <v>18</v>
      </c>
      <c r="B402" s="129" t="s">
        <v>202</v>
      </c>
      <c r="C402" s="164" t="s">
        <v>422</v>
      </c>
      <c r="D402" s="155" t="s">
        <v>427</v>
      </c>
      <c r="E402" s="61" t="s">
        <v>17</v>
      </c>
      <c r="F402" s="493">
        <f>SUM(прил8!H78)</f>
        <v>10544</v>
      </c>
      <c r="G402" s="493">
        <f>SUM(прил8!I78)</f>
        <v>10544</v>
      </c>
    </row>
    <row r="403" spans="1:7" s="43" customFormat="1" ht="31.5" x14ac:dyDescent="0.25">
      <c r="A403" s="75" t="s">
        <v>114</v>
      </c>
      <c r="B403" s="161" t="s">
        <v>229</v>
      </c>
      <c r="C403" s="259" t="s">
        <v>422</v>
      </c>
      <c r="D403" s="162" t="s">
        <v>423</v>
      </c>
      <c r="E403" s="137"/>
      <c r="F403" s="544">
        <f t="shared" ref="F403:G405" si="12">SUM(F404)</f>
        <v>500469</v>
      </c>
      <c r="G403" s="544">
        <f t="shared" si="12"/>
        <v>500469</v>
      </c>
    </row>
    <row r="404" spans="1:7" s="43" customFormat="1" ht="16.5" customHeight="1" x14ac:dyDescent="0.25">
      <c r="A404" s="159" t="s">
        <v>115</v>
      </c>
      <c r="B404" s="160" t="s">
        <v>230</v>
      </c>
      <c r="C404" s="169" t="s">
        <v>422</v>
      </c>
      <c r="D404" s="156" t="s">
        <v>423</v>
      </c>
      <c r="E404" s="166"/>
      <c r="F404" s="551">
        <f t="shared" si="12"/>
        <v>500469</v>
      </c>
      <c r="G404" s="551">
        <f t="shared" si="12"/>
        <v>500469</v>
      </c>
    </row>
    <row r="405" spans="1:7" s="43" customFormat="1" ht="31.5" x14ac:dyDescent="0.25">
      <c r="A405" s="76" t="s">
        <v>79</v>
      </c>
      <c r="B405" s="128" t="s">
        <v>230</v>
      </c>
      <c r="C405" s="167" t="s">
        <v>422</v>
      </c>
      <c r="D405" s="158" t="s">
        <v>427</v>
      </c>
      <c r="E405" s="42"/>
      <c r="F405" s="490">
        <f t="shared" si="12"/>
        <v>500469</v>
      </c>
      <c r="G405" s="490">
        <f t="shared" si="12"/>
        <v>500469</v>
      </c>
    </row>
    <row r="406" spans="1:7" s="43" customFormat="1" ht="47.25" x14ac:dyDescent="0.25">
      <c r="A406" s="77" t="s">
        <v>80</v>
      </c>
      <c r="B406" s="129" t="s">
        <v>230</v>
      </c>
      <c r="C406" s="164" t="s">
        <v>422</v>
      </c>
      <c r="D406" s="155" t="s">
        <v>427</v>
      </c>
      <c r="E406" s="61" t="s">
        <v>13</v>
      </c>
      <c r="F406" s="493">
        <f>SUM(прил8!H31)</f>
        <v>500469</v>
      </c>
      <c r="G406" s="493">
        <f>SUM(прил8!I31)</f>
        <v>500469</v>
      </c>
    </row>
    <row r="407" spans="1:7" s="43" customFormat="1" ht="31.5" x14ac:dyDescent="0.25">
      <c r="A407" s="75" t="s">
        <v>116</v>
      </c>
      <c r="B407" s="161" t="s">
        <v>231</v>
      </c>
      <c r="C407" s="259" t="s">
        <v>422</v>
      </c>
      <c r="D407" s="162" t="s">
        <v>423</v>
      </c>
      <c r="E407" s="137"/>
      <c r="F407" s="544">
        <f>SUM(F408)</f>
        <v>519280</v>
      </c>
      <c r="G407" s="544">
        <f>SUM(G408)</f>
        <v>519280</v>
      </c>
    </row>
    <row r="408" spans="1:7" s="43" customFormat="1" ht="15.75" customHeight="1" x14ac:dyDescent="0.25">
      <c r="A408" s="159" t="s">
        <v>117</v>
      </c>
      <c r="B408" s="160" t="s">
        <v>232</v>
      </c>
      <c r="C408" s="169" t="s">
        <v>422</v>
      </c>
      <c r="D408" s="156" t="s">
        <v>423</v>
      </c>
      <c r="E408" s="166"/>
      <c r="F408" s="551">
        <f>SUM(F409)</f>
        <v>519280</v>
      </c>
      <c r="G408" s="551">
        <f>SUM(G409)</f>
        <v>519280</v>
      </c>
    </row>
    <row r="409" spans="1:7" s="43" customFormat="1" ht="31.5" x14ac:dyDescent="0.25">
      <c r="A409" s="76" t="s">
        <v>79</v>
      </c>
      <c r="B409" s="128" t="s">
        <v>232</v>
      </c>
      <c r="C409" s="167" t="s">
        <v>422</v>
      </c>
      <c r="D409" s="158" t="s">
        <v>427</v>
      </c>
      <c r="E409" s="42"/>
      <c r="F409" s="490">
        <f>SUM(F410:F411)</f>
        <v>519280</v>
      </c>
      <c r="G409" s="490">
        <f>SUM(G410:G411)</f>
        <v>519280</v>
      </c>
    </row>
    <row r="410" spans="1:7" s="43" customFormat="1" ht="47.25" x14ac:dyDescent="0.25">
      <c r="A410" s="77" t="s">
        <v>80</v>
      </c>
      <c r="B410" s="129" t="s">
        <v>232</v>
      </c>
      <c r="C410" s="164" t="s">
        <v>422</v>
      </c>
      <c r="D410" s="155" t="s">
        <v>427</v>
      </c>
      <c r="E410" s="61" t="s">
        <v>13</v>
      </c>
      <c r="F410" s="493">
        <f>SUM(прил8!H35)</f>
        <v>519280</v>
      </c>
      <c r="G410" s="493">
        <f>SUM(прил8!I35)</f>
        <v>519280</v>
      </c>
    </row>
    <row r="411" spans="1:7" s="43" customFormat="1" ht="18" hidden="1" customHeight="1" x14ac:dyDescent="0.25">
      <c r="A411" s="77" t="s">
        <v>18</v>
      </c>
      <c r="B411" s="129" t="s">
        <v>232</v>
      </c>
      <c r="C411" s="164" t="s">
        <v>422</v>
      </c>
      <c r="D411" s="155" t="s">
        <v>427</v>
      </c>
      <c r="E411" s="61" t="s">
        <v>17</v>
      </c>
      <c r="F411" s="493">
        <f>SUM(прил8!H36)</f>
        <v>0</v>
      </c>
      <c r="G411" s="493">
        <f>SUM(прил8!I36)</f>
        <v>0</v>
      </c>
    </row>
    <row r="412" spans="1:7" s="43" customFormat="1" ht="31.5" x14ac:dyDescent="0.25">
      <c r="A412" s="75" t="s">
        <v>24</v>
      </c>
      <c r="B412" s="161" t="s">
        <v>206</v>
      </c>
      <c r="C412" s="259" t="s">
        <v>422</v>
      </c>
      <c r="D412" s="162" t="s">
        <v>423</v>
      </c>
      <c r="E412" s="137"/>
      <c r="F412" s="544">
        <f>SUM(F413)</f>
        <v>37779</v>
      </c>
      <c r="G412" s="544">
        <f>SUM(G413)</f>
        <v>37779</v>
      </c>
    </row>
    <row r="413" spans="1:7" s="43" customFormat="1" ht="16.5" customHeight="1" x14ac:dyDescent="0.25">
      <c r="A413" s="159" t="s">
        <v>89</v>
      </c>
      <c r="B413" s="160" t="s">
        <v>207</v>
      </c>
      <c r="C413" s="169" t="s">
        <v>422</v>
      </c>
      <c r="D413" s="156" t="s">
        <v>423</v>
      </c>
      <c r="E413" s="166"/>
      <c r="F413" s="551">
        <f>SUM(F414+F416)</f>
        <v>37779</v>
      </c>
      <c r="G413" s="551">
        <f>SUM(G414+G416)</f>
        <v>37779</v>
      </c>
    </row>
    <row r="414" spans="1:7" s="43" customFormat="1" ht="16.5" hidden="1" customHeight="1" x14ac:dyDescent="0.25">
      <c r="A414" s="76" t="s">
        <v>106</v>
      </c>
      <c r="B414" s="128" t="s">
        <v>207</v>
      </c>
      <c r="C414" s="167" t="s">
        <v>422</v>
      </c>
      <c r="D414" s="158" t="s">
        <v>445</v>
      </c>
      <c r="E414" s="42"/>
      <c r="F414" s="490">
        <f>SUM(F415)</f>
        <v>0</v>
      </c>
      <c r="G414" s="490">
        <f>SUM(G415)</f>
        <v>0</v>
      </c>
    </row>
    <row r="415" spans="1:7" s="43" customFormat="1" ht="34.5" hidden="1" customHeight="1" x14ac:dyDescent="0.25">
      <c r="A415" s="77" t="s">
        <v>598</v>
      </c>
      <c r="B415" s="129" t="s">
        <v>207</v>
      </c>
      <c r="C415" s="164" t="s">
        <v>422</v>
      </c>
      <c r="D415" s="155" t="s">
        <v>445</v>
      </c>
      <c r="E415" s="61" t="s">
        <v>16</v>
      </c>
      <c r="F415" s="493">
        <f>SUM(прил8!H139)</f>
        <v>0</v>
      </c>
      <c r="G415" s="493">
        <f>SUM(прил8!I139)</f>
        <v>0</v>
      </c>
    </row>
    <row r="416" spans="1:7" s="43" customFormat="1" ht="16.5" customHeight="1" x14ac:dyDescent="0.25">
      <c r="A416" s="76" t="s">
        <v>107</v>
      </c>
      <c r="B416" s="128" t="s">
        <v>207</v>
      </c>
      <c r="C416" s="167" t="s">
        <v>422</v>
      </c>
      <c r="D416" s="158" t="s">
        <v>452</v>
      </c>
      <c r="E416" s="42"/>
      <c r="F416" s="490">
        <f>SUM(F417:F418)</f>
        <v>37779</v>
      </c>
      <c r="G416" s="490">
        <f>SUM(G417:G418)</f>
        <v>37779</v>
      </c>
    </row>
    <row r="417" spans="1:7" s="43" customFormat="1" ht="33" customHeight="1" x14ac:dyDescent="0.25">
      <c r="A417" s="77" t="s">
        <v>598</v>
      </c>
      <c r="B417" s="129" t="s">
        <v>207</v>
      </c>
      <c r="C417" s="164" t="s">
        <v>422</v>
      </c>
      <c r="D417" s="155" t="s">
        <v>452</v>
      </c>
      <c r="E417" s="61" t="s">
        <v>16</v>
      </c>
      <c r="F417" s="493">
        <f>SUM(прил8!H141)</f>
        <v>37779</v>
      </c>
      <c r="G417" s="493">
        <f>SUM(прил8!I141)</f>
        <v>37779</v>
      </c>
    </row>
    <row r="418" spans="1:7" s="43" customFormat="1" ht="18.75" hidden="1" customHeight="1" x14ac:dyDescent="0.25">
      <c r="A418" s="77" t="s">
        <v>18</v>
      </c>
      <c r="B418" s="129" t="s">
        <v>207</v>
      </c>
      <c r="C418" s="164" t="s">
        <v>422</v>
      </c>
      <c r="D418" s="155" t="s">
        <v>452</v>
      </c>
      <c r="E418" s="61" t="s">
        <v>17</v>
      </c>
      <c r="F418" s="493">
        <f>SUM(прил8!H142)</f>
        <v>0</v>
      </c>
      <c r="G418" s="493">
        <f>SUM(прил8!I142)</f>
        <v>0</v>
      </c>
    </row>
    <row r="419" spans="1:7" s="43" customFormat="1" ht="16.5" customHeight="1" x14ac:dyDescent="0.25">
      <c r="A419" s="75" t="s">
        <v>189</v>
      </c>
      <c r="B419" s="161" t="s">
        <v>208</v>
      </c>
      <c r="C419" s="259" t="s">
        <v>422</v>
      </c>
      <c r="D419" s="162" t="s">
        <v>423</v>
      </c>
      <c r="E419" s="137"/>
      <c r="F419" s="544">
        <f>SUM(F420+F434)</f>
        <v>1092340</v>
      </c>
      <c r="G419" s="544">
        <f>SUM(G420+G434)</f>
        <v>1119840</v>
      </c>
    </row>
    <row r="420" spans="1:7" s="43" customFormat="1" ht="16.5" customHeight="1" x14ac:dyDescent="0.25">
      <c r="A420" s="159" t="s">
        <v>188</v>
      </c>
      <c r="B420" s="160" t="s">
        <v>209</v>
      </c>
      <c r="C420" s="169" t="s">
        <v>422</v>
      </c>
      <c r="D420" s="156" t="s">
        <v>423</v>
      </c>
      <c r="E420" s="166"/>
      <c r="F420" s="551">
        <f>SUM(F421+F423+F425+F427+F429+F431)</f>
        <v>1092340</v>
      </c>
      <c r="G420" s="551">
        <f>SUM(G421+G423+G425+G427+G429+G431)</f>
        <v>1119840</v>
      </c>
    </row>
    <row r="421" spans="1:7" s="43" customFormat="1" ht="32.25" customHeight="1" x14ac:dyDescent="0.25">
      <c r="A421" s="76" t="s">
        <v>888</v>
      </c>
      <c r="B421" s="128" t="s">
        <v>209</v>
      </c>
      <c r="C421" s="167" t="s">
        <v>422</v>
      </c>
      <c r="D421" s="158" t="s">
        <v>605</v>
      </c>
      <c r="E421" s="42"/>
      <c r="F421" s="490">
        <f>SUM(F422)</f>
        <v>130280</v>
      </c>
      <c r="G421" s="490">
        <f>SUM(G422)</f>
        <v>130280</v>
      </c>
    </row>
    <row r="422" spans="1:7" s="43" customFormat="1" ht="31.5" customHeight="1" x14ac:dyDescent="0.25">
      <c r="A422" s="77" t="s">
        <v>598</v>
      </c>
      <c r="B422" s="129" t="s">
        <v>209</v>
      </c>
      <c r="C422" s="164" t="s">
        <v>422</v>
      </c>
      <c r="D422" s="155" t="s">
        <v>605</v>
      </c>
      <c r="E422" s="61" t="s">
        <v>16</v>
      </c>
      <c r="F422" s="493">
        <f>SUM(прил8!H506)</f>
        <v>130280</v>
      </c>
      <c r="G422" s="493">
        <f>SUM(прил8!I506)</f>
        <v>130280</v>
      </c>
    </row>
    <row r="423" spans="1:7" s="43" customFormat="1" ht="48.75" customHeight="1" x14ac:dyDescent="0.25">
      <c r="A423" s="76" t="s">
        <v>906</v>
      </c>
      <c r="B423" s="128" t="s">
        <v>209</v>
      </c>
      <c r="C423" s="167" t="s">
        <v>422</v>
      </c>
      <c r="D423" s="158" t="s">
        <v>606</v>
      </c>
      <c r="E423" s="42"/>
      <c r="F423" s="490">
        <f>SUM(F424)</f>
        <v>30580</v>
      </c>
      <c r="G423" s="490">
        <f>SUM(G424)</f>
        <v>30580</v>
      </c>
    </row>
    <row r="424" spans="1:7" s="43" customFormat="1" ht="51" customHeight="1" x14ac:dyDescent="0.25">
      <c r="A424" s="77" t="s">
        <v>80</v>
      </c>
      <c r="B424" s="129" t="s">
        <v>209</v>
      </c>
      <c r="C424" s="164" t="s">
        <v>422</v>
      </c>
      <c r="D424" s="155" t="s">
        <v>606</v>
      </c>
      <c r="E424" s="61" t="s">
        <v>13</v>
      </c>
      <c r="F424" s="493">
        <f>SUM(прил8!H146)</f>
        <v>30580</v>
      </c>
      <c r="G424" s="493">
        <f>SUM(прил8!I146)</f>
        <v>30580</v>
      </c>
    </row>
    <row r="425" spans="1:7" s="43" customFormat="1" ht="16.5" hidden="1" customHeight="1" x14ac:dyDescent="0.25">
      <c r="A425" s="76" t="s">
        <v>604</v>
      </c>
      <c r="B425" s="128" t="s">
        <v>209</v>
      </c>
      <c r="C425" s="167" t="s">
        <v>422</v>
      </c>
      <c r="D425" s="158" t="s">
        <v>607</v>
      </c>
      <c r="E425" s="42"/>
      <c r="F425" s="490">
        <f>SUM(F426)</f>
        <v>0</v>
      </c>
      <c r="G425" s="490">
        <f>SUM(G426)</f>
        <v>0</v>
      </c>
    </row>
    <row r="426" spans="1:7" s="43" customFormat="1" ht="33" hidden="1" customHeight="1" x14ac:dyDescent="0.25">
      <c r="A426" s="77" t="s">
        <v>598</v>
      </c>
      <c r="B426" s="129" t="s">
        <v>209</v>
      </c>
      <c r="C426" s="164" t="s">
        <v>422</v>
      </c>
      <c r="D426" s="155" t="s">
        <v>607</v>
      </c>
      <c r="E426" s="61" t="s">
        <v>16</v>
      </c>
      <c r="F426" s="493"/>
      <c r="G426" s="493"/>
    </row>
    <row r="427" spans="1:7" s="43" customFormat="1" ht="16.5" customHeight="1" x14ac:dyDescent="0.25">
      <c r="A427" s="76" t="s">
        <v>190</v>
      </c>
      <c r="B427" s="128" t="s">
        <v>209</v>
      </c>
      <c r="C427" s="167" t="s">
        <v>422</v>
      </c>
      <c r="D427" s="158" t="s">
        <v>453</v>
      </c>
      <c r="E427" s="42"/>
      <c r="F427" s="490">
        <f>SUM(F428)</f>
        <v>90000</v>
      </c>
      <c r="G427" s="490">
        <f>SUM(G428)</f>
        <v>90000</v>
      </c>
    </row>
    <row r="428" spans="1:7" s="43" customFormat="1" ht="32.25" customHeight="1" x14ac:dyDescent="0.25">
      <c r="A428" s="77" t="s">
        <v>598</v>
      </c>
      <c r="B428" s="129" t="s">
        <v>209</v>
      </c>
      <c r="C428" s="164" t="s">
        <v>422</v>
      </c>
      <c r="D428" s="155" t="s">
        <v>453</v>
      </c>
      <c r="E428" s="61" t="s">
        <v>16</v>
      </c>
      <c r="F428" s="493">
        <f>SUM(прил8!H148)</f>
        <v>90000</v>
      </c>
      <c r="G428" s="493">
        <f>SUM(прил8!I148)</f>
        <v>90000</v>
      </c>
    </row>
    <row r="429" spans="1:7" s="43" customFormat="1" ht="33" customHeight="1" x14ac:dyDescent="0.25">
      <c r="A429" s="76" t="s">
        <v>589</v>
      </c>
      <c r="B429" s="128" t="s">
        <v>209</v>
      </c>
      <c r="C429" s="167" t="s">
        <v>422</v>
      </c>
      <c r="D429" s="158" t="s">
        <v>484</v>
      </c>
      <c r="E429" s="42"/>
      <c r="F429" s="490">
        <f>SUM(F430)</f>
        <v>62580</v>
      </c>
      <c r="G429" s="490">
        <f>SUM(G430)</f>
        <v>62580</v>
      </c>
    </row>
    <row r="430" spans="1:7" s="43" customFormat="1" ht="48" customHeight="1" x14ac:dyDescent="0.25">
      <c r="A430" s="77" t="s">
        <v>80</v>
      </c>
      <c r="B430" s="129" t="s">
        <v>209</v>
      </c>
      <c r="C430" s="164" t="s">
        <v>422</v>
      </c>
      <c r="D430" s="155" t="s">
        <v>484</v>
      </c>
      <c r="E430" s="61" t="s">
        <v>13</v>
      </c>
      <c r="F430" s="493">
        <f>SUM(прил8!H150)</f>
        <v>62580</v>
      </c>
      <c r="G430" s="493">
        <f>SUM(прил8!I150)</f>
        <v>62580</v>
      </c>
    </row>
    <row r="431" spans="1:7" s="43" customFormat="1" ht="35.25" customHeight="1" x14ac:dyDescent="0.25">
      <c r="A431" s="76" t="s">
        <v>875</v>
      </c>
      <c r="B431" s="128" t="s">
        <v>209</v>
      </c>
      <c r="C431" s="167" t="s">
        <v>422</v>
      </c>
      <c r="D431" s="158" t="s">
        <v>454</v>
      </c>
      <c r="E431" s="42"/>
      <c r="F431" s="490">
        <f>SUM(F432:F433)</f>
        <v>778900</v>
      </c>
      <c r="G431" s="490">
        <f>SUM(G432:G433)</f>
        <v>806400</v>
      </c>
    </row>
    <row r="432" spans="1:7" s="43" customFormat="1" ht="47.25" customHeight="1" x14ac:dyDescent="0.25">
      <c r="A432" s="77" t="s">
        <v>80</v>
      </c>
      <c r="B432" s="129" t="s">
        <v>209</v>
      </c>
      <c r="C432" s="164" t="s">
        <v>422</v>
      </c>
      <c r="D432" s="155" t="s">
        <v>454</v>
      </c>
      <c r="E432" s="61" t="s">
        <v>13</v>
      </c>
      <c r="F432" s="493">
        <f>SUM(прил8!H152)</f>
        <v>747783</v>
      </c>
      <c r="G432" s="493">
        <f>SUM(прил8!I152)</f>
        <v>747783</v>
      </c>
    </row>
    <row r="433" spans="1:7" s="43" customFormat="1" ht="30" customHeight="1" x14ac:dyDescent="0.25">
      <c r="A433" s="77" t="s">
        <v>598</v>
      </c>
      <c r="B433" s="129" t="s">
        <v>209</v>
      </c>
      <c r="C433" s="164" t="s">
        <v>422</v>
      </c>
      <c r="D433" s="155" t="s">
        <v>454</v>
      </c>
      <c r="E433" s="61" t="s">
        <v>16</v>
      </c>
      <c r="F433" s="493">
        <f>SUM(прил8!H153)</f>
        <v>31117</v>
      </c>
      <c r="G433" s="493">
        <f>SUM(прил8!I153)</f>
        <v>58617</v>
      </c>
    </row>
    <row r="434" spans="1:7" s="43" customFormat="1" ht="16.5" hidden="1" customHeight="1" x14ac:dyDescent="0.25">
      <c r="A434" s="159" t="s">
        <v>600</v>
      </c>
      <c r="B434" s="160" t="s">
        <v>602</v>
      </c>
      <c r="C434" s="169" t="s">
        <v>422</v>
      </c>
      <c r="D434" s="156" t="s">
        <v>423</v>
      </c>
      <c r="E434" s="166"/>
      <c r="F434" s="551">
        <f>SUM(F435)</f>
        <v>0</v>
      </c>
      <c r="G434" s="551">
        <f>SUM(G435)</f>
        <v>0</v>
      </c>
    </row>
    <row r="435" spans="1:7" s="43" customFormat="1" ht="17.25" hidden="1" customHeight="1" x14ac:dyDescent="0.25">
      <c r="A435" s="76" t="s">
        <v>601</v>
      </c>
      <c r="B435" s="128" t="s">
        <v>602</v>
      </c>
      <c r="C435" s="167" t="s">
        <v>422</v>
      </c>
      <c r="D435" s="158" t="s">
        <v>599</v>
      </c>
      <c r="E435" s="42"/>
      <c r="F435" s="490">
        <f>SUM(F436)</f>
        <v>0</v>
      </c>
      <c r="G435" s="490">
        <f>SUM(G436)</f>
        <v>0</v>
      </c>
    </row>
    <row r="436" spans="1:7" s="43" customFormat="1" ht="32.25" hidden="1" customHeight="1" x14ac:dyDescent="0.25">
      <c r="A436" s="77" t="s">
        <v>598</v>
      </c>
      <c r="B436" s="129" t="s">
        <v>602</v>
      </c>
      <c r="C436" s="164" t="s">
        <v>422</v>
      </c>
      <c r="D436" s="155" t="s">
        <v>599</v>
      </c>
      <c r="E436" s="61" t="s">
        <v>16</v>
      </c>
      <c r="F436" s="493"/>
      <c r="G436" s="493"/>
    </row>
    <row r="437" spans="1:7" s="43" customFormat="1" ht="15.75" customHeight="1" x14ac:dyDescent="0.25">
      <c r="A437" s="75" t="s">
        <v>85</v>
      </c>
      <c r="B437" s="161" t="s">
        <v>203</v>
      </c>
      <c r="C437" s="259" t="s">
        <v>422</v>
      </c>
      <c r="D437" s="162" t="s">
        <v>423</v>
      </c>
      <c r="E437" s="137"/>
      <c r="F437" s="544">
        <f>SUM(F438)</f>
        <v>500000</v>
      </c>
      <c r="G437" s="544">
        <f>SUM(G438)</f>
        <v>500000</v>
      </c>
    </row>
    <row r="438" spans="1:7" s="43" customFormat="1" ht="15.75" customHeight="1" x14ac:dyDescent="0.25">
      <c r="A438" s="159" t="s">
        <v>86</v>
      </c>
      <c r="B438" s="160" t="s">
        <v>204</v>
      </c>
      <c r="C438" s="169" t="s">
        <v>422</v>
      </c>
      <c r="D438" s="156" t="s">
        <v>423</v>
      </c>
      <c r="E438" s="166"/>
      <c r="F438" s="551">
        <f>SUM(F439+F441)</f>
        <v>500000</v>
      </c>
      <c r="G438" s="551">
        <f>SUM(G439+G441)</f>
        <v>500000</v>
      </c>
    </row>
    <row r="439" spans="1:7" s="43" customFormat="1" ht="15.75" customHeight="1" x14ac:dyDescent="0.25">
      <c r="A439" s="76" t="s">
        <v>106</v>
      </c>
      <c r="B439" s="128" t="s">
        <v>204</v>
      </c>
      <c r="C439" s="167" t="s">
        <v>422</v>
      </c>
      <c r="D439" s="158" t="s">
        <v>445</v>
      </c>
      <c r="E439" s="42"/>
      <c r="F439" s="490">
        <f>SUM(F440)</f>
        <v>500000</v>
      </c>
      <c r="G439" s="490">
        <f>SUM(G440)</f>
        <v>500000</v>
      </c>
    </row>
    <row r="440" spans="1:7" s="43" customFormat="1" ht="15.75" customHeight="1" x14ac:dyDescent="0.25">
      <c r="A440" s="77" t="s">
        <v>18</v>
      </c>
      <c r="B440" s="129" t="s">
        <v>204</v>
      </c>
      <c r="C440" s="164" t="s">
        <v>422</v>
      </c>
      <c r="D440" s="155" t="s">
        <v>445</v>
      </c>
      <c r="E440" s="61" t="s">
        <v>17</v>
      </c>
      <c r="F440" s="493">
        <f>SUM(прил8!H100)</f>
        <v>500000</v>
      </c>
      <c r="G440" s="493">
        <f>SUM(прил8!I100)</f>
        <v>500000</v>
      </c>
    </row>
    <row r="441" spans="1:7" s="43" customFormat="1" ht="15.75" hidden="1" customHeight="1" x14ac:dyDescent="0.25">
      <c r="A441" s="76" t="s">
        <v>611</v>
      </c>
      <c r="B441" s="128" t="s">
        <v>204</v>
      </c>
      <c r="C441" s="167" t="s">
        <v>422</v>
      </c>
      <c r="D441" s="158">
        <v>10030</v>
      </c>
      <c r="E441" s="42"/>
      <c r="F441" s="490">
        <f>SUM(F442)</f>
        <v>0</v>
      </c>
      <c r="G441" s="490">
        <f>SUM(G442)</f>
        <v>0</v>
      </c>
    </row>
    <row r="442" spans="1:7" s="43" customFormat="1" ht="15.75" hidden="1" customHeight="1" x14ac:dyDescent="0.25">
      <c r="A442" s="77" t="s">
        <v>40</v>
      </c>
      <c r="B442" s="129" t="s">
        <v>204</v>
      </c>
      <c r="C442" s="164" t="s">
        <v>422</v>
      </c>
      <c r="D442" s="155">
        <v>10030</v>
      </c>
      <c r="E442" s="61" t="s">
        <v>39</v>
      </c>
      <c r="F442" s="493">
        <f>SUM(прил8!H157)</f>
        <v>0</v>
      </c>
      <c r="G442" s="493">
        <f>SUM(прил8!I157)</f>
        <v>0</v>
      </c>
    </row>
    <row r="443" spans="1:7" s="43" customFormat="1" ht="31.5" x14ac:dyDescent="0.25">
      <c r="A443" s="75" t="s">
        <v>134</v>
      </c>
      <c r="B443" s="161" t="s">
        <v>210</v>
      </c>
      <c r="C443" s="259" t="s">
        <v>422</v>
      </c>
      <c r="D443" s="162" t="s">
        <v>423</v>
      </c>
      <c r="E443" s="137"/>
      <c r="F443" s="544">
        <f>SUM(F444)</f>
        <v>6578918</v>
      </c>
      <c r="G443" s="544">
        <f>SUM(G444)</f>
        <v>6578918</v>
      </c>
    </row>
    <row r="444" spans="1:7" s="43" customFormat="1" ht="31.5" x14ac:dyDescent="0.25">
      <c r="A444" s="159" t="s">
        <v>135</v>
      </c>
      <c r="B444" s="160" t="s">
        <v>211</v>
      </c>
      <c r="C444" s="169" t="s">
        <v>422</v>
      </c>
      <c r="D444" s="156" t="s">
        <v>423</v>
      </c>
      <c r="E444" s="166"/>
      <c r="F444" s="551">
        <f>SUM(F445)</f>
        <v>6578918</v>
      </c>
      <c r="G444" s="551">
        <f>SUM(G445)</f>
        <v>6578918</v>
      </c>
    </row>
    <row r="445" spans="1:7" s="43" customFormat="1" ht="31.5" x14ac:dyDescent="0.25">
      <c r="A445" s="76" t="s">
        <v>90</v>
      </c>
      <c r="B445" s="128" t="s">
        <v>211</v>
      </c>
      <c r="C445" s="167" t="s">
        <v>422</v>
      </c>
      <c r="D445" s="158" t="s">
        <v>455</v>
      </c>
      <c r="E445" s="42"/>
      <c r="F445" s="490">
        <f>SUM(F446:F448)</f>
        <v>6578918</v>
      </c>
      <c r="G445" s="490">
        <f>SUM(G446:G448)</f>
        <v>6578918</v>
      </c>
    </row>
    <row r="446" spans="1:7" s="43" customFormat="1" ht="47.25" x14ac:dyDescent="0.25">
      <c r="A446" s="77" t="s">
        <v>80</v>
      </c>
      <c r="B446" s="129" t="s">
        <v>211</v>
      </c>
      <c r="C446" s="164" t="s">
        <v>422</v>
      </c>
      <c r="D446" s="155" t="s">
        <v>455</v>
      </c>
      <c r="E446" s="61" t="s">
        <v>13</v>
      </c>
      <c r="F446" s="493">
        <f>SUM(прил8!H161+прил8!H243)</f>
        <v>4182488</v>
      </c>
      <c r="G446" s="493">
        <f>SUM(прил8!I161+прил8!I243)</f>
        <v>4182488</v>
      </c>
    </row>
    <row r="447" spans="1:7" s="43" customFormat="1" ht="31.5" customHeight="1" x14ac:dyDescent="0.25">
      <c r="A447" s="77" t="s">
        <v>598</v>
      </c>
      <c r="B447" s="129" t="s">
        <v>211</v>
      </c>
      <c r="C447" s="164" t="s">
        <v>422</v>
      </c>
      <c r="D447" s="155" t="s">
        <v>455</v>
      </c>
      <c r="E447" s="61" t="s">
        <v>16</v>
      </c>
      <c r="F447" s="493">
        <f>SUM(прил8!H244+прил8!H162)</f>
        <v>2290639</v>
      </c>
      <c r="G447" s="493">
        <f>SUM(прил8!I244+прил8!I162)</f>
        <v>2290639</v>
      </c>
    </row>
    <row r="448" spans="1:7" s="43" customFormat="1" ht="18" customHeight="1" x14ac:dyDescent="0.25">
      <c r="A448" s="77" t="s">
        <v>18</v>
      </c>
      <c r="B448" s="129" t="s">
        <v>211</v>
      </c>
      <c r="C448" s="164" t="s">
        <v>422</v>
      </c>
      <c r="D448" s="155" t="s">
        <v>455</v>
      </c>
      <c r="E448" s="61" t="s">
        <v>17</v>
      </c>
      <c r="F448" s="493">
        <f>SUM(прил8!H163+прил8!H245)</f>
        <v>105791</v>
      </c>
      <c r="G448" s="493">
        <f>SUM(прил8!I163+прил8!I245)</f>
        <v>105791</v>
      </c>
    </row>
    <row r="449" spans="1:7" s="43" customFormat="1" ht="18" hidden="1" customHeight="1" x14ac:dyDescent="0.25">
      <c r="A449" s="59" t="s">
        <v>610</v>
      </c>
      <c r="B449" s="161" t="s">
        <v>608</v>
      </c>
      <c r="C449" s="259" t="s">
        <v>422</v>
      </c>
      <c r="D449" s="162" t="s">
        <v>423</v>
      </c>
      <c r="E449" s="137"/>
      <c r="F449" s="544">
        <f t="shared" ref="F449:G451" si="13">SUM(F450)</f>
        <v>0</v>
      </c>
      <c r="G449" s="544">
        <f t="shared" si="13"/>
        <v>0</v>
      </c>
    </row>
    <row r="450" spans="1:7" s="43" customFormat="1" ht="18" hidden="1" customHeight="1" x14ac:dyDescent="0.25">
      <c r="A450" s="148" t="s">
        <v>22</v>
      </c>
      <c r="B450" s="160" t="s">
        <v>609</v>
      </c>
      <c r="C450" s="169" t="s">
        <v>422</v>
      </c>
      <c r="D450" s="156" t="s">
        <v>423</v>
      </c>
      <c r="E450" s="166"/>
      <c r="F450" s="551">
        <f t="shared" si="13"/>
        <v>0</v>
      </c>
      <c r="G450" s="551">
        <f t="shared" si="13"/>
        <v>0</v>
      </c>
    </row>
    <row r="451" spans="1:7" s="43" customFormat="1" ht="18" hidden="1" customHeight="1" x14ac:dyDescent="0.25">
      <c r="A451" s="27" t="s">
        <v>611</v>
      </c>
      <c r="B451" s="128" t="s">
        <v>609</v>
      </c>
      <c r="C451" s="167" t="s">
        <v>422</v>
      </c>
      <c r="D451" s="158">
        <v>10030</v>
      </c>
      <c r="E451" s="42"/>
      <c r="F451" s="490">
        <f t="shared" si="13"/>
        <v>0</v>
      </c>
      <c r="G451" s="490">
        <f t="shared" si="13"/>
        <v>0</v>
      </c>
    </row>
    <row r="452" spans="1:7" s="43" customFormat="1" ht="15.75" hidden="1" customHeight="1" x14ac:dyDescent="0.25">
      <c r="A452" s="62" t="s">
        <v>40</v>
      </c>
      <c r="B452" s="456" t="s">
        <v>609</v>
      </c>
      <c r="C452" s="457" t="s">
        <v>422</v>
      </c>
      <c r="D452" s="458">
        <v>10030</v>
      </c>
      <c r="E452" s="61" t="s">
        <v>39</v>
      </c>
      <c r="F452" s="493"/>
      <c r="G452" s="493"/>
    </row>
    <row r="453" spans="1:7" ht="15.75" x14ac:dyDescent="0.25">
      <c r="A453" s="525" t="s">
        <v>814</v>
      </c>
      <c r="B453" s="527"/>
      <c r="C453" s="528"/>
      <c r="D453" s="529"/>
      <c r="E453" s="529"/>
      <c r="F453" s="553">
        <f>SUM(прил8!H638)</f>
        <v>3607139</v>
      </c>
      <c r="G453" s="553">
        <f>SUM(прил8!I638)</f>
        <v>7008875</v>
      </c>
    </row>
  </sheetData>
  <mergeCells count="8">
    <mergeCell ref="A13:E13"/>
    <mergeCell ref="B15:D15"/>
    <mergeCell ref="B1:F1"/>
    <mergeCell ref="B2:F2"/>
    <mergeCell ref="B3:F3"/>
    <mergeCell ref="A10:F10"/>
    <mergeCell ref="A11:F11"/>
    <mergeCell ref="A12:F12"/>
  </mergeCells>
  <pageMargins left="0.70866141732283472" right="0.70866141732283472" top="0.74803149606299213" bottom="0.74803149606299213" header="0.31496062992125984" footer="0.31496062992125984"/>
  <pageSetup paperSize="9" scale="67" orientation="portrait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8"/>
  <sheetViews>
    <sheetView topLeftCell="A4" zoomScaleNormal="100" workbookViewId="0">
      <selection activeCell="B9" sqref="B9"/>
    </sheetView>
  </sheetViews>
  <sheetFormatPr defaultRowHeight="15" x14ac:dyDescent="0.25"/>
  <cols>
    <col min="2" max="2" width="66.85546875" customWidth="1"/>
    <col min="3" max="3" width="15.42578125" customWidth="1"/>
    <col min="4" max="4" width="16" customWidth="1"/>
  </cols>
  <sheetData>
    <row r="1" spans="1:4" x14ac:dyDescent="0.25">
      <c r="B1" s="668" t="s">
        <v>736</v>
      </c>
      <c r="C1" s="669"/>
    </row>
    <row r="2" spans="1:4" x14ac:dyDescent="0.25">
      <c r="B2" s="602" t="s">
        <v>631</v>
      </c>
      <c r="C2" s="603"/>
      <c r="D2" s="601"/>
    </row>
    <row r="3" spans="1:4" x14ac:dyDescent="0.25">
      <c r="B3" s="602" t="s">
        <v>632</v>
      </c>
      <c r="C3" s="603"/>
      <c r="D3" s="601"/>
    </row>
    <row r="4" spans="1:4" x14ac:dyDescent="0.25">
      <c r="B4" s="602" t="s">
        <v>633</v>
      </c>
      <c r="C4" s="603"/>
      <c r="D4" s="601"/>
    </row>
    <row r="5" spans="1:4" x14ac:dyDescent="0.25">
      <c r="B5" s="602" t="s">
        <v>933</v>
      </c>
      <c r="C5" s="603"/>
      <c r="D5" s="601"/>
    </row>
    <row r="6" spans="1:4" x14ac:dyDescent="0.25">
      <c r="B6" s="602" t="s">
        <v>934</v>
      </c>
      <c r="C6" s="603"/>
      <c r="D6" s="601"/>
    </row>
    <row r="7" spans="1:4" x14ac:dyDescent="0.25">
      <c r="B7" s="597" t="s">
        <v>1050</v>
      </c>
      <c r="C7" s="598"/>
      <c r="D7" s="601"/>
    </row>
    <row r="8" spans="1:4" x14ac:dyDescent="0.25">
      <c r="B8" s="662" t="s">
        <v>1079</v>
      </c>
      <c r="C8" s="662"/>
      <c r="D8" s="662"/>
    </row>
    <row r="9" spans="1:4" x14ac:dyDescent="0.25">
      <c r="B9" s="627"/>
    </row>
    <row r="10" spans="1:4" ht="18.75" x14ac:dyDescent="0.25">
      <c r="A10" s="666" t="s">
        <v>634</v>
      </c>
      <c r="B10" s="666"/>
      <c r="C10" s="666"/>
      <c r="D10" s="666"/>
    </row>
    <row r="11" spans="1:4" ht="18.75" x14ac:dyDescent="0.3">
      <c r="A11" s="698" t="s">
        <v>932</v>
      </c>
      <c r="B11" s="698"/>
      <c r="C11" s="698"/>
      <c r="D11" s="698"/>
    </row>
    <row r="12" spans="1:4" ht="18.75" x14ac:dyDescent="0.3">
      <c r="A12" s="395"/>
      <c r="B12" s="396"/>
    </row>
    <row r="13" spans="1:4" ht="15.75" x14ac:dyDescent="0.25">
      <c r="A13" s="395"/>
      <c r="B13" s="394"/>
    </row>
    <row r="14" spans="1:4" ht="18.75" x14ac:dyDescent="0.25">
      <c r="B14" s="397" t="s">
        <v>635</v>
      </c>
    </row>
    <row r="15" spans="1:4" ht="15.75" x14ac:dyDescent="0.25">
      <c r="A15" s="398"/>
      <c r="C15" s="216"/>
    </row>
    <row r="16" spans="1:4" ht="15" customHeight="1" x14ac:dyDescent="0.25">
      <c r="A16" s="697" t="s">
        <v>408</v>
      </c>
      <c r="B16" s="697" t="s">
        <v>997</v>
      </c>
      <c r="C16" s="697" t="s">
        <v>998</v>
      </c>
      <c r="D16" s="688" t="s">
        <v>999</v>
      </c>
    </row>
    <row r="17" spans="1:4" x14ac:dyDescent="0.25">
      <c r="A17" s="697"/>
      <c r="B17" s="697"/>
      <c r="C17" s="697"/>
      <c r="D17" s="689"/>
    </row>
    <row r="18" spans="1:4" ht="35.25" customHeight="1" x14ac:dyDescent="0.25">
      <c r="A18" s="697"/>
      <c r="B18" s="697"/>
      <c r="C18" s="697"/>
      <c r="D18" s="689"/>
    </row>
    <row r="19" spans="1:4" x14ac:dyDescent="0.25">
      <c r="A19" s="697"/>
      <c r="B19" s="697"/>
      <c r="C19" s="697"/>
      <c r="D19" s="690"/>
    </row>
    <row r="20" spans="1:4" ht="15.75" x14ac:dyDescent="0.25">
      <c r="A20" s="381">
        <v>1</v>
      </c>
      <c r="B20" s="209" t="s">
        <v>637</v>
      </c>
      <c r="C20" s="381" t="s">
        <v>638</v>
      </c>
      <c r="D20" s="73"/>
    </row>
    <row r="21" spans="1:4" ht="31.5" x14ac:dyDescent="0.25">
      <c r="A21" s="381">
        <v>2</v>
      </c>
      <c r="B21" s="209" t="s">
        <v>996</v>
      </c>
      <c r="C21" s="629" t="s">
        <v>638</v>
      </c>
      <c r="D21" s="595"/>
    </row>
    <row r="22" spans="1:4" s="588" customFormat="1" ht="34.5" customHeight="1" x14ac:dyDescent="0.25">
      <c r="A22" s="593"/>
      <c r="B22" s="86" t="s">
        <v>1005</v>
      </c>
      <c r="C22" s="629" t="s">
        <v>638</v>
      </c>
      <c r="D22" s="73"/>
    </row>
    <row r="23" spans="1:4" ht="20.25" customHeight="1" x14ac:dyDescent="0.25">
      <c r="A23" s="381">
        <v>3</v>
      </c>
      <c r="B23" s="209" t="s">
        <v>639</v>
      </c>
      <c r="C23" s="629" t="s">
        <v>638</v>
      </c>
      <c r="D23" s="73"/>
    </row>
    <row r="24" spans="1:4" ht="15.75" x14ac:dyDescent="0.25">
      <c r="A24" s="381"/>
      <c r="B24" s="209" t="s">
        <v>640</v>
      </c>
      <c r="C24" s="629" t="s">
        <v>638</v>
      </c>
      <c r="D24" s="73"/>
    </row>
    <row r="25" spans="1:4" ht="15.75" x14ac:dyDescent="0.25">
      <c r="A25" s="398"/>
    </row>
    <row r="26" spans="1:4" ht="15.75" x14ac:dyDescent="0.25">
      <c r="A26" s="398"/>
    </row>
    <row r="27" spans="1:4" ht="18.75" x14ac:dyDescent="0.25">
      <c r="A27" s="398"/>
      <c r="B27" s="397" t="s">
        <v>641</v>
      </c>
    </row>
    <row r="28" spans="1:4" ht="18.75" x14ac:dyDescent="0.25">
      <c r="A28" s="397"/>
    </row>
    <row r="29" spans="1:4" ht="15" customHeight="1" x14ac:dyDescent="0.25">
      <c r="A29" s="697" t="s">
        <v>408</v>
      </c>
      <c r="B29" s="697" t="s">
        <v>997</v>
      </c>
      <c r="C29" s="691" t="s">
        <v>1000</v>
      </c>
      <c r="D29" s="692"/>
    </row>
    <row r="30" spans="1:4" ht="15" customHeight="1" x14ac:dyDescent="0.25">
      <c r="A30" s="697"/>
      <c r="B30" s="697"/>
      <c r="C30" s="693"/>
      <c r="D30" s="694"/>
    </row>
    <row r="31" spans="1:4" ht="15" customHeight="1" x14ac:dyDescent="0.25">
      <c r="A31" s="697"/>
      <c r="B31" s="697"/>
      <c r="C31" s="693"/>
      <c r="D31" s="694"/>
    </row>
    <row r="32" spans="1:4" ht="18.75" customHeight="1" x14ac:dyDescent="0.25">
      <c r="A32" s="697"/>
      <c r="B32" s="697"/>
      <c r="C32" s="695"/>
      <c r="D32" s="696"/>
    </row>
    <row r="33" spans="1:4" ht="15.75" x14ac:dyDescent="0.25">
      <c r="A33" s="381">
        <v>1</v>
      </c>
      <c r="B33" s="209" t="s">
        <v>637</v>
      </c>
      <c r="C33" s="686" t="s">
        <v>638</v>
      </c>
      <c r="D33" s="687"/>
    </row>
    <row r="34" spans="1:4" ht="31.5" x14ac:dyDescent="0.25">
      <c r="A34" s="381">
        <v>2</v>
      </c>
      <c r="B34" s="209" t="s">
        <v>996</v>
      </c>
      <c r="C34" s="686" t="s">
        <v>638</v>
      </c>
      <c r="D34" s="687"/>
    </row>
    <row r="35" spans="1:4" s="588" customFormat="1" ht="34.5" customHeight="1" x14ac:dyDescent="0.25">
      <c r="A35" s="593"/>
      <c r="B35" s="86" t="s">
        <v>1005</v>
      </c>
      <c r="C35" s="686" t="s">
        <v>638</v>
      </c>
      <c r="D35" s="687"/>
    </row>
    <row r="36" spans="1:4" ht="15.75" x14ac:dyDescent="0.25">
      <c r="A36" s="381">
        <v>3</v>
      </c>
      <c r="B36" s="211" t="s">
        <v>639</v>
      </c>
      <c r="C36" s="686" t="s">
        <v>638</v>
      </c>
      <c r="D36" s="687"/>
    </row>
    <row r="37" spans="1:4" ht="15.75" x14ac:dyDescent="0.25">
      <c r="A37" s="381"/>
      <c r="B37" s="209" t="s">
        <v>640</v>
      </c>
      <c r="C37" s="686" t="s">
        <v>638</v>
      </c>
      <c r="D37" s="687"/>
    </row>
    <row r="38" spans="1:4" ht="15.75" x14ac:dyDescent="0.25">
      <c r="A38" s="399"/>
    </row>
  </sheetData>
  <mergeCells count="16">
    <mergeCell ref="A29:A32"/>
    <mergeCell ref="B29:B32"/>
    <mergeCell ref="B1:C1"/>
    <mergeCell ref="A16:A19"/>
    <mergeCell ref="B16:B19"/>
    <mergeCell ref="C16:C19"/>
    <mergeCell ref="A10:D10"/>
    <mergeCell ref="A11:D11"/>
    <mergeCell ref="B8:D8"/>
    <mergeCell ref="C37:D37"/>
    <mergeCell ref="D16:D19"/>
    <mergeCell ref="C35:D35"/>
    <mergeCell ref="C29:D32"/>
    <mergeCell ref="C33:D33"/>
    <mergeCell ref="C34:D34"/>
    <mergeCell ref="C36:D36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8"/>
  <sheetViews>
    <sheetView zoomScaleNormal="100" workbookViewId="0">
      <selection activeCell="E9" sqref="E9"/>
    </sheetView>
  </sheetViews>
  <sheetFormatPr defaultRowHeight="15" x14ac:dyDescent="0.25"/>
  <cols>
    <col min="1" max="1" width="6.42578125" customWidth="1"/>
    <col min="2" max="2" width="52.140625" customWidth="1"/>
    <col min="3" max="3" width="15.5703125" customWidth="1"/>
    <col min="4" max="4" width="15.5703125" style="588" customWidth="1"/>
    <col min="5" max="5" width="15.28515625" customWidth="1"/>
    <col min="6" max="6" width="16.140625" customWidth="1"/>
    <col min="7" max="7" width="6" customWidth="1"/>
    <col min="258" max="258" width="6.42578125" customWidth="1"/>
    <col min="259" max="259" width="76.42578125" customWidth="1"/>
    <col min="260" max="260" width="13.42578125" customWidth="1"/>
    <col min="261" max="261" width="13.7109375" customWidth="1"/>
    <col min="514" max="514" width="6.42578125" customWidth="1"/>
    <col min="515" max="515" width="76.42578125" customWidth="1"/>
    <col min="516" max="516" width="13.42578125" customWidth="1"/>
    <col min="517" max="517" width="13.7109375" customWidth="1"/>
    <col min="770" max="770" width="6.42578125" customWidth="1"/>
    <col min="771" max="771" width="76.42578125" customWidth="1"/>
    <col min="772" max="772" width="13.42578125" customWidth="1"/>
    <col min="773" max="773" width="13.7109375" customWidth="1"/>
    <col min="1026" max="1026" width="6.42578125" customWidth="1"/>
    <col min="1027" max="1027" width="76.42578125" customWidth="1"/>
    <col min="1028" max="1028" width="13.42578125" customWidth="1"/>
    <col min="1029" max="1029" width="13.7109375" customWidth="1"/>
    <col min="1282" max="1282" width="6.42578125" customWidth="1"/>
    <col min="1283" max="1283" width="76.42578125" customWidth="1"/>
    <col min="1284" max="1284" width="13.42578125" customWidth="1"/>
    <col min="1285" max="1285" width="13.7109375" customWidth="1"/>
    <col min="1538" max="1538" width="6.42578125" customWidth="1"/>
    <col min="1539" max="1539" width="76.42578125" customWidth="1"/>
    <col min="1540" max="1540" width="13.42578125" customWidth="1"/>
    <col min="1541" max="1541" width="13.7109375" customWidth="1"/>
    <col min="1794" max="1794" width="6.42578125" customWidth="1"/>
    <col min="1795" max="1795" width="76.42578125" customWidth="1"/>
    <col min="1796" max="1796" width="13.42578125" customWidth="1"/>
    <col min="1797" max="1797" width="13.7109375" customWidth="1"/>
    <col min="2050" max="2050" width="6.42578125" customWidth="1"/>
    <col min="2051" max="2051" width="76.42578125" customWidth="1"/>
    <col min="2052" max="2052" width="13.42578125" customWidth="1"/>
    <col min="2053" max="2053" width="13.7109375" customWidth="1"/>
    <col min="2306" max="2306" width="6.42578125" customWidth="1"/>
    <col min="2307" max="2307" width="76.42578125" customWidth="1"/>
    <col min="2308" max="2308" width="13.42578125" customWidth="1"/>
    <col min="2309" max="2309" width="13.7109375" customWidth="1"/>
    <col min="2562" max="2562" width="6.42578125" customWidth="1"/>
    <col min="2563" max="2563" width="76.42578125" customWidth="1"/>
    <col min="2564" max="2564" width="13.42578125" customWidth="1"/>
    <col min="2565" max="2565" width="13.7109375" customWidth="1"/>
    <col min="2818" max="2818" width="6.42578125" customWidth="1"/>
    <col min="2819" max="2819" width="76.42578125" customWidth="1"/>
    <col min="2820" max="2820" width="13.42578125" customWidth="1"/>
    <col min="2821" max="2821" width="13.7109375" customWidth="1"/>
    <col min="3074" max="3074" width="6.42578125" customWidth="1"/>
    <col min="3075" max="3075" width="76.42578125" customWidth="1"/>
    <col min="3076" max="3076" width="13.42578125" customWidth="1"/>
    <col min="3077" max="3077" width="13.7109375" customWidth="1"/>
    <col min="3330" max="3330" width="6.42578125" customWidth="1"/>
    <col min="3331" max="3331" width="76.42578125" customWidth="1"/>
    <col min="3332" max="3332" width="13.42578125" customWidth="1"/>
    <col min="3333" max="3333" width="13.7109375" customWidth="1"/>
    <col min="3586" max="3586" width="6.42578125" customWidth="1"/>
    <col min="3587" max="3587" width="76.42578125" customWidth="1"/>
    <col min="3588" max="3588" width="13.42578125" customWidth="1"/>
    <col min="3589" max="3589" width="13.7109375" customWidth="1"/>
    <col min="3842" max="3842" width="6.42578125" customWidth="1"/>
    <col min="3843" max="3843" width="76.42578125" customWidth="1"/>
    <col min="3844" max="3844" width="13.42578125" customWidth="1"/>
    <col min="3845" max="3845" width="13.7109375" customWidth="1"/>
    <col min="4098" max="4098" width="6.42578125" customWidth="1"/>
    <col min="4099" max="4099" width="76.42578125" customWidth="1"/>
    <col min="4100" max="4100" width="13.42578125" customWidth="1"/>
    <col min="4101" max="4101" width="13.7109375" customWidth="1"/>
    <col min="4354" max="4354" width="6.42578125" customWidth="1"/>
    <col min="4355" max="4355" width="76.42578125" customWidth="1"/>
    <col min="4356" max="4356" width="13.42578125" customWidth="1"/>
    <col min="4357" max="4357" width="13.7109375" customWidth="1"/>
    <col min="4610" max="4610" width="6.42578125" customWidth="1"/>
    <col min="4611" max="4611" width="76.42578125" customWidth="1"/>
    <col min="4612" max="4612" width="13.42578125" customWidth="1"/>
    <col min="4613" max="4613" width="13.7109375" customWidth="1"/>
    <col min="4866" max="4866" width="6.42578125" customWidth="1"/>
    <col min="4867" max="4867" width="76.42578125" customWidth="1"/>
    <col min="4868" max="4868" width="13.42578125" customWidth="1"/>
    <col min="4869" max="4869" width="13.7109375" customWidth="1"/>
    <col min="5122" max="5122" width="6.42578125" customWidth="1"/>
    <col min="5123" max="5123" width="76.42578125" customWidth="1"/>
    <col min="5124" max="5124" width="13.42578125" customWidth="1"/>
    <col min="5125" max="5125" width="13.7109375" customWidth="1"/>
    <col min="5378" max="5378" width="6.42578125" customWidth="1"/>
    <col min="5379" max="5379" width="76.42578125" customWidth="1"/>
    <col min="5380" max="5380" width="13.42578125" customWidth="1"/>
    <col min="5381" max="5381" width="13.7109375" customWidth="1"/>
    <col min="5634" max="5634" width="6.42578125" customWidth="1"/>
    <col min="5635" max="5635" width="76.42578125" customWidth="1"/>
    <col min="5636" max="5636" width="13.42578125" customWidth="1"/>
    <col min="5637" max="5637" width="13.7109375" customWidth="1"/>
    <col min="5890" max="5890" width="6.42578125" customWidth="1"/>
    <col min="5891" max="5891" width="76.42578125" customWidth="1"/>
    <col min="5892" max="5892" width="13.42578125" customWidth="1"/>
    <col min="5893" max="5893" width="13.7109375" customWidth="1"/>
    <col min="6146" max="6146" width="6.42578125" customWidth="1"/>
    <col min="6147" max="6147" width="76.42578125" customWidth="1"/>
    <col min="6148" max="6148" width="13.42578125" customWidth="1"/>
    <col min="6149" max="6149" width="13.7109375" customWidth="1"/>
    <col min="6402" max="6402" width="6.42578125" customWidth="1"/>
    <col min="6403" max="6403" width="76.42578125" customWidth="1"/>
    <col min="6404" max="6404" width="13.42578125" customWidth="1"/>
    <col min="6405" max="6405" width="13.7109375" customWidth="1"/>
    <col min="6658" max="6658" width="6.42578125" customWidth="1"/>
    <col min="6659" max="6659" width="76.42578125" customWidth="1"/>
    <col min="6660" max="6660" width="13.42578125" customWidth="1"/>
    <col min="6661" max="6661" width="13.7109375" customWidth="1"/>
    <col min="6914" max="6914" width="6.42578125" customWidth="1"/>
    <col min="6915" max="6915" width="76.42578125" customWidth="1"/>
    <col min="6916" max="6916" width="13.42578125" customWidth="1"/>
    <col min="6917" max="6917" width="13.7109375" customWidth="1"/>
    <col min="7170" max="7170" width="6.42578125" customWidth="1"/>
    <col min="7171" max="7171" width="76.42578125" customWidth="1"/>
    <col min="7172" max="7172" width="13.42578125" customWidth="1"/>
    <col min="7173" max="7173" width="13.7109375" customWidth="1"/>
    <col min="7426" max="7426" width="6.42578125" customWidth="1"/>
    <col min="7427" max="7427" width="76.42578125" customWidth="1"/>
    <col min="7428" max="7428" width="13.42578125" customWidth="1"/>
    <col min="7429" max="7429" width="13.7109375" customWidth="1"/>
    <col min="7682" max="7682" width="6.42578125" customWidth="1"/>
    <col min="7683" max="7683" width="76.42578125" customWidth="1"/>
    <col min="7684" max="7684" width="13.42578125" customWidth="1"/>
    <col min="7685" max="7685" width="13.7109375" customWidth="1"/>
    <col min="7938" max="7938" width="6.42578125" customWidth="1"/>
    <col min="7939" max="7939" width="76.42578125" customWidth="1"/>
    <col min="7940" max="7940" width="13.42578125" customWidth="1"/>
    <col min="7941" max="7941" width="13.7109375" customWidth="1"/>
    <col min="8194" max="8194" width="6.42578125" customWidth="1"/>
    <col min="8195" max="8195" width="76.42578125" customWidth="1"/>
    <col min="8196" max="8196" width="13.42578125" customWidth="1"/>
    <col min="8197" max="8197" width="13.7109375" customWidth="1"/>
    <col min="8450" max="8450" width="6.42578125" customWidth="1"/>
    <col min="8451" max="8451" width="76.42578125" customWidth="1"/>
    <col min="8452" max="8452" width="13.42578125" customWidth="1"/>
    <col min="8453" max="8453" width="13.7109375" customWidth="1"/>
    <col min="8706" max="8706" width="6.42578125" customWidth="1"/>
    <col min="8707" max="8707" width="76.42578125" customWidth="1"/>
    <col min="8708" max="8708" width="13.42578125" customWidth="1"/>
    <col min="8709" max="8709" width="13.7109375" customWidth="1"/>
    <col min="8962" max="8962" width="6.42578125" customWidth="1"/>
    <col min="8963" max="8963" width="76.42578125" customWidth="1"/>
    <col min="8964" max="8964" width="13.42578125" customWidth="1"/>
    <col min="8965" max="8965" width="13.7109375" customWidth="1"/>
    <col min="9218" max="9218" width="6.42578125" customWidth="1"/>
    <col min="9219" max="9219" width="76.42578125" customWidth="1"/>
    <col min="9220" max="9220" width="13.42578125" customWidth="1"/>
    <col min="9221" max="9221" width="13.7109375" customWidth="1"/>
    <col min="9474" max="9474" width="6.42578125" customWidth="1"/>
    <col min="9475" max="9475" width="76.42578125" customWidth="1"/>
    <col min="9476" max="9476" width="13.42578125" customWidth="1"/>
    <col min="9477" max="9477" width="13.7109375" customWidth="1"/>
    <col min="9730" max="9730" width="6.42578125" customWidth="1"/>
    <col min="9731" max="9731" width="76.42578125" customWidth="1"/>
    <col min="9732" max="9732" width="13.42578125" customWidth="1"/>
    <col min="9733" max="9733" width="13.7109375" customWidth="1"/>
    <col min="9986" max="9986" width="6.42578125" customWidth="1"/>
    <col min="9987" max="9987" width="76.42578125" customWidth="1"/>
    <col min="9988" max="9988" width="13.42578125" customWidth="1"/>
    <col min="9989" max="9989" width="13.7109375" customWidth="1"/>
    <col min="10242" max="10242" width="6.42578125" customWidth="1"/>
    <col min="10243" max="10243" width="76.42578125" customWidth="1"/>
    <col min="10244" max="10244" width="13.42578125" customWidth="1"/>
    <col min="10245" max="10245" width="13.7109375" customWidth="1"/>
    <col min="10498" max="10498" width="6.42578125" customWidth="1"/>
    <col min="10499" max="10499" width="76.42578125" customWidth="1"/>
    <col min="10500" max="10500" width="13.42578125" customWidth="1"/>
    <col min="10501" max="10501" width="13.7109375" customWidth="1"/>
    <col min="10754" max="10754" width="6.42578125" customWidth="1"/>
    <col min="10755" max="10755" width="76.42578125" customWidth="1"/>
    <col min="10756" max="10756" width="13.42578125" customWidth="1"/>
    <col min="10757" max="10757" width="13.7109375" customWidth="1"/>
    <col min="11010" max="11010" width="6.42578125" customWidth="1"/>
    <col min="11011" max="11011" width="76.42578125" customWidth="1"/>
    <col min="11012" max="11012" width="13.42578125" customWidth="1"/>
    <col min="11013" max="11013" width="13.7109375" customWidth="1"/>
    <col min="11266" max="11266" width="6.42578125" customWidth="1"/>
    <col min="11267" max="11267" width="76.42578125" customWidth="1"/>
    <col min="11268" max="11268" width="13.42578125" customWidth="1"/>
    <col min="11269" max="11269" width="13.7109375" customWidth="1"/>
    <col min="11522" max="11522" width="6.42578125" customWidth="1"/>
    <col min="11523" max="11523" width="76.42578125" customWidth="1"/>
    <col min="11524" max="11524" width="13.42578125" customWidth="1"/>
    <col min="11525" max="11525" width="13.7109375" customWidth="1"/>
    <col min="11778" max="11778" width="6.42578125" customWidth="1"/>
    <col min="11779" max="11779" width="76.42578125" customWidth="1"/>
    <col min="11780" max="11780" width="13.42578125" customWidth="1"/>
    <col min="11781" max="11781" width="13.7109375" customWidth="1"/>
    <col min="12034" max="12034" width="6.42578125" customWidth="1"/>
    <col min="12035" max="12035" width="76.42578125" customWidth="1"/>
    <col min="12036" max="12036" width="13.42578125" customWidth="1"/>
    <col min="12037" max="12037" width="13.7109375" customWidth="1"/>
    <col min="12290" max="12290" width="6.42578125" customWidth="1"/>
    <col min="12291" max="12291" width="76.42578125" customWidth="1"/>
    <col min="12292" max="12292" width="13.42578125" customWidth="1"/>
    <col min="12293" max="12293" width="13.7109375" customWidth="1"/>
    <col min="12546" max="12546" width="6.42578125" customWidth="1"/>
    <col min="12547" max="12547" width="76.42578125" customWidth="1"/>
    <col min="12548" max="12548" width="13.42578125" customWidth="1"/>
    <col min="12549" max="12549" width="13.7109375" customWidth="1"/>
    <col min="12802" max="12802" width="6.42578125" customWidth="1"/>
    <col min="12803" max="12803" width="76.42578125" customWidth="1"/>
    <col min="12804" max="12804" width="13.42578125" customWidth="1"/>
    <col min="12805" max="12805" width="13.7109375" customWidth="1"/>
    <col min="13058" max="13058" width="6.42578125" customWidth="1"/>
    <col min="13059" max="13059" width="76.42578125" customWidth="1"/>
    <col min="13060" max="13060" width="13.42578125" customWidth="1"/>
    <col min="13061" max="13061" width="13.7109375" customWidth="1"/>
    <col min="13314" max="13314" width="6.42578125" customWidth="1"/>
    <col min="13315" max="13315" width="76.42578125" customWidth="1"/>
    <col min="13316" max="13316" width="13.42578125" customWidth="1"/>
    <col min="13317" max="13317" width="13.7109375" customWidth="1"/>
    <col min="13570" max="13570" width="6.42578125" customWidth="1"/>
    <col min="13571" max="13571" width="76.42578125" customWidth="1"/>
    <col min="13572" max="13572" width="13.42578125" customWidth="1"/>
    <col min="13573" max="13573" width="13.7109375" customWidth="1"/>
    <col min="13826" max="13826" width="6.42578125" customWidth="1"/>
    <col min="13827" max="13827" width="76.42578125" customWidth="1"/>
    <col min="13828" max="13828" width="13.42578125" customWidth="1"/>
    <col min="13829" max="13829" width="13.7109375" customWidth="1"/>
    <col min="14082" max="14082" width="6.42578125" customWidth="1"/>
    <col min="14083" max="14083" width="76.42578125" customWidth="1"/>
    <col min="14084" max="14084" width="13.42578125" customWidth="1"/>
    <col min="14085" max="14085" width="13.7109375" customWidth="1"/>
    <col min="14338" max="14338" width="6.42578125" customWidth="1"/>
    <col min="14339" max="14339" width="76.42578125" customWidth="1"/>
    <col min="14340" max="14340" width="13.42578125" customWidth="1"/>
    <col min="14341" max="14341" width="13.7109375" customWidth="1"/>
    <col min="14594" max="14594" width="6.42578125" customWidth="1"/>
    <col min="14595" max="14595" width="76.42578125" customWidth="1"/>
    <col min="14596" max="14596" width="13.42578125" customWidth="1"/>
    <col min="14597" max="14597" width="13.7109375" customWidth="1"/>
    <col min="14850" max="14850" width="6.42578125" customWidth="1"/>
    <col min="14851" max="14851" width="76.42578125" customWidth="1"/>
    <col min="14852" max="14852" width="13.42578125" customWidth="1"/>
    <col min="14853" max="14853" width="13.7109375" customWidth="1"/>
    <col min="15106" max="15106" width="6.42578125" customWidth="1"/>
    <col min="15107" max="15107" width="76.42578125" customWidth="1"/>
    <col min="15108" max="15108" width="13.42578125" customWidth="1"/>
    <col min="15109" max="15109" width="13.7109375" customWidth="1"/>
    <col min="15362" max="15362" width="6.42578125" customWidth="1"/>
    <col min="15363" max="15363" width="76.42578125" customWidth="1"/>
    <col min="15364" max="15364" width="13.42578125" customWidth="1"/>
    <col min="15365" max="15365" width="13.7109375" customWidth="1"/>
    <col min="15618" max="15618" width="6.42578125" customWidth="1"/>
    <col min="15619" max="15619" width="76.42578125" customWidth="1"/>
    <col min="15620" max="15620" width="13.42578125" customWidth="1"/>
    <col min="15621" max="15621" width="13.7109375" customWidth="1"/>
    <col min="15874" max="15874" width="6.42578125" customWidth="1"/>
    <col min="15875" max="15875" width="76.42578125" customWidth="1"/>
    <col min="15876" max="15876" width="13.42578125" customWidth="1"/>
    <col min="15877" max="15877" width="13.7109375" customWidth="1"/>
    <col min="16130" max="16130" width="6.42578125" customWidth="1"/>
    <col min="16131" max="16131" width="76.42578125" customWidth="1"/>
    <col min="16132" max="16132" width="13.42578125" customWidth="1"/>
    <col min="16133" max="16133" width="13.7109375" customWidth="1"/>
  </cols>
  <sheetData>
    <row r="1" spans="1:6" x14ac:dyDescent="0.25">
      <c r="B1" s="589"/>
      <c r="C1" s="590"/>
      <c r="D1" s="592"/>
      <c r="E1" s="587" t="s">
        <v>1006</v>
      </c>
    </row>
    <row r="2" spans="1:6" x14ac:dyDescent="0.25">
      <c r="B2" s="589"/>
      <c r="C2" s="590"/>
      <c r="D2" s="592"/>
      <c r="E2" s="587" t="s">
        <v>1007</v>
      </c>
    </row>
    <row r="3" spans="1:6" x14ac:dyDescent="0.25">
      <c r="B3" s="589"/>
      <c r="C3" s="590"/>
      <c r="D3" s="592"/>
      <c r="E3" s="587" t="s">
        <v>6</v>
      </c>
    </row>
    <row r="4" spans="1:6" x14ac:dyDescent="0.25">
      <c r="B4" s="589"/>
      <c r="C4" s="590"/>
      <c r="D4" s="592"/>
      <c r="E4" s="587" t="s">
        <v>1008</v>
      </c>
    </row>
    <row r="5" spans="1:6" x14ac:dyDescent="0.25">
      <c r="B5" s="589"/>
      <c r="C5" s="590"/>
      <c r="D5" s="592"/>
      <c r="E5" s="587" t="s">
        <v>1010</v>
      </c>
    </row>
    <row r="6" spans="1:6" x14ac:dyDescent="0.25">
      <c r="B6" s="589"/>
      <c r="C6" s="590"/>
      <c r="D6" s="592"/>
      <c r="E6" s="587" t="s">
        <v>1009</v>
      </c>
    </row>
    <row r="7" spans="1:6" x14ac:dyDescent="0.25">
      <c r="B7" s="597"/>
      <c r="C7" s="598"/>
      <c r="D7" s="591"/>
      <c r="E7" s="587" t="s">
        <v>1048</v>
      </c>
    </row>
    <row r="8" spans="1:6" x14ac:dyDescent="0.25">
      <c r="B8" s="668"/>
      <c r="C8" s="669"/>
      <c r="D8" s="592"/>
      <c r="E8" s="624" t="s">
        <v>1076</v>
      </c>
    </row>
    <row r="10" spans="1:6" ht="18.75" x14ac:dyDescent="0.25">
      <c r="A10" s="666" t="s">
        <v>634</v>
      </c>
      <c r="B10" s="666"/>
      <c r="C10" s="666"/>
      <c r="D10" s="666"/>
      <c r="E10" s="666"/>
      <c r="F10" s="666"/>
    </row>
    <row r="11" spans="1:6" ht="18.75" x14ac:dyDescent="0.3">
      <c r="A11" s="698" t="s">
        <v>935</v>
      </c>
      <c r="B11" s="698"/>
      <c r="C11" s="698"/>
      <c r="D11" s="698"/>
      <c r="E11" s="698"/>
      <c r="F11" s="698"/>
    </row>
    <row r="12" spans="1:6" ht="18.75" x14ac:dyDescent="0.3">
      <c r="A12" s="395"/>
      <c r="B12" s="396"/>
    </row>
    <row r="13" spans="1:6" ht="15.75" x14ac:dyDescent="0.25">
      <c r="A13" s="395"/>
      <c r="B13" s="394"/>
    </row>
    <row r="14" spans="1:6" ht="18.75" x14ac:dyDescent="0.25">
      <c r="B14" s="397" t="s">
        <v>635</v>
      </c>
    </row>
    <row r="15" spans="1:6" ht="15.75" x14ac:dyDescent="0.25">
      <c r="A15" s="398"/>
      <c r="E15" s="216"/>
    </row>
    <row r="16" spans="1:6" ht="15" customHeight="1" x14ac:dyDescent="0.25">
      <c r="A16" s="697" t="s">
        <v>408</v>
      </c>
      <c r="B16" s="697" t="s">
        <v>636</v>
      </c>
      <c r="C16" s="688" t="s">
        <v>1001</v>
      </c>
      <c r="D16" s="701" t="s">
        <v>999</v>
      </c>
      <c r="E16" s="688" t="s">
        <v>1002</v>
      </c>
      <c r="F16" s="701" t="s">
        <v>999</v>
      </c>
    </row>
    <row r="17" spans="1:6" ht="15" customHeight="1" x14ac:dyDescent="0.25">
      <c r="A17" s="697"/>
      <c r="B17" s="697"/>
      <c r="C17" s="689"/>
      <c r="D17" s="702"/>
      <c r="E17" s="689"/>
      <c r="F17" s="702"/>
    </row>
    <row r="18" spans="1:6" ht="31.5" customHeight="1" x14ac:dyDescent="0.25">
      <c r="A18" s="697"/>
      <c r="B18" s="697"/>
      <c r="C18" s="689"/>
      <c r="D18" s="702"/>
      <c r="E18" s="689"/>
      <c r="F18" s="702"/>
    </row>
    <row r="19" spans="1:6" ht="15.75" customHeight="1" x14ac:dyDescent="0.25">
      <c r="A19" s="697"/>
      <c r="B19" s="697"/>
      <c r="C19" s="690"/>
      <c r="D19" s="703"/>
      <c r="E19" s="690"/>
      <c r="F19" s="703"/>
    </row>
    <row r="20" spans="1:6" ht="15.75" x14ac:dyDescent="0.25">
      <c r="A20" s="381">
        <v>1</v>
      </c>
      <c r="B20" s="209" t="s">
        <v>637</v>
      </c>
      <c r="C20" s="381" t="s">
        <v>638</v>
      </c>
      <c r="D20" s="593"/>
      <c r="E20" s="381" t="s">
        <v>638</v>
      </c>
      <c r="F20" s="593"/>
    </row>
    <row r="21" spans="1:6" ht="47.25" customHeight="1" x14ac:dyDescent="0.25">
      <c r="A21" s="381">
        <v>2</v>
      </c>
      <c r="B21" s="209" t="s">
        <v>996</v>
      </c>
      <c r="C21" s="579" t="s">
        <v>638</v>
      </c>
      <c r="D21" s="593"/>
      <c r="E21" s="579" t="s">
        <v>638</v>
      </c>
      <c r="F21" s="593"/>
    </row>
    <row r="22" spans="1:6" s="588" customFormat="1" ht="33" customHeight="1" x14ac:dyDescent="0.25">
      <c r="A22" s="593"/>
      <c r="B22" s="86" t="s">
        <v>1005</v>
      </c>
      <c r="C22" s="593" t="s">
        <v>638</v>
      </c>
      <c r="D22" s="593"/>
      <c r="E22" s="593" t="s">
        <v>638</v>
      </c>
      <c r="F22" s="593"/>
    </row>
    <row r="23" spans="1:6" ht="15.75" x14ac:dyDescent="0.25">
      <c r="A23" s="381">
        <v>3</v>
      </c>
      <c r="B23" s="209" t="s">
        <v>639</v>
      </c>
      <c r="C23" s="427">
        <v>1473265</v>
      </c>
      <c r="D23" s="596">
        <v>44920</v>
      </c>
      <c r="E23" s="427">
        <v>2946691</v>
      </c>
      <c r="F23" s="596">
        <v>45285</v>
      </c>
    </row>
    <row r="24" spans="1:6" ht="15.75" x14ac:dyDescent="0.25">
      <c r="A24" s="381"/>
      <c r="B24" s="209" t="s">
        <v>640</v>
      </c>
      <c r="C24" s="629" t="s">
        <v>638</v>
      </c>
      <c r="D24" s="593"/>
      <c r="E24" s="629" t="s">
        <v>638</v>
      </c>
      <c r="F24" s="593"/>
    </row>
    <row r="25" spans="1:6" ht="15.75" x14ac:dyDescent="0.25">
      <c r="A25" s="398"/>
    </row>
    <row r="26" spans="1:6" ht="15.75" x14ac:dyDescent="0.25">
      <c r="A26" s="398"/>
    </row>
    <row r="27" spans="1:6" ht="18.75" x14ac:dyDescent="0.25">
      <c r="A27" s="398"/>
      <c r="B27" s="397" t="s">
        <v>641</v>
      </c>
    </row>
    <row r="28" spans="1:6" ht="15.75" x14ac:dyDescent="0.25">
      <c r="A28" s="398"/>
    </row>
    <row r="29" spans="1:6" ht="15" customHeight="1" x14ac:dyDescent="0.25">
      <c r="A29" s="697" t="s">
        <v>408</v>
      </c>
      <c r="B29" s="697" t="s">
        <v>636</v>
      </c>
      <c r="C29" s="691" t="s">
        <v>1003</v>
      </c>
      <c r="D29" s="692"/>
      <c r="E29" s="691" t="s">
        <v>1004</v>
      </c>
      <c r="F29" s="692"/>
    </row>
    <row r="30" spans="1:6" ht="15" customHeight="1" x14ac:dyDescent="0.25">
      <c r="A30" s="697"/>
      <c r="B30" s="697"/>
      <c r="C30" s="693"/>
      <c r="D30" s="694"/>
      <c r="E30" s="693"/>
      <c r="F30" s="694"/>
    </row>
    <row r="31" spans="1:6" ht="15" customHeight="1" x14ac:dyDescent="0.25">
      <c r="A31" s="697"/>
      <c r="B31" s="697"/>
      <c r="C31" s="693"/>
      <c r="D31" s="694"/>
      <c r="E31" s="693"/>
      <c r="F31" s="694"/>
    </row>
    <row r="32" spans="1:6" ht="18.75" customHeight="1" x14ac:dyDescent="0.25">
      <c r="A32" s="697"/>
      <c r="B32" s="697"/>
      <c r="C32" s="695"/>
      <c r="D32" s="696"/>
      <c r="E32" s="695"/>
      <c r="F32" s="696"/>
    </row>
    <row r="33" spans="1:6" ht="15.75" x14ac:dyDescent="0.25">
      <c r="A33" s="381">
        <v>1</v>
      </c>
      <c r="B33" s="209" t="s">
        <v>637</v>
      </c>
      <c r="C33" s="686" t="s">
        <v>638</v>
      </c>
      <c r="D33" s="687"/>
      <c r="E33" s="686" t="s">
        <v>638</v>
      </c>
      <c r="F33" s="687"/>
    </row>
    <row r="34" spans="1:6" ht="45.75" customHeight="1" x14ac:dyDescent="0.25">
      <c r="A34" s="381">
        <v>2</v>
      </c>
      <c r="B34" s="209" t="s">
        <v>996</v>
      </c>
      <c r="C34" s="686" t="s">
        <v>638</v>
      </c>
      <c r="D34" s="687"/>
      <c r="E34" s="686" t="s">
        <v>638</v>
      </c>
      <c r="F34" s="687"/>
    </row>
    <row r="35" spans="1:6" s="588" customFormat="1" ht="35.25" customHeight="1" x14ac:dyDescent="0.25">
      <c r="A35" s="593"/>
      <c r="B35" s="86" t="s">
        <v>1005</v>
      </c>
      <c r="C35" s="686" t="s">
        <v>638</v>
      </c>
      <c r="D35" s="687"/>
      <c r="E35" s="686" t="s">
        <v>638</v>
      </c>
      <c r="F35" s="687"/>
    </row>
    <row r="36" spans="1:6" ht="15.75" x14ac:dyDescent="0.25">
      <c r="A36" s="381">
        <v>3</v>
      </c>
      <c r="B36" s="209" t="s">
        <v>639</v>
      </c>
      <c r="C36" s="686" t="s">
        <v>638</v>
      </c>
      <c r="D36" s="687"/>
      <c r="E36" s="699">
        <v>1473265</v>
      </c>
      <c r="F36" s="700"/>
    </row>
    <row r="37" spans="1:6" ht="15.75" x14ac:dyDescent="0.25">
      <c r="A37" s="381"/>
      <c r="B37" s="209" t="s">
        <v>640</v>
      </c>
      <c r="C37" s="686" t="s">
        <v>638</v>
      </c>
      <c r="D37" s="687"/>
      <c r="E37" s="686" t="s">
        <v>638</v>
      </c>
      <c r="F37" s="687"/>
    </row>
    <row r="38" spans="1:6" ht="15.75" x14ac:dyDescent="0.25">
      <c r="A38" s="399"/>
    </row>
  </sheetData>
  <mergeCells count="23">
    <mergeCell ref="B8:C8"/>
    <mergeCell ref="C16:C19"/>
    <mergeCell ref="D16:D19"/>
    <mergeCell ref="E16:E19"/>
    <mergeCell ref="A10:F10"/>
    <mergeCell ref="A11:F11"/>
    <mergeCell ref="F16:F19"/>
    <mergeCell ref="A16:A19"/>
    <mergeCell ref="B16:B19"/>
    <mergeCell ref="C29:D32"/>
    <mergeCell ref="E29:F32"/>
    <mergeCell ref="C33:D33"/>
    <mergeCell ref="A29:A32"/>
    <mergeCell ref="B29:B32"/>
    <mergeCell ref="C34:D34"/>
    <mergeCell ref="C36:D36"/>
    <mergeCell ref="C37:D37"/>
    <mergeCell ref="E33:F33"/>
    <mergeCell ref="E34:F34"/>
    <mergeCell ref="E36:F36"/>
    <mergeCell ref="E37:F37"/>
    <mergeCell ref="C35:D35"/>
    <mergeCell ref="E35:F35"/>
  </mergeCells>
  <pageMargins left="0.7" right="0.7" top="0.75" bottom="0.75" header="0.3" footer="0.3"/>
  <pageSetup paperSize="9" scale="67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6"/>
  <sheetViews>
    <sheetView zoomScaleNormal="100" workbookViewId="0">
      <selection activeCell="F7" sqref="F7"/>
    </sheetView>
  </sheetViews>
  <sheetFormatPr defaultRowHeight="15" x14ac:dyDescent="0.25"/>
  <cols>
    <col min="1" max="1" width="7.7109375" style="588" customWidth="1"/>
    <col min="2" max="2" width="14.140625" customWidth="1"/>
    <col min="3" max="3" width="16" customWidth="1"/>
    <col min="4" max="4" width="16.7109375" customWidth="1"/>
    <col min="5" max="5" width="16.140625" customWidth="1"/>
    <col min="6" max="6" width="15.5703125" customWidth="1"/>
    <col min="7" max="7" width="14.28515625" customWidth="1"/>
    <col min="8" max="8" width="17.42578125" customWidth="1"/>
    <col min="258" max="258" width="14.140625" customWidth="1"/>
    <col min="259" max="259" width="16" customWidth="1"/>
    <col min="260" max="260" width="16.7109375" customWidth="1"/>
    <col min="261" max="261" width="16.140625" customWidth="1"/>
    <col min="262" max="262" width="15.5703125" customWidth="1"/>
    <col min="263" max="263" width="14.28515625" customWidth="1"/>
    <col min="264" max="264" width="17.42578125" customWidth="1"/>
    <col min="514" max="514" width="14.140625" customWidth="1"/>
    <col min="515" max="515" width="16" customWidth="1"/>
    <col min="516" max="516" width="16.7109375" customWidth="1"/>
    <col min="517" max="517" width="16.140625" customWidth="1"/>
    <col min="518" max="518" width="15.5703125" customWidth="1"/>
    <col min="519" max="519" width="14.28515625" customWidth="1"/>
    <col min="520" max="520" width="17.42578125" customWidth="1"/>
    <col min="770" max="770" width="14.140625" customWidth="1"/>
    <col min="771" max="771" width="16" customWidth="1"/>
    <col min="772" max="772" width="16.7109375" customWidth="1"/>
    <col min="773" max="773" width="16.140625" customWidth="1"/>
    <col min="774" max="774" width="15.5703125" customWidth="1"/>
    <col min="775" max="775" width="14.28515625" customWidth="1"/>
    <col min="776" max="776" width="17.42578125" customWidth="1"/>
    <col min="1026" max="1026" width="14.140625" customWidth="1"/>
    <col min="1027" max="1027" width="16" customWidth="1"/>
    <col min="1028" max="1028" width="16.7109375" customWidth="1"/>
    <col min="1029" max="1029" width="16.140625" customWidth="1"/>
    <col min="1030" max="1030" width="15.5703125" customWidth="1"/>
    <col min="1031" max="1031" width="14.28515625" customWidth="1"/>
    <col min="1032" max="1032" width="17.42578125" customWidth="1"/>
    <col min="1282" max="1282" width="14.140625" customWidth="1"/>
    <col min="1283" max="1283" width="16" customWidth="1"/>
    <col min="1284" max="1284" width="16.7109375" customWidth="1"/>
    <col min="1285" max="1285" width="16.140625" customWidth="1"/>
    <col min="1286" max="1286" width="15.5703125" customWidth="1"/>
    <col min="1287" max="1287" width="14.28515625" customWidth="1"/>
    <col min="1288" max="1288" width="17.42578125" customWidth="1"/>
    <col min="1538" max="1538" width="14.140625" customWidth="1"/>
    <col min="1539" max="1539" width="16" customWidth="1"/>
    <col min="1540" max="1540" width="16.7109375" customWidth="1"/>
    <col min="1541" max="1541" width="16.140625" customWidth="1"/>
    <col min="1542" max="1542" width="15.5703125" customWidth="1"/>
    <col min="1543" max="1543" width="14.28515625" customWidth="1"/>
    <col min="1544" max="1544" width="17.42578125" customWidth="1"/>
    <col min="1794" max="1794" width="14.140625" customWidth="1"/>
    <col min="1795" max="1795" width="16" customWidth="1"/>
    <col min="1796" max="1796" width="16.7109375" customWidth="1"/>
    <col min="1797" max="1797" width="16.140625" customWidth="1"/>
    <col min="1798" max="1798" width="15.5703125" customWidth="1"/>
    <col min="1799" max="1799" width="14.28515625" customWidth="1"/>
    <col min="1800" max="1800" width="17.42578125" customWidth="1"/>
    <col min="2050" max="2050" width="14.140625" customWidth="1"/>
    <col min="2051" max="2051" width="16" customWidth="1"/>
    <col min="2052" max="2052" width="16.7109375" customWidth="1"/>
    <col min="2053" max="2053" width="16.140625" customWidth="1"/>
    <col min="2054" max="2054" width="15.5703125" customWidth="1"/>
    <col min="2055" max="2055" width="14.28515625" customWidth="1"/>
    <col min="2056" max="2056" width="17.42578125" customWidth="1"/>
    <col min="2306" max="2306" width="14.140625" customWidth="1"/>
    <col min="2307" max="2307" width="16" customWidth="1"/>
    <col min="2308" max="2308" width="16.7109375" customWidth="1"/>
    <col min="2309" max="2309" width="16.140625" customWidth="1"/>
    <col min="2310" max="2310" width="15.5703125" customWidth="1"/>
    <col min="2311" max="2311" width="14.28515625" customWidth="1"/>
    <col min="2312" max="2312" width="17.42578125" customWidth="1"/>
    <col min="2562" max="2562" width="14.140625" customWidth="1"/>
    <col min="2563" max="2563" width="16" customWidth="1"/>
    <col min="2564" max="2564" width="16.7109375" customWidth="1"/>
    <col min="2565" max="2565" width="16.140625" customWidth="1"/>
    <col min="2566" max="2566" width="15.5703125" customWidth="1"/>
    <col min="2567" max="2567" width="14.28515625" customWidth="1"/>
    <col min="2568" max="2568" width="17.42578125" customWidth="1"/>
    <col min="2818" max="2818" width="14.140625" customWidth="1"/>
    <col min="2819" max="2819" width="16" customWidth="1"/>
    <col min="2820" max="2820" width="16.7109375" customWidth="1"/>
    <col min="2821" max="2821" width="16.140625" customWidth="1"/>
    <col min="2822" max="2822" width="15.5703125" customWidth="1"/>
    <col min="2823" max="2823" width="14.28515625" customWidth="1"/>
    <col min="2824" max="2824" width="17.42578125" customWidth="1"/>
    <col min="3074" max="3074" width="14.140625" customWidth="1"/>
    <col min="3075" max="3075" width="16" customWidth="1"/>
    <col min="3076" max="3076" width="16.7109375" customWidth="1"/>
    <col min="3077" max="3077" width="16.140625" customWidth="1"/>
    <col min="3078" max="3078" width="15.5703125" customWidth="1"/>
    <col min="3079" max="3079" width="14.28515625" customWidth="1"/>
    <col min="3080" max="3080" width="17.42578125" customWidth="1"/>
    <col min="3330" max="3330" width="14.140625" customWidth="1"/>
    <col min="3331" max="3331" width="16" customWidth="1"/>
    <col min="3332" max="3332" width="16.7109375" customWidth="1"/>
    <col min="3333" max="3333" width="16.140625" customWidth="1"/>
    <col min="3334" max="3334" width="15.5703125" customWidth="1"/>
    <col min="3335" max="3335" width="14.28515625" customWidth="1"/>
    <col min="3336" max="3336" width="17.42578125" customWidth="1"/>
    <col min="3586" max="3586" width="14.140625" customWidth="1"/>
    <col min="3587" max="3587" width="16" customWidth="1"/>
    <col min="3588" max="3588" width="16.7109375" customWidth="1"/>
    <col min="3589" max="3589" width="16.140625" customWidth="1"/>
    <col min="3590" max="3590" width="15.5703125" customWidth="1"/>
    <col min="3591" max="3591" width="14.28515625" customWidth="1"/>
    <col min="3592" max="3592" width="17.42578125" customWidth="1"/>
    <col min="3842" max="3842" width="14.140625" customWidth="1"/>
    <col min="3843" max="3843" width="16" customWidth="1"/>
    <col min="3844" max="3844" width="16.7109375" customWidth="1"/>
    <col min="3845" max="3845" width="16.140625" customWidth="1"/>
    <col min="3846" max="3846" width="15.5703125" customWidth="1"/>
    <col min="3847" max="3847" width="14.28515625" customWidth="1"/>
    <col min="3848" max="3848" width="17.42578125" customWidth="1"/>
    <col min="4098" max="4098" width="14.140625" customWidth="1"/>
    <col min="4099" max="4099" width="16" customWidth="1"/>
    <col min="4100" max="4100" width="16.7109375" customWidth="1"/>
    <col min="4101" max="4101" width="16.140625" customWidth="1"/>
    <col min="4102" max="4102" width="15.5703125" customWidth="1"/>
    <col min="4103" max="4103" width="14.28515625" customWidth="1"/>
    <col min="4104" max="4104" width="17.42578125" customWidth="1"/>
    <col min="4354" max="4354" width="14.140625" customWidth="1"/>
    <col min="4355" max="4355" width="16" customWidth="1"/>
    <col min="4356" max="4356" width="16.7109375" customWidth="1"/>
    <col min="4357" max="4357" width="16.140625" customWidth="1"/>
    <col min="4358" max="4358" width="15.5703125" customWidth="1"/>
    <col min="4359" max="4359" width="14.28515625" customWidth="1"/>
    <col min="4360" max="4360" width="17.42578125" customWidth="1"/>
    <col min="4610" max="4610" width="14.140625" customWidth="1"/>
    <col min="4611" max="4611" width="16" customWidth="1"/>
    <col min="4612" max="4612" width="16.7109375" customWidth="1"/>
    <col min="4613" max="4613" width="16.140625" customWidth="1"/>
    <col min="4614" max="4614" width="15.5703125" customWidth="1"/>
    <col min="4615" max="4615" width="14.28515625" customWidth="1"/>
    <col min="4616" max="4616" width="17.42578125" customWidth="1"/>
    <col min="4866" max="4866" width="14.140625" customWidth="1"/>
    <col min="4867" max="4867" width="16" customWidth="1"/>
    <col min="4868" max="4868" width="16.7109375" customWidth="1"/>
    <col min="4869" max="4869" width="16.140625" customWidth="1"/>
    <col min="4870" max="4870" width="15.5703125" customWidth="1"/>
    <col min="4871" max="4871" width="14.28515625" customWidth="1"/>
    <col min="4872" max="4872" width="17.42578125" customWidth="1"/>
    <col min="5122" max="5122" width="14.140625" customWidth="1"/>
    <col min="5123" max="5123" width="16" customWidth="1"/>
    <col min="5124" max="5124" width="16.7109375" customWidth="1"/>
    <col min="5125" max="5125" width="16.140625" customWidth="1"/>
    <col min="5126" max="5126" width="15.5703125" customWidth="1"/>
    <col min="5127" max="5127" width="14.28515625" customWidth="1"/>
    <col min="5128" max="5128" width="17.42578125" customWidth="1"/>
    <col min="5378" max="5378" width="14.140625" customWidth="1"/>
    <col min="5379" max="5379" width="16" customWidth="1"/>
    <col min="5380" max="5380" width="16.7109375" customWidth="1"/>
    <col min="5381" max="5381" width="16.140625" customWidth="1"/>
    <col min="5382" max="5382" width="15.5703125" customWidth="1"/>
    <col min="5383" max="5383" width="14.28515625" customWidth="1"/>
    <col min="5384" max="5384" width="17.42578125" customWidth="1"/>
    <col min="5634" max="5634" width="14.140625" customWidth="1"/>
    <col min="5635" max="5635" width="16" customWidth="1"/>
    <col min="5636" max="5636" width="16.7109375" customWidth="1"/>
    <col min="5637" max="5637" width="16.140625" customWidth="1"/>
    <col min="5638" max="5638" width="15.5703125" customWidth="1"/>
    <col min="5639" max="5639" width="14.28515625" customWidth="1"/>
    <col min="5640" max="5640" width="17.42578125" customWidth="1"/>
    <col min="5890" max="5890" width="14.140625" customWidth="1"/>
    <col min="5891" max="5891" width="16" customWidth="1"/>
    <col min="5892" max="5892" width="16.7109375" customWidth="1"/>
    <col min="5893" max="5893" width="16.140625" customWidth="1"/>
    <col min="5894" max="5894" width="15.5703125" customWidth="1"/>
    <col min="5895" max="5895" width="14.28515625" customWidth="1"/>
    <col min="5896" max="5896" width="17.42578125" customWidth="1"/>
    <col min="6146" max="6146" width="14.140625" customWidth="1"/>
    <col min="6147" max="6147" width="16" customWidth="1"/>
    <col min="6148" max="6148" width="16.7109375" customWidth="1"/>
    <col min="6149" max="6149" width="16.140625" customWidth="1"/>
    <col min="6150" max="6150" width="15.5703125" customWidth="1"/>
    <col min="6151" max="6151" width="14.28515625" customWidth="1"/>
    <col min="6152" max="6152" width="17.42578125" customWidth="1"/>
    <col min="6402" max="6402" width="14.140625" customWidth="1"/>
    <col min="6403" max="6403" width="16" customWidth="1"/>
    <col min="6404" max="6404" width="16.7109375" customWidth="1"/>
    <col min="6405" max="6405" width="16.140625" customWidth="1"/>
    <col min="6406" max="6406" width="15.5703125" customWidth="1"/>
    <col min="6407" max="6407" width="14.28515625" customWidth="1"/>
    <col min="6408" max="6408" width="17.42578125" customWidth="1"/>
    <col min="6658" max="6658" width="14.140625" customWidth="1"/>
    <col min="6659" max="6659" width="16" customWidth="1"/>
    <col min="6660" max="6660" width="16.7109375" customWidth="1"/>
    <col min="6661" max="6661" width="16.140625" customWidth="1"/>
    <col min="6662" max="6662" width="15.5703125" customWidth="1"/>
    <col min="6663" max="6663" width="14.28515625" customWidth="1"/>
    <col min="6664" max="6664" width="17.42578125" customWidth="1"/>
    <col min="6914" max="6914" width="14.140625" customWidth="1"/>
    <col min="6915" max="6915" width="16" customWidth="1"/>
    <col min="6916" max="6916" width="16.7109375" customWidth="1"/>
    <col min="6917" max="6917" width="16.140625" customWidth="1"/>
    <col min="6918" max="6918" width="15.5703125" customWidth="1"/>
    <col min="6919" max="6919" width="14.28515625" customWidth="1"/>
    <col min="6920" max="6920" width="17.42578125" customWidth="1"/>
    <col min="7170" max="7170" width="14.140625" customWidth="1"/>
    <col min="7171" max="7171" width="16" customWidth="1"/>
    <col min="7172" max="7172" width="16.7109375" customWidth="1"/>
    <col min="7173" max="7173" width="16.140625" customWidth="1"/>
    <col min="7174" max="7174" width="15.5703125" customWidth="1"/>
    <col min="7175" max="7175" width="14.28515625" customWidth="1"/>
    <col min="7176" max="7176" width="17.42578125" customWidth="1"/>
    <col min="7426" max="7426" width="14.140625" customWidth="1"/>
    <col min="7427" max="7427" width="16" customWidth="1"/>
    <col min="7428" max="7428" width="16.7109375" customWidth="1"/>
    <col min="7429" max="7429" width="16.140625" customWidth="1"/>
    <col min="7430" max="7430" width="15.5703125" customWidth="1"/>
    <col min="7431" max="7431" width="14.28515625" customWidth="1"/>
    <col min="7432" max="7432" width="17.42578125" customWidth="1"/>
    <col min="7682" max="7682" width="14.140625" customWidth="1"/>
    <col min="7683" max="7683" width="16" customWidth="1"/>
    <col min="7684" max="7684" width="16.7109375" customWidth="1"/>
    <col min="7685" max="7685" width="16.140625" customWidth="1"/>
    <col min="7686" max="7686" width="15.5703125" customWidth="1"/>
    <col min="7687" max="7687" width="14.28515625" customWidth="1"/>
    <col min="7688" max="7688" width="17.42578125" customWidth="1"/>
    <col min="7938" max="7938" width="14.140625" customWidth="1"/>
    <col min="7939" max="7939" width="16" customWidth="1"/>
    <col min="7940" max="7940" width="16.7109375" customWidth="1"/>
    <col min="7941" max="7941" width="16.140625" customWidth="1"/>
    <col min="7942" max="7942" width="15.5703125" customWidth="1"/>
    <col min="7943" max="7943" width="14.28515625" customWidth="1"/>
    <col min="7944" max="7944" width="17.42578125" customWidth="1"/>
    <col min="8194" max="8194" width="14.140625" customWidth="1"/>
    <col min="8195" max="8195" width="16" customWidth="1"/>
    <col min="8196" max="8196" width="16.7109375" customWidth="1"/>
    <col min="8197" max="8197" width="16.140625" customWidth="1"/>
    <col min="8198" max="8198" width="15.5703125" customWidth="1"/>
    <col min="8199" max="8199" width="14.28515625" customWidth="1"/>
    <col min="8200" max="8200" width="17.42578125" customWidth="1"/>
    <col min="8450" max="8450" width="14.140625" customWidth="1"/>
    <col min="8451" max="8451" width="16" customWidth="1"/>
    <col min="8452" max="8452" width="16.7109375" customWidth="1"/>
    <col min="8453" max="8453" width="16.140625" customWidth="1"/>
    <col min="8454" max="8454" width="15.5703125" customWidth="1"/>
    <col min="8455" max="8455" width="14.28515625" customWidth="1"/>
    <col min="8456" max="8456" width="17.42578125" customWidth="1"/>
    <col min="8706" max="8706" width="14.140625" customWidth="1"/>
    <col min="8707" max="8707" width="16" customWidth="1"/>
    <col min="8708" max="8708" width="16.7109375" customWidth="1"/>
    <col min="8709" max="8709" width="16.140625" customWidth="1"/>
    <col min="8710" max="8710" width="15.5703125" customWidth="1"/>
    <col min="8711" max="8711" width="14.28515625" customWidth="1"/>
    <col min="8712" max="8712" width="17.42578125" customWidth="1"/>
    <col min="8962" max="8962" width="14.140625" customWidth="1"/>
    <col min="8963" max="8963" width="16" customWidth="1"/>
    <col min="8964" max="8964" width="16.7109375" customWidth="1"/>
    <col min="8965" max="8965" width="16.140625" customWidth="1"/>
    <col min="8966" max="8966" width="15.5703125" customWidth="1"/>
    <col min="8967" max="8967" width="14.28515625" customWidth="1"/>
    <col min="8968" max="8968" width="17.42578125" customWidth="1"/>
    <col min="9218" max="9218" width="14.140625" customWidth="1"/>
    <col min="9219" max="9219" width="16" customWidth="1"/>
    <col min="9220" max="9220" width="16.7109375" customWidth="1"/>
    <col min="9221" max="9221" width="16.140625" customWidth="1"/>
    <col min="9222" max="9222" width="15.5703125" customWidth="1"/>
    <col min="9223" max="9223" width="14.28515625" customWidth="1"/>
    <col min="9224" max="9224" width="17.42578125" customWidth="1"/>
    <col min="9474" max="9474" width="14.140625" customWidth="1"/>
    <col min="9475" max="9475" width="16" customWidth="1"/>
    <col min="9476" max="9476" width="16.7109375" customWidth="1"/>
    <col min="9477" max="9477" width="16.140625" customWidth="1"/>
    <col min="9478" max="9478" width="15.5703125" customWidth="1"/>
    <col min="9479" max="9479" width="14.28515625" customWidth="1"/>
    <col min="9480" max="9480" width="17.42578125" customWidth="1"/>
    <col min="9730" max="9730" width="14.140625" customWidth="1"/>
    <col min="9731" max="9731" width="16" customWidth="1"/>
    <col min="9732" max="9732" width="16.7109375" customWidth="1"/>
    <col min="9733" max="9733" width="16.140625" customWidth="1"/>
    <col min="9734" max="9734" width="15.5703125" customWidth="1"/>
    <col min="9735" max="9735" width="14.28515625" customWidth="1"/>
    <col min="9736" max="9736" width="17.42578125" customWidth="1"/>
    <col min="9986" max="9986" width="14.140625" customWidth="1"/>
    <col min="9987" max="9987" width="16" customWidth="1"/>
    <col min="9988" max="9988" width="16.7109375" customWidth="1"/>
    <col min="9989" max="9989" width="16.140625" customWidth="1"/>
    <col min="9990" max="9990" width="15.5703125" customWidth="1"/>
    <col min="9991" max="9991" width="14.28515625" customWidth="1"/>
    <col min="9992" max="9992" width="17.42578125" customWidth="1"/>
    <col min="10242" max="10242" width="14.140625" customWidth="1"/>
    <col min="10243" max="10243" width="16" customWidth="1"/>
    <col min="10244" max="10244" width="16.7109375" customWidth="1"/>
    <col min="10245" max="10245" width="16.140625" customWidth="1"/>
    <col min="10246" max="10246" width="15.5703125" customWidth="1"/>
    <col min="10247" max="10247" width="14.28515625" customWidth="1"/>
    <col min="10248" max="10248" width="17.42578125" customWidth="1"/>
    <col min="10498" max="10498" width="14.140625" customWidth="1"/>
    <col min="10499" max="10499" width="16" customWidth="1"/>
    <col min="10500" max="10500" width="16.7109375" customWidth="1"/>
    <col min="10501" max="10501" width="16.140625" customWidth="1"/>
    <col min="10502" max="10502" width="15.5703125" customWidth="1"/>
    <col min="10503" max="10503" width="14.28515625" customWidth="1"/>
    <col min="10504" max="10504" width="17.42578125" customWidth="1"/>
    <col min="10754" max="10754" width="14.140625" customWidth="1"/>
    <col min="10755" max="10755" width="16" customWidth="1"/>
    <col min="10756" max="10756" width="16.7109375" customWidth="1"/>
    <col min="10757" max="10757" width="16.140625" customWidth="1"/>
    <col min="10758" max="10758" width="15.5703125" customWidth="1"/>
    <col min="10759" max="10759" width="14.28515625" customWidth="1"/>
    <col min="10760" max="10760" width="17.42578125" customWidth="1"/>
    <col min="11010" max="11010" width="14.140625" customWidth="1"/>
    <col min="11011" max="11011" width="16" customWidth="1"/>
    <col min="11012" max="11012" width="16.7109375" customWidth="1"/>
    <col min="11013" max="11013" width="16.140625" customWidth="1"/>
    <col min="11014" max="11014" width="15.5703125" customWidth="1"/>
    <col min="11015" max="11015" width="14.28515625" customWidth="1"/>
    <col min="11016" max="11016" width="17.42578125" customWidth="1"/>
    <col min="11266" max="11266" width="14.140625" customWidth="1"/>
    <col min="11267" max="11267" width="16" customWidth="1"/>
    <col min="11268" max="11268" width="16.7109375" customWidth="1"/>
    <col min="11269" max="11269" width="16.140625" customWidth="1"/>
    <col min="11270" max="11270" width="15.5703125" customWidth="1"/>
    <col min="11271" max="11271" width="14.28515625" customWidth="1"/>
    <col min="11272" max="11272" width="17.42578125" customWidth="1"/>
    <col min="11522" max="11522" width="14.140625" customWidth="1"/>
    <col min="11523" max="11523" width="16" customWidth="1"/>
    <col min="11524" max="11524" width="16.7109375" customWidth="1"/>
    <col min="11525" max="11525" width="16.140625" customWidth="1"/>
    <col min="11526" max="11526" width="15.5703125" customWidth="1"/>
    <col min="11527" max="11527" width="14.28515625" customWidth="1"/>
    <col min="11528" max="11528" width="17.42578125" customWidth="1"/>
    <col min="11778" max="11778" width="14.140625" customWidth="1"/>
    <col min="11779" max="11779" width="16" customWidth="1"/>
    <col min="11780" max="11780" width="16.7109375" customWidth="1"/>
    <col min="11781" max="11781" width="16.140625" customWidth="1"/>
    <col min="11782" max="11782" width="15.5703125" customWidth="1"/>
    <col min="11783" max="11783" width="14.28515625" customWidth="1"/>
    <col min="11784" max="11784" width="17.42578125" customWidth="1"/>
    <col min="12034" max="12034" width="14.140625" customWidth="1"/>
    <col min="12035" max="12035" width="16" customWidth="1"/>
    <col min="12036" max="12036" width="16.7109375" customWidth="1"/>
    <col min="12037" max="12037" width="16.140625" customWidth="1"/>
    <col min="12038" max="12038" width="15.5703125" customWidth="1"/>
    <col min="12039" max="12039" width="14.28515625" customWidth="1"/>
    <col min="12040" max="12040" width="17.42578125" customWidth="1"/>
    <col min="12290" max="12290" width="14.140625" customWidth="1"/>
    <col min="12291" max="12291" width="16" customWidth="1"/>
    <col min="12292" max="12292" width="16.7109375" customWidth="1"/>
    <col min="12293" max="12293" width="16.140625" customWidth="1"/>
    <col min="12294" max="12294" width="15.5703125" customWidth="1"/>
    <col min="12295" max="12295" width="14.28515625" customWidth="1"/>
    <col min="12296" max="12296" width="17.42578125" customWidth="1"/>
    <col min="12546" max="12546" width="14.140625" customWidth="1"/>
    <col min="12547" max="12547" width="16" customWidth="1"/>
    <col min="12548" max="12548" width="16.7109375" customWidth="1"/>
    <col min="12549" max="12549" width="16.140625" customWidth="1"/>
    <col min="12550" max="12550" width="15.5703125" customWidth="1"/>
    <col min="12551" max="12551" width="14.28515625" customWidth="1"/>
    <col min="12552" max="12552" width="17.42578125" customWidth="1"/>
    <col min="12802" max="12802" width="14.140625" customWidth="1"/>
    <col min="12803" max="12803" width="16" customWidth="1"/>
    <col min="12804" max="12804" width="16.7109375" customWidth="1"/>
    <col min="12805" max="12805" width="16.140625" customWidth="1"/>
    <col min="12806" max="12806" width="15.5703125" customWidth="1"/>
    <col min="12807" max="12807" width="14.28515625" customWidth="1"/>
    <col min="12808" max="12808" width="17.42578125" customWidth="1"/>
    <col min="13058" max="13058" width="14.140625" customWidth="1"/>
    <col min="13059" max="13059" width="16" customWidth="1"/>
    <col min="13060" max="13060" width="16.7109375" customWidth="1"/>
    <col min="13061" max="13061" width="16.140625" customWidth="1"/>
    <col min="13062" max="13062" width="15.5703125" customWidth="1"/>
    <col min="13063" max="13063" width="14.28515625" customWidth="1"/>
    <col min="13064" max="13064" width="17.42578125" customWidth="1"/>
    <col min="13314" max="13314" width="14.140625" customWidth="1"/>
    <col min="13315" max="13315" width="16" customWidth="1"/>
    <col min="13316" max="13316" width="16.7109375" customWidth="1"/>
    <col min="13317" max="13317" width="16.140625" customWidth="1"/>
    <col min="13318" max="13318" width="15.5703125" customWidth="1"/>
    <col min="13319" max="13319" width="14.28515625" customWidth="1"/>
    <col min="13320" max="13320" width="17.42578125" customWidth="1"/>
    <col min="13570" max="13570" width="14.140625" customWidth="1"/>
    <col min="13571" max="13571" width="16" customWidth="1"/>
    <col min="13572" max="13572" width="16.7109375" customWidth="1"/>
    <col min="13573" max="13573" width="16.140625" customWidth="1"/>
    <col min="13574" max="13574" width="15.5703125" customWidth="1"/>
    <col min="13575" max="13575" width="14.28515625" customWidth="1"/>
    <col min="13576" max="13576" width="17.42578125" customWidth="1"/>
    <col min="13826" max="13826" width="14.140625" customWidth="1"/>
    <col min="13827" max="13827" width="16" customWidth="1"/>
    <col min="13828" max="13828" width="16.7109375" customWidth="1"/>
    <col min="13829" max="13829" width="16.140625" customWidth="1"/>
    <col min="13830" max="13830" width="15.5703125" customWidth="1"/>
    <col min="13831" max="13831" width="14.28515625" customWidth="1"/>
    <col min="13832" max="13832" width="17.42578125" customWidth="1"/>
    <col min="14082" max="14082" width="14.140625" customWidth="1"/>
    <col min="14083" max="14083" width="16" customWidth="1"/>
    <col min="14084" max="14084" width="16.7109375" customWidth="1"/>
    <col min="14085" max="14085" width="16.140625" customWidth="1"/>
    <col min="14086" max="14086" width="15.5703125" customWidth="1"/>
    <col min="14087" max="14087" width="14.28515625" customWidth="1"/>
    <col min="14088" max="14088" width="17.42578125" customWidth="1"/>
    <col min="14338" max="14338" width="14.140625" customWidth="1"/>
    <col min="14339" max="14339" width="16" customWidth="1"/>
    <col min="14340" max="14340" width="16.7109375" customWidth="1"/>
    <col min="14341" max="14341" width="16.140625" customWidth="1"/>
    <col min="14342" max="14342" width="15.5703125" customWidth="1"/>
    <col min="14343" max="14343" width="14.28515625" customWidth="1"/>
    <col min="14344" max="14344" width="17.42578125" customWidth="1"/>
    <col min="14594" max="14594" width="14.140625" customWidth="1"/>
    <col min="14595" max="14595" width="16" customWidth="1"/>
    <col min="14596" max="14596" width="16.7109375" customWidth="1"/>
    <col min="14597" max="14597" width="16.140625" customWidth="1"/>
    <col min="14598" max="14598" width="15.5703125" customWidth="1"/>
    <col min="14599" max="14599" width="14.28515625" customWidth="1"/>
    <col min="14600" max="14600" width="17.42578125" customWidth="1"/>
    <col min="14850" max="14850" width="14.140625" customWidth="1"/>
    <col min="14851" max="14851" width="16" customWidth="1"/>
    <col min="14852" max="14852" width="16.7109375" customWidth="1"/>
    <col min="14853" max="14853" width="16.140625" customWidth="1"/>
    <col min="14854" max="14854" width="15.5703125" customWidth="1"/>
    <col min="14855" max="14855" width="14.28515625" customWidth="1"/>
    <col min="14856" max="14856" width="17.42578125" customWidth="1"/>
    <col min="15106" max="15106" width="14.140625" customWidth="1"/>
    <col min="15107" max="15107" width="16" customWidth="1"/>
    <col min="15108" max="15108" width="16.7109375" customWidth="1"/>
    <col min="15109" max="15109" width="16.140625" customWidth="1"/>
    <col min="15110" max="15110" width="15.5703125" customWidth="1"/>
    <col min="15111" max="15111" width="14.28515625" customWidth="1"/>
    <col min="15112" max="15112" width="17.42578125" customWidth="1"/>
    <col min="15362" max="15362" width="14.140625" customWidth="1"/>
    <col min="15363" max="15363" width="16" customWidth="1"/>
    <col min="15364" max="15364" width="16.7109375" customWidth="1"/>
    <col min="15365" max="15365" width="16.140625" customWidth="1"/>
    <col min="15366" max="15366" width="15.5703125" customWidth="1"/>
    <col min="15367" max="15367" width="14.28515625" customWidth="1"/>
    <col min="15368" max="15368" width="17.42578125" customWidth="1"/>
    <col min="15618" max="15618" width="14.140625" customWidth="1"/>
    <col min="15619" max="15619" width="16" customWidth="1"/>
    <col min="15620" max="15620" width="16.7109375" customWidth="1"/>
    <col min="15621" max="15621" width="16.140625" customWidth="1"/>
    <col min="15622" max="15622" width="15.5703125" customWidth="1"/>
    <col min="15623" max="15623" width="14.28515625" customWidth="1"/>
    <col min="15624" max="15624" width="17.42578125" customWidth="1"/>
    <col min="15874" max="15874" width="14.140625" customWidth="1"/>
    <col min="15875" max="15875" width="16" customWidth="1"/>
    <col min="15876" max="15876" width="16.7109375" customWidth="1"/>
    <col min="15877" max="15877" width="16.140625" customWidth="1"/>
    <col min="15878" max="15878" width="15.5703125" customWidth="1"/>
    <col min="15879" max="15879" width="14.28515625" customWidth="1"/>
    <col min="15880" max="15880" width="17.42578125" customWidth="1"/>
    <col min="16130" max="16130" width="14.140625" customWidth="1"/>
    <col min="16131" max="16131" width="16" customWidth="1"/>
    <col min="16132" max="16132" width="16.7109375" customWidth="1"/>
    <col min="16133" max="16133" width="16.140625" customWidth="1"/>
    <col min="16134" max="16134" width="15.5703125" customWidth="1"/>
    <col min="16135" max="16135" width="14.28515625" customWidth="1"/>
    <col min="16136" max="16136" width="17.42578125" customWidth="1"/>
  </cols>
  <sheetData>
    <row r="1" spans="1:8" x14ac:dyDescent="0.25">
      <c r="F1" s="414" t="s">
        <v>737</v>
      </c>
    </row>
    <row r="2" spans="1:8" x14ac:dyDescent="0.25">
      <c r="F2" s="414" t="s">
        <v>99</v>
      </c>
    </row>
    <row r="3" spans="1:8" x14ac:dyDescent="0.25">
      <c r="F3" s="414" t="s">
        <v>100</v>
      </c>
    </row>
    <row r="4" spans="1:8" x14ac:dyDescent="0.25">
      <c r="F4" s="414" t="s">
        <v>101</v>
      </c>
    </row>
    <row r="5" spans="1:8" x14ac:dyDescent="0.25">
      <c r="F5" s="414" t="s">
        <v>936</v>
      </c>
    </row>
    <row r="6" spans="1:8" x14ac:dyDescent="0.25">
      <c r="F6" s="414" t="s">
        <v>937</v>
      </c>
    </row>
    <row r="7" spans="1:8" x14ac:dyDescent="0.25">
      <c r="F7" s="4" t="s">
        <v>1035</v>
      </c>
    </row>
    <row r="10" spans="1:8" ht="18.75" x14ac:dyDescent="0.3">
      <c r="B10" s="395"/>
      <c r="C10" s="698" t="s">
        <v>738</v>
      </c>
      <c r="D10" s="698"/>
      <c r="E10" s="698"/>
      <c r="F10" s="698"/>
      <c r="G10" s="698"/>
    </row>
    <row r="11" spans="1:8" ht="18.75" x14ac:dyDescent="0.25">
      <c r="B11" s="666" t="s">
        <v>938</v>
      </c>
      <c r="C11" s="666"/>
      <c r="D11" s="666"/>
      <c r="E11" s="666"/>
      <c r="F11" s="666"/>
      <c r="G11" s="666"/>
      <c r="H11" s="666"/>
    </row>
    <row r="12" spans="1:8" ht="15.75" x14ac:dyDescent="0.25">
      <c r="B12" s="176"/>
    </row>
    <row r="13" spans="1:8" ht="15.75" x14ac:dyDescent="0.25">
      <c r="B13" s="399" t="s">
        <v>939</v>
      </c>
    </row>
    <row r="14" spans="1:8" ht="15.75" x14ac:dyDescent="0.25">
      <c r="B14" s="399"/>
    </row>
    <row r="15" spans="1:8" ht="75" x14ac:dyDescent="0.25">
      <c r="A15" s="73"/>
      <c r="B15" s="711" t="s">
        <v>1014</v>
      </c>
      <c r="C15" s="713"/>
      <c r="D15" s="594" t="s">
        <v>1011</v>
      </c>
      <c r="E15" s="421" t="s">
        <v>739</v>
      </c>
      <c r="F15" s="421" t="s">
        <v>1012</v>
      </c>
      <c r="G15" s="421" t="s">
        <v>740</v>
      </c>
      <c r="H15" s="421" t="s">
        <v>1013</v>
      </c>
    </row>
    <row r="16" spans="1:8" x14ac:dyDescent="0.25">
      <c r="A16" s="594">
        <v>1</v>
      </c>
      <c r="B16" s="711">
        <v>2</v>
      </c>
      <c r="C16" s="713"/>
      <c r="D16" s="421">
        <v>3</v>
      </c>
      <c r="E16" s="421">
        <v>4</v>
      </c>
      <c r="F16" s="421">
        <v>5</v>
      </c>
      <c r="G16" s="421">
        <v>6</v>
      </c>
      <c r="H16" s="421">
        <v>7</v>
      </c>
    </row>
    <row r="17" spans="1:8" x14ac:dyDescent="0.25">
      <c r="A17" s="73"/>
      <c r="B17" s="711"/>
      <c r="C17" s="713"/>
      <c r="D17" s="600"/>
      <c r="E17" s="594"/>
      <c r="F17" s="421"/>
      <c r="G17" s="421"/>
      <c r="H17" s="421"/>
    </row>
    <row r="18" spans="1:8" s="588" customFormat="1" x14ac:dyDescent="0.25">
      <c r="A18" s="73"/>
      <c r="B18" s="704" t="s">
        <v>1018</v>
      </c>
      <c r="C18" s="705"/>
      <c r="D18" s="600" t="s">
        <v>638</v>
      </c>
      <c r="E18" s="600" t="s">
        <v>638</v>
      </c>
      <c r="F18" s="600" t="s">
        <v>638</v>
      </c>
      <c r="G18" s="600" t="s">
        <v>638</v>
      </c>
      <c r="H18" s="600" t="s">
        <v>638</v>
      </c>
    </row>
    <row r="19" spans="1:8" ht="15.75" x14ac:dyDescent="0.25">
      <c r="B19" s="399"/>
    </row>
    <row r="20" spans="1:8" ht="15.75" x14ac:dyDescent="0.25">
      <c r="B20" s="709" t="s">
        <v>741</v>
      </c>
      <c r="C20" s="709"/>
      <c r="D20" s="709"/>
      <c r="E20" s="709"/>
      <c r="F20" s="709"/>
      <c r="G20" s="709"/>
      <c r="H20" s="709"/>
    </row>
    <row r="21" spans="1:8" ht="15.75" x14ac:dyDescent="0.25">
      <c r="B21" s="710" t="s">
        <v>940</v>
      </c>
      <c r="C21" s="710"/>
      <c r="D21" s="710"/>
      <c r="E21" s="710"/>
      <c r="F21" s="710"/>
      <c r="G21" s="710"/>
      <c r="H21" s="710"/>
    </row>
    <row r="22" spans="1:8" ht="15.75" x14ac:dyDescent="0.25">
      <c r="B22" s="422" t="s">
        <v>742</v>
      </c>
    </row>
    <row r="23" spans="1:8" ht="43.5" customHeight="1" x14ac:dyDescent="0.25">
      <c r="A23" s="711" t="s">
        <v>1015</v>
      </c>
      <c r="B23" s="712"/>
      <c r="C23" s="712"/>
      <c r="D23" s="713"/>
      <c r="E23" s="711" t="s">
        <v>1016</v>
      </c>
      <c r="F23" s="712"/>
      <c r="G23" s="712"/>
      <c r="H23" s="713"/>
    </row>
    <row r="24" spans="1:8" s="588" customFormat="1" ht="17.25" customHeight="1" x14ac:dyDescent="0.25">
      <c r="A24" s="704" t="s">
        <v>743</v>
      </c>
      <c r="B24" s="714"/>
      <c r="C24" s="714"/>
      <c r="D24" s="705"/>
      <c r="E24" s="711">
        <v>0</v>
      </c>
      <c r="F24" s="712"/>
      <c r="G24" s="712"/>
      <c r="H24" s="713"/>
    </row>
    <row r="25" spans="1:8" ht="15" customHeight="1" x14ac:dyDescent="0.25">
      <c r="A25" s="704" t="s">
        <v>1017</v>
      </c>
      <c r="B25" s="714"/>
      <c r="C25" s="714"/>
      <c r="D25" s="705"/>
      <c r="E25" s="706">
        <v>0</v>
      </c>
      <c r="F25" s="707"/>
      <c r="G25" s="707"/>
      <c r="H25" s="708"/>
    </row>
    <row r="26" spans="1:8" ht="15.75" x14ac:dyDescent="0.25">
      <c r="B26" s="422"/>
      <c r="E26" s="423"/>
    </row>
  </sheetData>
  <mergeCells count="14">
    <mergeCell ref="B18:C18"/>
    <mergeCell ref="E25:H25"/>
    <mergeCell ref="C10:G10"/>
    <mergeCell ref="B11:H11"/>
    <mergeCell ref="B20:H20"/>
    <mergeCell ref="B21:H21"/>
    <mergeCell ref="E23:H23"/>
    <mergeCell ref="B15:C15"/>
    <mergeCell ref="B16:C16"/>
    <mergeCell ref="B17:C17"/>
    <mergeCell ref="A23:D23"/>
    <mergeCell ref="A25:D25"/>
    <mergeCell ref="A24:D24"/>
    <mergeCell ref="E24:H24"/>
  </mergeCells>
  <pageMargins left="0.7" right="0.7" top="0.75" bottom="0.75" header="0.3" footer="0.3"/>
  <pageSetup paperSize="9" scale="7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6"/>
  <sheetViews>
    <sheetView topLeftCell="A7" zoomScaleNormal="100" workbookViewId="0">
      <selection activeCell="C29" sqref="C29"/>
    </sheetView>
  </sheetViews>
  <sheetFormatPr defaultRowHeight="15" x14ac:dyDescent="0.25"/>
  <cols>
    <col min="1" max="1" width="7.28515625" customWidth="1"/>
    <col min="2" max="2" width="32.42578125" customWidth="1"/>
    <col min="3" max="3" width="16.7109375" customWidth="1"/>
    <col min="4" max="4" width="16.140625" customWidth="1"/>
    <col min="5" max="5" width="15.5703125" customWidth="1"/>
    <col min="6" max="6" width="14.28515625" customWidth="1"/>
    <col min="7" max="7" width="22.7109375" customWidth="1"/>
    <col min="257" max="257" width="14.140625" customWidth="1"/>
    <col min="258" max="258" width="16" customWidth="1"/>
    <col min="259" max="259" width="16.7109375" customWidth="1"/>
    <col min="260" max="260" width="16.140625" customWidth="1"/>
    <col min="261" max="261" width="15.5703125" customWidth="1"/>
    <col min="262" max="262" width="14.28515625" customWidth="1"/>
    <col min="263" max="263" width="22.7109375" customWidth="1"/>
    <col min="513" max="513" width="14.140625" customWidth="1"/>
    <col min="514" max="514" width="16" customWidth="1"/>
    <col min="515" max="515" width="16.7109375" customWidth="1"/>
    <col min="516" max="516" width="16.140625" customWidth="1"/>
    <col min="517" max="517" width="15.5703125" customWidth="1"/>
    <col min="518" max="518" width="14.28515625" customWidth="1"/>
    <col min="519" max="519" width="22.7109375" customWidth="1"/>
    <col min="769" max="769" width="14.140625" customWidth="1"/>
    <col min="770" max="770" width="16" customWidth="1"/>
    <col min="771" max="771" width="16.7109375" customWidth="1"/>
    <col min="772" max="772" width="16.140625" customWidth="1"/>
    <col min="773" max="773" width="15.5703125" customWidth="1"/>
    <col min="774" max="774" width="14.28515625" customWidth="1"/>
    <col min="775" max="775" width="22.7109375" customWidth="1"/>
    <col min="1025" max="1025" width="14.140625" customWidth="1"/>
    <col min="1026" max="1026" width="16" customWidth="1"/>
    <col min="1027" max="1027" width="16.7109375" customWidth="1"/>
    <col min="1028" max="1028" width="16.140625" customWidth="1"/>
    <col min="1029" max="1029" width="15.5703125" customWidth="1"/>
    <col min="1030" max="1030" width="14.28515625" customWidth="1"/>
    <col min="1031" max="1031" width="22.7109375" customWidth="1"/>
    <col min="1281" max="1281" width="14.140625" customWidth="1"/>
    <col min="1282" max="1282" width="16" customWidth="1"/>
    <col min="1283" max="1283" width="16.7109375" customWidth="1"/>
    <col min="1284" max="1284" width="16.140625" customWidth="1"/>
    <col min="1285" max="1285" width="15.5703125" customWidth="1"/>
    <col min="1286" max="1286" width="14.28515625" customWidth="1"/>
    <col min="1287" max="1287" width="22.7109375" customWidth="1"/>
    <col min="1537" max="1537" width="14.140625" customWidth="1"/>
    <col min="1538" max="1538" width="16" customWidth="1"/>
    <col min="1539" max="1539" width="16.7109375" customWidth="1"/>
    <col min="1540" max="1540" width="16.140625" customWidth="1"/>
    <col min="1541" max="1541" width="15.5703125" customWidth="1"/>
    <col min="1542" max="1542" width="14.28515625" customWidth="1"/>
    <col min="1543" max="1543" width="22.7109375" customWidth="1"/>
    <col min="1793" max="1793" width="14.140625" customWidth="1"/>
    <col min="1794" max="1794" width="16" customWidth="1"/>
    <col min="1795" max="1795" width="16.7109375" customWidth="1"/>
    <col min="1796" max="1796" width="16.140625" customWidth="1"/>
    <col min="1797" max="1797" width="15.5703125" customWidth="1"/>
    <col min="1798" max="1798" width="14.28515625" customWidth="1"/>
    <col min="1799" max="1799" width="22.7109375" customWidth="1"/>
    <col min="2049" max="2049" width="14.140625" customWidth="1"/>
    <col min="2050" max="2050" width="16" customWidth="1"/>
    <col min="2051" max="2051" width="16.7109375" customWidth="1"/>
    <col min="2052" max="2052" width="16.140625" customWidth="1"/>
    <col min="2053" max="2053" width="15.5703125" customWidth="1"/>
    <col min="2054" max="2054" width="14.28515625" customWidth="1"/>
    <col min="2055" max="2055" width="22.7109375" customWidth="1"/>
    <col min="2305" max="2305" width="14.140625" customWidth="1"/>
    <col min="2306" max="2306" width="16" customWidth="1"/>
    <col min="2307" max="2307" width="16.7109375" customWidth="1"/>
    <col min="2308" max="2308" width="16.140625" customWidth="1"/>
    <col min="2309" max="2309" width="15.5703125" customWidth="1"/>
    <col min="2310" max="2310" width="14.28515625" customWidth="1"/>
    <col min="2311" max="2311" width="22.7109375" customWidth="1"/>
    <col min="2561" max="2561" width="14.140625" customWidth="1"/>
    <col min="2562" max="2562" width="16" customWidth="1"/>
    <col min="2563" max="2563" width="16.7109375" customWidth="1"/>
    <col min="2564" max="2564" width="16.140625" customWidth="1"/>
    <col min="2565" max="2565" width="15.5703125" customWidth="1"/>
    <col min="2566" max="2566" width="14.28515625" customWidth="1"/>
    <col min="2567" max="2567" width="22.7109375" customWidth="1"/>
    <col min="2817" max="2817" width="14.140625" customWidth="1"/>
    <col min="2818" max="2818" width="16" customWidth="1"/>
    <col min="2819" max="2819" width="16.7109375" customWidth="1"/>
    <col min="2820" max="2820" width="16.140625" customWidth="1"/>
    <col min="2821" max="2821" width="15.5703125" customWidth="1"/>
    <col min="2822" max="2822" width="14.28515625" customWidth="1"/>
    <col min="2823" max="2823" width="22.7109375" customWidth="1"/>
    <col min="3073" max="3073" width="14.140625" customWidth="1"/>
    <col min="3074" max="3074" width="16" customWidth="1"/>
    <col min="3075" max="3075" width="16.7109375" customWidth="1"/>
    <col min="3076" max="3076" width="16.140625" customWidth="1"/>
    <col min="3077" max="3077" width="15.5703125" customWidth="1"/>
    <col min="3078" max="3078" width="14.28515625" customWidth="1"/>
    <col min="3079" max="3079" width="22.7109375" customWidth="1"/>
    <col min="3329" max="3329" width="14.140625" customWidth="1"/>
    <col min="3330" max="3330" width="16" customWidth="1"/>
    <col min="3331" max="3331" width="16.7109375" customWidth="1"/>
    <col min="3332" max="3332" width="16.140625" customWidth="1"/>
    <col min="3333" max="3333" width="15.5703125" customWidth="1"/>
    <col min="3334" max="3334" width="14.28515625" customWidth="1"/>
    <col min="3335" max="3335" width="22.7109375" customWidth="1"/>
    <col min="3585" max="3585" width="14.140625" customWidth="1"/>
    <col min="3586" max="3586" width="16" customWidth="1"/>
    <col min="3587" max="3587" width="16.7109375" customWidth="1"/>
    <col min="3588" max="3588" width="16.140625" customWidth="1"/>
    <col min="3589" max="3589" width="15.5703125" customWidth="1"/>
    <col min="3590" max="3590" width="14.28515625" customWidth="1"/>
    <col min="3591" max="3591" width="22.7109375" customWidth="1"/>
    <col min="3841" max="3841" width="14.140625" customWidth="1"/>
    <col min="3842" max="3842" width="16" customWidth="1"/>
    <col min="3843" max="3843" width="16.7109375" customWidth="1"/>
    <col min="3844" max="3844" width="16.140625" customWidth="1"/>
    <col min="3845" max="3845" width="15.5703125" customWidth="1"/>
    <col min="3846" max="3846" width="14.28515625" customWidth="1"/>
    <col min="3847" max="3847" width="22.7109375" customWidth="1"/>
    <col min="4097" max="4097" width="14.140625" customWidth="1"/>
    <col min="4098" max="4098" width="16" customWidth="1"/>
    <col min="4099" max="4099" width="16.7109375" customWidth="1"/>
    <col min="4100" max="4100" width="16.140625" customWidth="1"/>
    <col min="4101" max="4101" width="15.5703125" customWidth="1"/>
    <col min="4102" max="4102" width="14.28515625" customWidth="1"/>
    <col min="4103" max="4103" width="22.7109375" customWidth="1"/>
    <col min="4353" max="4353" width="14.140625" customWidth="1"/>
    <col min="4354" max="4354" width="16" customWidth="1"/>
    <col min="4355" max="4355" width="16.7109375" customWidth="1"/>
    <col min="4356" max="4356" width="16.140625" customWidth="1"/>
    <col min="4357" max="4357" width="15.5703125" customWidth="1"/>
    <col min="4358" max="4358" width="14.28515625" customWidth="1"/>
    <col min="4359" max="4359" width="22.7109375" customWidth="1"/>
    <col min="4609" max="4609" width="14.140625" customWidth="1"/>
    <col min="4610" max="4610" width="16" customWidth="1"/>
    <col min="4611" max="4611" width="16.7109375" customWidth="1"/>
    <col min="4612" max="4612" width="16.140625" customWidth="1"/>
    <col min="4613" max="4613" width="15.5703125" customWidth="1"/>
    <col min="4614" max="4614" width="14.28515625" customWidth="1"/>
    <col min="4615" max="4615" width="22.7109375" customWidth="1"/>
    <col min="4865" max="4865" width="14.140625" customWidth="1"/>
    <col min="4866" max="4866" width="16" customWidth="1"/>
    <col min="4867" max="4867" width="16.7109375" customWidth="1"/>
    <col min="4868" max="4868" width="16.140625" customWidth="1"/>
    <col min="4869" max="4869" width="15.5703125" customWidth="1"/>
    <col min="4870" max="4870" width="14.28515625" customWidth="1"/>
    <col min="4871" max="4871" width="22.7109375" customWidth="1"/>
    <col min="5121" max="5121" width="14.140625" customWidth="1"/>
    <col min="5122" max="5122" width="16" customWidth="1"/>
    <col min="5123" max="5123" width="16.7109375" customWidth="1"/>
    <col min="5124" max="5124" width="16.140625" customWidth="1"/>
    <col min="5125" max="5125" width="15.5703125" customWidth="1"/>
    <col min="5126" max="5126" width="14.28515625" customWidth="1"/>
    <col min="5127" max="5127" width="22.7109375" customWidth="1"/>
    <col min="5377" max="5377" width="14.140625" customWidth="1"/>
    <col min="5378" max="5378" width="16" customWidth="1"/>
    <col min="5379" max="5379" width="16.7109375" customWidth="1"/>
    <col min="5380" max="5380" width="16.140625" customWidth="1"/>
    <col min="5381" max="5381" width="15.5703125" customWidth="1"/>
    <col min="5382" max="5382" width="14.28515625" customWidth="1"/>
    <col min="5383" max="5383" width="22.7109375" customWidth="1"/>
    <col min="5633" max="5633" width="14.140625" customWidth="1"/>
    <col min="5634" max="5634" width="16" customWidth="1"/>
    <col min="5635" max="5635" width="16.7109375" customWidth="1"/>
    <col min="5636" max="5636" width="16.140625" customWidth="1"/>
    <col min="5637" max="5637" width="15.5703125" customWidth="1"/>
    <col min="5638" max="5638" width="14.28515625" customWidth="1"/>
    <col min="5639" max="5639" width="22.7109375" customWidth="1"/>
    <col min="5889" max="5889" width="14.140625" customWidth="1"/>
    <col min="5890" max="5890" width="16" customWidth="1"/>
    <col min="5891" max="5891" width="16.7109375" customWidth="1"/>
    <col min="5892" max="5892" width="16.140625" customWidth="1"/>
    <col min="5893" max="5893" width="15.5703125" customWidth="1"/>
    <col min="5894" max="5894" width="14.28515625" customWidth="1"/>
    <col min="5895" max="5895" width="22.7109375" customWidth="1"/>
    <col min="6145" max="6145" width="14.140625" customWidth="1"/>
    <col min="6146" max="6146" width="16" customWidth="1"/>
    <col min="6147" max="6147" width="16.7109375" customWidth="1"/>
    <col min="6148" max="6148" width="16.140625" customWidth="1"/>
    <col min="6149" max="6149" width="15.5703125" customWidth="1"/>
    <col min="6150" max="6150" width="14.28515625" customWidth="1"/>
    <col min="6151" max="6151" width="22.7109375" customWidth="1"/>
    <col min="6401" max="6401" width="14.140625" customWidth="1"/>
    <col min="6402" max="6402" width="16" customWidth="1"/>
    <col min="6403" max="6403" width="16.7109375" customWidth="1"/>
    <col min="6404" max="6404" width="16.140625" customWidth="1"/>
    <col min="6405" max="6405" width="15.5703125" customWidth="1"/>
    <col min="6406" max="6406" width="14.28515625" customWidth="1"/>
    <col min="6407" max="6407" width="22.7109375" customWidth="1"/>
    <col min="6657" max="6657" width="14.140625" customWidth="1"/>
    <col min="6658" max="6658" width="16" customWidth="1"/>
    <col min="6659" max="6659" width="16.7109375" customWidth="1"/>
    <col min="6660" max="6660" width="16.140625" customWidth="1"/>
    <col min="6661" max="6661" width="15.5703125" customWidth="1"/>
    <col min="6662" max="6662" width="14.28515625" customWidth="1"/>
    <col min="6663" max="6663" width="22.7109375" customWidth="1"/>
    <col min="6913" max="6913" width="14.140625" customWidth="1"/>
    <col min="6914" max="6914" width="16" customWidth="1"/>
    <col min="6915" max="6915" width="16.7109375" customWidth="1"/>
    <col min="6916" max="6916" width="16.140625" customWidth="1"/>
    <col min="6917" max="6917" width="15.5703125" customWidth="1"/>
    <col min="6918" max="6918" width="14.28515625" customWidth="1"/>
    <col min="6919" max="6919" width="22.7109375" customWidth="1"/>
    <col min="7169" max="7169" width="14.140625" customWidth="1"/>
    <col min="7170" max="7170" width="16" customWidth="1"/>
    <col min="7171" max="7171" width="16.7109375" customWidth="1"/>
    <col min="7172" max="7172" width="16.140625" customWidth="1"/>
    <col min="7173" max="7173" width="15.5703125" customWidth="1"/>
    <col min="7174" max="7174" width="14.28515625" customWidth="1"/>
    <col min="7175" max="7175" width="22.7109375" customWidth="1"/>
    <col min="7425" max="7425" width="14.140625" customWidth="1"/>
    <col min="7426" max="7426" width="16" customWidth="1"/>
    <col min="7427" max="7427" width="16.7109375" customWidth="1"/>
    <col min="7428" max="7428" width="16.140625" customWidth="1"/>
    <col min="7429" max="7429" width="15.5703125" customWidth="1"/>
    <col min="7430" max="7430" width="14.28515625" customWidth="1"/>
    <col min="7431" max="7431" width="22.7109375" customWidth="1"/>
    <col min="7681" max="7681" width="14.140625" customWidth="1"/>
    <col min="7682" max="7682" width="16" customWidth="1"/>
    <col min="7683" max="7683" width="16.7109375" customWidth="1"/>
    <col min="7684" max="7684" width="16.140625" customWidth="1"/>
    <col min="7685" max="7685" width="15.5703125" customWidth="1"/>
    <col min="7686" max="7686" width="14.28515625" customWidth="1"/>
    <col min="7687" max="7687" width="22.7109375" customWidth="1"/>
    <col min="7937" max="7937" width="14.140625" customWidth="1"/>
    <col min="7938" max="7938" width="16" customWidth="1"/>
    <col min="7939" max="7939" width="16.7109375" customWidth="1"/>
    <col min="7940" max="7940" width="16.140625" customWidth="1"/>
    <col min="7941" max="7941" width="15.5703125" customWidth="1"/>
    <col min="7942" max="7942" width="14.28515625" customWidth="1"/>
    <col min="7943" max="7943" width="22.7109375" customWidth="1"/>
    <col min="8193" max="8193" width="14.140625" customWidth="1"/>
    <col min="8194" max="8194" width="16" customWidth="1"/>
    <col min="8195" max="8195" width="16.7109375" customWidth="1"/>
    <col min="8196" max="8196" width="16.140625" customWidth="1"/>
    <col min="8197" max="8197" width="15.5703125" customWidth="1"/>
    <col min="8198" max="8198" width="14.28515625" customWidth="1"/>
    <col min="8199" max="8199" width="22.7109375" customWidth="1"/>
    <col min="8449" max="8449" width="14.140625" customWidth="1"/>
    <col min="8450" max="8450" width="16" customWidth="1"/>
    <col min="8451" max="8451" width="16.7109375" customWidth="1"/>
    <col min="8452" max="8452" width="16.140625" customWidth="1"/>
    <col min="8453" max="8453" width="15.5703125" customWidth="1"/>
    <col min="8454" max="8454" width="14.28515625" customWidth="1"/>
    <col min="8455" max="8455" width="22.7109375" customWidth="1"/>
    <col min="8705" max="8705" width="14.140625" customWidth="1"/>
    <col min="8706" max="8706" width="16" customWidth="1"/>
    <col min="8707" max="8707" width="16.7109375" customWidth="1"/>
    <col min="8708" max="8708" width="16.140625" customWidth="1"/>
    <col min="8709" max="8709" width="15.5703125" customWidth="1"/>
    <col min="8710" max="8710" width="14.28515625" customWidth="1"/>
    <col min="8711" max="8711" width="22.7109375" customWidth="1"/>
    <col min="8961" max="8961" width="14.140625" customWidth="1"/>
    <col min="8962" max="8962" width="16" customWidth="1"/>
    <col min="8963" max="8963" width="16.7109375" customWidth="1"/>
    <col min="8964" max="8964" width="16.140625" customWidth="1"/>
    <col min="8965" max="8965" width="15.5703125" customWidth="1"/>
    <col min="8966" max="8966" width="14.28515625" customWidth="1"/>
    <col min="8967" max="8967" width="22.7109375" customWidth="1"/>
    <col min="9217" max="9217" width="14.140625" customWidth="1"/>
    <col min="9218" max="9218" width="16" customWidth="1"/>
    <col min="9219" max="9219" width="16.7109375" customWidth="1"/>
    <col min="9220" max="9220" width="16.140625" customWidth="1"/>
    <col min="9221" max="9221" width="15.5703125" customWidth="1"/>
    <col min="9222" max="9222" width="14.28515625" customWidth="1"/>
    <col min="9223" max="9223" width="22.7109375" customWidth="1"/>
    <col min="9473" max="9473" width="14.140625" customWidth="1"/>
    <col min="9474" max="9474" width="16" customWidth="1"/>
    <col min="9475" max="9475" width="16.7109375" customWidth="1"/>
    <col min="9476" max="9476" width="16.140625" customWidth="1"/>
    <col min="9477" max="9477" width="15.5703125" customWidth="1"/>
    <col min="9478" max="9478" width="14.28515625" customWidth="1"/>
    <col min="9479" max="9479" width="22.7109375" customWidth="1"/>
    <col min="9729" max="9729" width="14.140625" customWidth="1"/>
    <col min="9730" max="9730" width="16" customWidth="1"/>
    <col min="9731" max="9731" width="16.7109375" customWidth="1"/>
    <col min="9732" max="9732" width="16.140625" customWidth="1"/>
    <col min="9733" max="9733" width="15.5703125" customWidth="1"/>
    <col min="9734" max="9734" width="14.28515625" customWidth="1"/>
    <col min="9735" max="9735" width="22.7109375" customWidth="1"/>
    <col min="9985" max="9985" width="14.140625" customWidth="1"/>
    <col min="9986" max="9986" width="16" customWidth="1"/>
    <col min="9987" max="9987" width="16.7109375" customWidth="1"/>
    <col min="9988" max="9988" width="16.140625" customWidth="1"/>
    <col min="9989" max="9989" width="15.5703125" customWidth="1"/>
    <col min="9990" max="9990" width="14.28515625" customWidth="1"/>
    <col min="9991" max="9991" width="22.7109375" customWidth="1"/>
    <col min="10241" max="10241" width="14.140625" customWidth="1"/>
    <col min="10242" max="10242" width="16" customWidth="1"/>
    <col min="10243" max="10243" width="16.7109375" customWidth="1"/>
    <col min="10244" max="10244" width="16.140625" customWidth="1"/>
    <col min="10245" max="10245" width="15.5703125" customWidth="1"/>
    <col min="10246" max="10246" width="14.28515625" customWidth="1"/>
    <col min="10247" max="10247" width="22.7109375" customWidth="1"/>
    <col min="10497" max="10497" width="14.140625" customWidth="1"/>
    <col min="10498" max="10498" width="16" customWidth="1"/>
    <col min="10499" max="10499" width="16.7109375" customWidth="1"/>
    <col min="10500" max="10500" width="16.140625" customWidth="1"/>
    <col min="10501" max="10501" width="15.5703125" customWidth="1"/>
    <col min="10502" max="10502" width="14.28515625" customWidth="1"/>
    <col min="10503" max="10503" width="22.7109375" customWidth="1"/>
    <col min="10753" max="10753" width="14.140625" customWidth="1"/>
    <col min="10754" max="10754" width="16" customWidth="1"/>
    <col min="10755" max="10755" width="16.7109375" customWidth="1"/>
    <col min="10756" max="10756" width="16.140625" customWidth="1"/>
    <col min="10757" max="10757" width="15.5703125" customWidth="1"/>
    <col min="10758" max="10758" width="14.28515625" customWidth="1"/>
    <col min="10759" max="10759" width="22.7109375" customWidth="1"/>
    <col min="11009" max="11009" width="14.140625" customWidth="1"/>
    <col min="11010" max="11010" width="16" customWidth="1"/>
    <col min="11011" max="11011" width="16.7109375" customWidth="1"/>
    <col min="11012" max="11012" width="16.140625" customWidth="1"/>
    <col min="11013" max="11013" width="15.5703125" customWidth="1"/>
    <col min="11014" max="11014" width="14.28515625" customWidth="1"/>
    <col min="11015" max="11015" width="22.7109375" customWidth="1"/>
    <col min="11265" max="11265" width="14.140625" customWidth="1"/>
    <col min="11266" max="11266" width="16" customWidth="1"/>
    <col min="11267" max="11267" width="16.7109375" customWidth="1"/>
    <col min="11268" max="11268" width="16.140625" customWidth="1"/>
    <col min="11269" max="11269" width="15.5703125" customWidth="1"/>
    <col min="11270" max="11270" width="14.28515625" customWidth="1"/>
    <col min="11271" max="11271" width="22.7109375" customWidth="1"/>
    <col min="11521" max="11521" width="14.140625" customWidth="1"/>
    <col min="11522" max="11522" width="16" customWidth="1"/>
    <col min="11523" max="11523" width="16.7109375" customWidth="1"/>
    <col min="11524" max="11524" width="16.140625" customWidth="1"/>
    <col min="11525" max="11525" width="15.5703125" customWidth="1"/>
    <col min="11526" max="11526" width="14.28515625" customWidth="1"/>
    <col min="11527" max="11527" width="22.7109375" customWidth="1"/>
    <col min="11777" max="11777" width="14.140625" customWidth="1"/>
    <col min="11778" max="11778" width="16" customWidth="1"/>
    <col min="11779" max="11779" width="16.7109375" customWidth="1"/>
    <col min="11780" max="11780" width="16.140625" customWidth="1"/>
    <col min="11781" max="11781" width="15.5703125" customWidth="1"/>
    <col min="11782" max="11782" width="14.28515625" customWidth="1"/>
    <col min="11783" max="11783" width="22.7109375" customWidth="1"/>
    <col min="12033" max="12033" width="14.140625" customWidth="1"/>
    <col min="12034" max="12034" width="16" customWidth="1"/>
    <col min="12035" max="12035" width="16.7109375" customWidth="1"/>
    <col min="12036" max="12036" width="16.140625" customWidth="1"/>
    <col min="12037" max="12037" width="15.5703125" customWidth="1"/>
    <col min="12038" max="12038" width="14.28515625" customWidth="1"/>
    <col min="12039" max="12039" width="22.7109375" customWidth="1"/>
    <col min="12289" max="12289" width="14.140625" customWidth="1"/>
    <col min="12290" max="12290" width="16" customWidth="1"/>
    <col min="12291" max="12291" width="16.7109375" customWidth="1"/>
    <col min="12292" max="12292" width="16.140625" customWidth="1"/>
    <col min="12293" max="12293" width="15.5703125" customWidth="1"/>
    <col min="12294" max="12294" width="14.28515625" customWidth="1"/>
    <col min="12295" max="12295" width="22.7109375" customWidth="1"/>
    <col min="12545" max="12545" width="14.140625" customWidth="1"/>
    <col min="12546" max="12546" width="16" customWidth="1"/>
    <col min="12547" max="12547" width="16.7109375" customWidth="1"/>
    <col min="12548" max="12548" width="16.140625" customWidth="1"/>
    <col min="12549" max="12549" width="15.5703125" customWidth="1"/>
    <col min="12550" max="12550" width="14.28515625" customWidth="1"/>
    <col min="12551" max="12551" width="22.7109375" customWidth="1"/>
    <col min="12801" max="12801" width="14.140625" customWidth="1"/>
    <col min="12802" max="12802" width="16" customWidth="1"/>
    <col min="12803" max="12803" width="16.7109375" customWidth="1"/>
    <col min="12804" max="12804" width="16.140625" customWidth="1"/>
    <col min="12805" max="12805" width="15.5703125" customWidth="1"/>
    <col min="12806" max="12806" width="14.28515625" customWidth="1"/>
    <col min="12807" max="12807" width="22.7109375" customWidth="1"/>
    <col min="13057" max="13057" width="14.140625" customWidth="1"/>
    <col min="13058" max="13058" width="16" customWidth="1"/>
    <col min="13059" max="13059" width="16.7109375" customWidth="1"/>
    <col min="13060" max="13060" width="16.140625" customWidth="1"/>
    <col min="13061" max="13061" width="15.5703125" customWidth="1"/>
    <col min="13062" max="13062" width="14.28515625" customWidth="1"/>
    <col min="13063" max="13063" width="22.7109375" customWidth="1"/>
    <col min="13313" max="13313" width="14.140625" customWidth="1"/>
    <col min="13314" max="13314" width="16" customWidth="1"/>
    <col min="13315" max="13315" width="16.7109375" customWidth="1"/>
    <col min="13316" max="13316" width="16.140625" customWidth="1"/>
    <col min="13317" max="13317" width="15.5703125" customWidth="1"/>
    <col min="13318" max="13318" width="14.28515625" customWidth="1"/>
    <col min="13319" max="13319" width="22.7109375" customWidth="1"/>
    <col min="13569" max="13569" width="14.140625" customWidth="1"/>
    <col min="13570" max="13570" width="16" customWidth="1"/>
    <col min="13571" max="13571" width="16.7109375" customWidth="1"/>
    <col min="13572" max="13572" width="16.140625" customWidth="1"/>
    <col min="13573" max="13573" width="15.5703125" customWidth="1"/>
    <col min="13574" max="13574" width="14.28515625" customWidth="1"/>
    <col min="13575" max="13575" width="22.7109375" customWidth="1"/>
    <col min="13825" max="13825" width="14.140625" customWidth="1"/>
    <col min="13826" max="13826" width="16" customWidth="1"/>
    <col min="13827" max="13827" width="16.7109375" customWidth="1"/>
    <col min="13828" max="13828" width="16.140625" customWidth="1"/>
    <col min="13829" max="13829" width="15.5703125" customWidth="1"/>
    <col min="13830" max="13830" width="14.28515625" customWidth="1"/>
    <col min="13831" max="13831" width="22.7109375" customWidth="1"/>
    <col min="14081" max="14081" width="14.140625" customWidth="1"/>
    <col min="14082" max="14082" width="16" customWidth="1"/>
    <col min="14083" max="14083" width="16.7109375" customWidth="1"/>
    <col min="14084" max="14084" width="16.140625" customWidth="1"/>
    <col min="14085" max="14085" width="15.5703125" customWidth="1"/>
    <col min="14086" max="14086" width="14.28515625" customWidth="1"/>
    <col min="14087" max="14087" width="22.7109375" customWidth="1"/>
    <col min="14337" max="14337" width="14.140625" customWidth="1"/>
    <col min="14338" max="14338" width="16" customWidth="1"/>
    <col min="14339" max="14339" width="16.7109375" customWidth="1"/>
    <col min="14340" max="14340" width="16.140625" customWidth="1"/>
    <col min="14341" max="14341" width="15.5703125" customWidth="1"/>
    <col min="14342" max="14342" width="14.28515625" customWidth="1"/>
    <col min="14343" max="14343" width="22.7109375" customWidth="1"/>
    <col min="14593" max="14593" width="14.140625" customWidth="1"/>
    <col min="14594" max="14594" width="16" customWidth="1"/>
    <col min="14595" max="14595" width="16.7109375" customWidth="1"/>
    <col min="14596" max="14596" width="16.140625" customWidth="1"/>
    <col min="14597" max="14597" width="15.5703125" customWidth="1"/>
    <col min="14598" max="14598" width="14.28515625" customWidth="1"/>
    <col min="14599" max="14599" width="22.7109375" customWidth="1"/>
    <col min="14849" max="14849" width="14.140625" customWidth="1"/>
    <col min="14850" max="14850" width="16" customWidth="1"/>
    <col min="14851" max="14851" width="16.7109375" customWidth="1"/>
    <col min="14852" max="14852" width="16.140625" customWidth="1"/>
    <col min="14853" max="14853" width="15.5703125" customWidth="1"/>
    <col min="14854" max="14854" width="14.28515625" customWidth="1"/>
    <col min="14855" max="14855" width="22.7109375" customWidth="1"/>
    <col min="15105" max="15105" width="14.140625" customWidth="1"/>
    <col min="15106" max="15106" width="16" customWidth="1"/>
    <col min="15107" max="15107" width="16.7109375" customWidth="1"/>
    <col min="15108" max="15108" width="16.140625" customWidth="1"/>
    <col min="15109" max="15109" width="15.5703125" customWidth="1"/>
    <col min="15110" max="15110" width="14.28515625" customWidth="1"/>
    <col min="15111" max="15111" width="22.7109375" customWidth="1"/>
    <col min="15361" max="15361" width="14.140625" customWidth="1"/>
    <col min="15362" max="15362" width="16" customWidth="1"/>
    <col min="15363" max="15363" width="16.7109375" customWidth="1"/>
    <col min="15364" max="15364" width="16.140625" customWidth="1"/>
    <col min="15365" max="15365" width="15.5703125" customWidth="1"/>
    <col min="15366" max="15366" width="14.28515625" customWidth="1"/>
    <col min="15367" max="15367" width="22.7109375" customWidth="1"/>
    <col min="15617" max="15617" width="14.140625" customWidth="1"/>
    <col min="15618" max="15618" width="16" customWidth="1"/>
    <col min="15619" max="15619" width="16.7109375" customWidth="1"/>
    <col min="15620" max="15620" width="16.140625" customWidth="1"/>
    <col min="15621" max="15621" width="15.5703125" customWidth="1"/>
    <col min="15622" max="15622" width="14.28515625" customWidth="1"/>
    <col min="15623" max="15623" width="22.7109375" customWidth="1"/>
    <col min="15873" max="15873" width="14.140625" customWidth="1"/>
    <col min="15874" max="15874" width="16" customWidth="1"/>
    <col min="15875" max="15875" width="16.7109375" customWidth="1"/>
    <col min="15876" max="15876" width="16.140625" customWidth="1"/>
    <col min="15877" max="15877" width="15.5703125" customWidth="1"/>
    <col min="15878" max="15878" width="14.28515625" customWidth="1"/>
    <col min="15879" max="15879" width="22.7109375" customWidth="1"/>
    <col min="16129" max="16129" width="14.140625" customWidth="1"/>
    <col min="16130" max="16130" width="16" customWidth="1"/>
    <col min="16131" max="16131" width="16.7109375" customWidth="1"/>
    <col min="16132" max="16132" width="16.140625" customWidth="1"/>
    <col min="16133" max="16133" width="15.5703125" customWidth="1"/>
    <col min="16134" max="16134" width="14.28515625" customWidth="1"/>
    <col min="16135" max="16135" width="22.7109375" customWidth="1"/>
  </cols>
  <sheetData>
    <row r="1" spans="1:7" x14ac:dyDescent="0.25">
      <c r="E1" s="414" t="s">
        <v>744</v>
      </c>
    </row>
    <row r="2" spans="1:7" x14ac:dyDescent="0.25">
      <c r="E2" s="414" t="s">
        <v>99</v>
      </c>
    </row>
    <row r="3" spans="1:7" x14ac:dyDescent="0.25">
      <c r="E3" s="414" t="s">
        <v>100</v>
      </c>
    </row>
    <row r="4" spans="1:7" x14ac:dyDescent="0.25">
      <c r="E4" s="414" t="s">
        <v>101</v>
      </c>
    </row>
    <row r="5" spans="1:7" x14ac:dyDescent="0.25">
      <c r="E5" s="414" t="s">
        <v>936</v>
      </c>
    </row>
    <row r="6" spans="1:7" x14ac:dyDescent="0.25">
      <c r="E6" s="414" t="s">
        <v>937</v>
      </c>
    </row>
    <row r="7" spans="1:7" x14ac:dyDescent="0.25">
      <c r="E7" s="4" t="s">
        <v>1036</v>
      </c>
    </row>
    <row r="10" spans="1:7" ht="18.75" x14ac:dyDescent="0.3">
      <c r="A10" s="395"/>
      <c r="B10" s="698" t="s">
        <v>738</v>
      </c>
      <c r="C10" s="698"/>
      <c r="D10" s="698"/>
      <c r="E10" s="698"/>
      <c r="F10" s="698"/>
    </row>
    <row r="11" spans="1:7" ht="18.75" x14ac:dyDescent="0.25">
      <c r="A11" s="666" t="s">
        <v>1019</v>
      </c>
      <c r="B11" s="666"/>
      <c r="C11" s="666"/>
      <c r="D11" s="666"/>
      <c r="E11" s="666"/>
      <c r="F11" s="666"/>
      <c r="G11" s="666"/>
    </row>
    <row r="12" spans="1:7" ht="15.75" x14ac:dyDescent="0.25">
      <c r="A12" s="176"/>
    </row>
    <row r="13" spans="1:7" ht="15.75" x14ac:dyDescent="0.25">
      <c r="A13" s="399" t="s">
        <v>1043</v>
      </c>
    </row>
    <row r="14" spans="1:7" ht="15.75" x14ac:dyDescent="0.25">
      <c r="A14" s="399"/>
    </row>
    <row r="15" spans="1:7" ht="75" x14ac:dyDescent="0.25">
      <c r="A15" s="420"/>
      <c r="B15" s="421" t="s">
        <v>1014</v>
      </c>
      <c r="C15" s="594" t="s">
        <v>1011</v>
      </c>
      <c r="D15" s="594" t="s">
        <v>739</v>
      </c>
      <c r="E15" s="594" t="s">
        <v>1012</v>
      </c>
      <c r="F15" s="421" t="s">
        <v>740</v>
      </c>
      <c r="G15" s="594" t="s">
        <v>1013</v>
      </c>
    </row>
    <row r="16" spans="1:7" x14ac:dyDescent="0.25">
      <c r="A16" s="421">
        <v>1</v>
      </c>
      <c r="B16" s="421">
        <v>2</v>
      </c>
      <c r="C16" s="421">
        <v>3</v>
      </c>
      <c r="D16" s="421">
        <v>4</v>
      </c>
      <c r="E16" s="421">
        <v>5</v>
      </c>
      <c r="F16" s="421">
        <v>6</v>
      </c>
      <c r="G16" s="421">
        <v>7</v>
      </c>
    </row>
    <row r="17" spans="1:7" s="588" customFormat="1" x14ac:dyDescent="0.25">
      <c r="A17" s="594"/>
      <c r="B17" s="594"/>
      <c r="C17" s="594"/>
      <c r="D17" s="594"/>
      <c r="E17" s="594"/>
      <c r="F17" s="594"/>
      <c r="G17" s="594"/>
    </row>
    <row r="18" spans="1:7" x14ac:dyDescent="0.25">
      <c r="A18" s="421"/>
      <c r="B18" s="599" t="s">
        <v>1018</v>
      </c>
      <c r="C18" s="594" t="s">
        <v>638</v>
      </c>
      <c r="D18" s="600" t="s">
        <v>638</v>
      </c>
      <c r="E18" s="600" t="s">
        <v>638</v>
      </c>
      <c r="F18" s="600" t="s">
        <v>638</v>
      </c>
      <c r="G18" s="600" t="s">
        <v>638</v>
      </c>
    </row>
    <row r="19" spans="1:7" ht="15.75" x14ac:dyDescent="0.25">
      <c r="A19" s="399"/>
    </row>
    <row r="20" spans="1:7" ht="15.75" x14ac:dyDescent="0.25">
      <c r="A20" s="709" t="s">
        <v>741</v>
      </c>
      <c r="B20" s="709"/>
      <c r="C20" s="709"/>
      <c r="D20" s="709"/>
      <c r="E20" s="709"/>
      <c r="F20" s="709"/>
      <c r="G20" s="709"/>
    </row>
    <row r="21" spans="1:7" ht="15.75" x14ac:dyDescent="0.25">
      <c r="A21" s="709" t="s">
        <v>1044</v>
      </c>
      <c r="B21" s="709"/>
      <c r="C21" s="709"/>
      <c r="D21" s="709"/>
      <c r="E21" s="709"/>
      <c r="F21" s="709"/>
      <c r="G21" s="709"/>
    </row>
    <row r="22" spans="1:7" ht="15.75" x14ac:dyDescent="0.25">
      <c r="A22" s="422" t="s">
        <v>742</v>
      </c>
    </row>
    <row r="23" spans="1:7" ht="63" customHeight="1" x14ac:dyDescent="0.25">
      <c r="A23" s="717" t="s">
        <v>1015</v>
      </c>
      <c r="B23" s="717"/>
      <c r="C23" s="717"/>
      <c r="D23" s="711" t="s">
        <v>868</v>
      </c>
      <c r="E23" s="712"/>
      <c r="F23" s="717" t="s">
        <v>941</v>
      </c>
      <c r="G23" s="717"/>
    </row>
    <row r="24" spans="1:7" s="588" customFormat="1" ht="18" customHeight="1" x14ac:dyDescent="0.25">
      <c r="A24" s="715" t="s">
        <v>743</v>
      </c>
      <c r="B24" s="715"/>
      <c r="C24" s="715"/>
      <c r="D24" s="711">
        <v>0</v>
      </c>
      <c r="E24" s="713"/>
      <c r="F24" s="711">
        <v>0</v>
      </c>
      <c r="G24" s="713"/>
    </row>
    <row r="25" spans="1:7" x14ac:dyDescent="0.25">
      <c r="A25" s="715" t="s">
        <v>1020</v>
      </c>
      <c r="B25" s="715"/>
      <c r="C25" s="715"/>
      <c r="D25" s="716">
        <v>0</v>
      </c>
      <c r="E25" s="716"/>
      <c r="F25" s="716">
        <v>0</v>
      </c>
      <c r="G25" s="716"/>
    </row>
    <row r="26" spans="1:7" ht="15.75" x14ac:dyDescent="0.25">
      <c r="A26" s="422"/>
      <c r="D26" s="423"/>
    </row>
  </sheetData>
  <mergeCells count="13">
    <mergeCell ref="A25:C25"/>
    <mergeCell ref="D25:E25"/>
    <mergeCell ref="F25:G25"/>
    <mergeCell ref="B10:F10"/>
    <mergeCell ref="A11:G11"/>
    <mergeCell ref="A20:G20"/>
    <mergeCell ref="A21:G21"/>
    <mergeCell ref="A23:C23"/>
    <mergeCell ref="D23:E23"/>
    <mergeCell ref="F23:G23"/>
    <mergeCell ref="A24:C24"/>
    <mergeCell ref="D24:E24"/>
    <mergeCell ref="F24:G24"/>
  </mergeCells>
  <pageMargins left="0.7" right="0.7" top="0.75" bottom="0.75" header="0.3" footer="0.3"/>
  <pageSetup paperSize="9" scale="7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D25"/>
  <sheetViews>
    <sheetView zoomScaleNormal="100" workbookViewId="0">
      <selection activeCell="C7" sqref="C7:D7"/>
    </sheetView>
  </sheetViews>
  <sheetFormatPr defaultRowHeight="15" x14ac:dyDescent="0.25"/>
  <cols>
    <col min="2" max="2" width="7.140625" customWidth="1"/>
    <col min="3" max="3" width="61.5703125" customWidth="1"/>
    <col min="4" max="4" width="18" customWidth="1"/>
    <col min="258" max="258" width="7.140625" customWidth="1"/>
    <col min="259" max="259" width="61.5703125" customWidth="1"/>
    <col min="260" max="260" width="18" customWidth="1"/>
    <col min="514" max="514" width="7.140625" customWidth="1"/>
    <col min="515" max="515" width="61.5703125" customWidth="1"/>
    <col min="516" max="516" width="18" customWidth="1"/>
    <col min="770" max="770" width="7.140625" customWidth="1"/>
    <col min="771" max="771" width="61.5703125" customWidth="1"/>
    <col min="772" max="772" width="18" customWidth="1"/>
    <col min="1026" max="1026" width="7.140625" customWidth="1"/>
    <col min="1027" max="1027" width="61.5703125" customWidth="1"/>
    <col min="1028" max="1028" width="18" customWidth="1"/>
    <col min="1282" max="1282" width="7.140625" customWidth="1"/>
    <col min="1283" max="1283" width="61.5703125" customWidth="1"/>
    <col min="1284" max="1284" width="18" customWidth="1"/>
    <col min="1538" max="1538" width="7.140625" customWidth="1"/>
    <col min="1539" max="1539" width="61.5703125" customWidth="1"/>
    <col min="1540" max="1540" width="18" customWidth="1"/>
    <col min="1794" max="1794" width="7.140625" customWidth="1"/>
    <col min="1795" max="1795" width="61.5703125" customWidth="1"/>
    <col min="1796" max="1796" width="18" customWidth="1"/>
    <col min="2050" max="2050" width="7.140625" customWidth="1"/>
    <col min="2051" max="2051" width="61.5703125" customWidth="1"/>
    <col min="2052" max="2052" width="18" customWidth="1"/>
    <col min="2306" max="2306" width="7.140625" customWidth="1"/>
    <col min="2307" max="2307" width="61.5703125" customWidth="1"/>
    <col min="2308" max="2308" width="18" customWidth="1"/>
    <col min="2562" max="2562" width="7.140625" customWidth="1"/>
    <col min="2563" max="2563" width="61.5703125" customWidth="1"/>
    <col min="2564" max="2564" width="18" customWidth="1"/>
    <col min="2818" max="2818" width="7.140625" customWidth="1"/>
    <col min="2819" max="2819" width="61.5703125" customWidth="1"/>
    <col min="2820" max="2820" width="18" customWidth="1"/>
    <col min="3074" max="3074" width="7.140625" customWidth="1"/>
    <col min="3075" max="3075" width="61.5703125" customWidth="1"/>
    <col min="3076" max="3076" width="18" customWidth="1"/>
    <col min="3330" max="3330" width="7.140625" customWidth="1"/>
    <col min="3331" max="3331" width="61.5703125" customWidth="1"/>
    <col min="3332" max="3332" width="18" customWidth="1"/>
    <col min="3586" max="3586" width="7.140625" customWidth="1"/>
    <col min="3587" max="3587" width="61.5703125" customWidth="1"/>
    <col min="3588" max="3588" width="18" customWidth="1"/>
    <col min="3842" max="3842" width="7.140625" customWidth="1"/>
    <col min="3843" max="3843" width="61.5703125" customWidth="1"/>
    <col min="3844" max="3844" width="18" customWidth="1"/>
    <col min="4098" max="4098" width="7.140625" customWidth="1"/>
    <col min="4099" max="4099" width="61.5703125" customWidth="1"/>
    <col min="4100" max="4100" width="18" customWidth="1"/>
    <col min="4354" max="4354" width="7.140625" customWidth="1"/>
    <col min="4355" max="4355" width="61.5703125" customWidth="1"/>
    <col min="4356" max="4356" width="18" customWidth="1"/>
    <col min="4610" max="4610" width="7.140625" customWidth="1"/>
    <col min="4611" max="4611" width="61.5703125" customWidth="1"/>
    <col min="4612" max="4612" width="18" customWidth="1"/>
    <col min="4866" max="4866" width="7.140625" customWidth="1"/>
    <col min="4867" max="4867" width="61.5703125" customWidth="1"/>
    <col min="4868" max="4868" width="18" customWidth="1"/>
    <col min="5122" max="5122" width="7.140625" customWidth="1"/>
    <col min="5123" max="5123" width="61.5703125" customWidth="1"/>
    <col min="5124" max="5124" width="18" customWidth="1"/>
    <col min="5378" max="5378" width="7.140625" customWidth="1"/>
    <col min="5379" max="5379" width="61.5703125" customWidth="1"/>
    <col min="5380" max="5380" width="18" customWidth="1"/>
    <col min="5634" max="5634" width="7.140625" customWidth="1"/>
    <col min="5635" max="5635" width="61.5703125" customWidth="1"/>
    <col min="5636" max="5636" width="18" customWidth="1"/>
    <col min="5890" max="5890" width="7.140625" customWidth="1"/>
    <col min="5891" max="5891" width="61.5703125" customWidth="1"/>
    <col min="5892" max="5892" width="18" customWidth="1"/>
    <col min="6146" max="6146" width="7.140625" customWidth="1"/>
    <col min="6147" max="6147" width="61.5703125" customWidth="1"/>
    <col min="6148" max="6148" width="18" customWidth="1"/>
    <col min="6402" max="6402" width="7.140625" customWidth="1"/>
    <col min="6403" max="6403" width="61.5703125" customWidth="1"/>
    <col min="6404" max="6404" width="18" customWidth="1"/>
    <col min="6658" max="6658" width="7.140625" customWidth="1"/>
    <col min="6659" max="6659" width="61.5703125" customWidth="1"/>
    <col min="6660" max="6660" width="18" customWidth="1"/>
    <col min="6914" max="6914" width="7.140625" customWidth="1"/>
    <col min="6915" max="6915" width="61.5703125" customWidth="1"/>
    <col min="6916" max="6916" width="18" customWidth="1"/>
    <col min="7170" max="7170" width="7.140625" customWidth="1"/>
    <col min="7171" max="7171" width="61.5703125" customWidth="1"/>
    <col min="7172" max="7172" width="18" customWidth="1"/>
    <col min="7426" max="7426" width="7.140625" customWidth="1"/>
    <col min="7427" max="7427" width="61.5703125" customWidth="1"/>
    <col min="7428" max="7428" width="18" customWidth="1"/>
    <col min="7682" max="7682" width="7.140625" customWidth="1"/>
    <col min="7683" max="7683" width="61.5703125" customWidth="1"/>
    <col min="7684" max="7684" width="18" customWidth="1"/>
    <col min="7938" max="7938" width="7.140625" customWidth="1"/>
    <col min="7939" max="7939" width="61.5703125" customWidth="1"/>
    <col min="7940" max="7940" width="18" customWidth="1"/>
    <col min="8194" max="8194" width="7.140625" customWidth="1"/>
    <col min="8195" max="8195" width="61.5703125" customWidth="1"/>
    <col min="8196" max="8196" width="18" customWidth="1"/>
    <col min="8450" max="8450" width="7.140625" customWidth="1"/>
    <col min="8451" max="8451" width="61.5703125" customWidth="1"/>
    <col min="8452" max="8452" width="18" customWidth="1"/>
    <col min="8706" max="8706" width="7.140625" customWidth="1"/>
    <col min="8707" max="8707" width="61.5703125" customWidth="1"/>
    <col min="8708" max="8708" width="18" customWidth="1"/>
    <col min="8962" max="8962" width="7.140625" customWidth="1"/>
    <col min="8963" max="8963" width="61.5703125" customWidth="1"/>
    <col min="8964" max="8964" width="18" customWidth="1"/>
    <col min="9218" max="9218" width="7.140625" customWidth="1"/>
    <col min="9219" max="9219" width="61.5703125" customWidth="1"/>
    <col min="9220" max="9220" width="18" customWidth="1"/>
    <col min="9474" max="9474" width="7.140625" customWidth="1"/>
    <col min="9475" max="9475" width="61.5703125" customWidth="1"/>
    <col min="9476" max="9476" width="18" customWidth="1"/>
    <col min="9730" max="9730" width="7.140625" customWidth="1"/>
    <col min="9731" max="9731" width="61.5703125" customWidth="1"/>
    <col min="9732" max="9732" width="18" customWidth="1"/>
    <col min="9986" max="9986" width="7.140625" customWidth="1"/>
    <col min="9987" max="9987" width="61.5703125" customWidth="1"/>
    <col min="9988" max="9988" width="18" customWidth="1"/>
    <col min="10242" max="10242" width="7.140625" customWidth="1"/>
    <col min="10243" max="10243" width="61.5703125" customWidth="1"/>
    <col min="10244" max="10244" width="18" customWidth="1"/>
    <col min="10498" max="10498" width="7.140625" customWidth="1"/>
    <col min="10499" max="10499" width="61.5703125" customWidth="1"/>
    <col min="10500" max="10500" width="18" customWidth="1"/>
    <col min="10754" max="10754" width="7.140625" customWidth="1"/>
    <col min="10755" max="10755" width="61.5703125" customWidth="1"/>
    <col min="10756" max="10756" width="18" customWidth="1"/>
    <col min="11010" max="11010" width="7.140625" customWidth="1"/>
    <col min="11011" max="11011" width="61.5703125" customWidth="1"/>
    <col min="11012" max="11012" width="18" customWidth="1"/>
    <col min="11266" max="11266" width="7.140625" customWidth="1"/>
    <col min="11267" max="11267" width="61.5703125" customWidth="1"/>
    <col min="11268" max="11268" width="18" customWidth="1"/>
    <col min="11522" max="11522" width="7.140625" customWidth="1"/>
    <col min="11523" max="11523" width="61.5703125" customWidth="1"/>
    <col min="11524" max="11524" width="18" customWidth="1"/>
    <col min="11778" max="11778" width="7.140625" customWidth="1"/>
    <col min="11779" max="11779" width="61.5703125" customWidth="1"/>
    <col min="11780" max="11780" width="18" customWidth="1"/>
    <col min="12034" max="12034" width="7.140625" customWidth="1"/>
    <col min="12035" max="12035" width="61.5703125" customWidth="1"/>
    <col min="12036" max="12036" width="18" customWidth="1"/>
    <col min="12290" max="12290" width="7.140625" customWidth="1"/>
    <col min="12291" max="12291" width="61.5703125" customWidth="1"/>
    <col min="12292" max="12292" width="18" customWidth="1"/>
    <col min="12546" max="12546" width="7.140625" customWidth="1"/>
    <col min="12547" max="12547" width="61.5703125" customWidth="1"/>
    <col min="12548" max="12548" width="18" customWidth="1"/>
    <col min="12802" max="12802" width="7.140625" customWidth="1"/>
    <col min="12803" max="12803" width="61.5703125" customWidth="1"/>
    <col min="12804" max="12804" width="18" customWidth="1"/>
    <col min="13058" max="13058" width="7.140625" customWidth="1"/>
    <col min="13059" max="13059" width="61.5703125" customWidth="1"/>
    <col min="13060" max="13060" width="18" customWidth="1"/>
    <col min="13314" max="13314" width="7.140625" customWidth="1"/>
    <col min="13315" max="13315" width="61.5703125" customWidth="1"/>
    <col min="13316" max="13316" width="18" customWidth="1"/>
    <col min="13570" max="13570" width="7.140625" customWidth="1"/>
    <col min="13571" max="13571" width="61.5703125" customWidth="1"/>
    <col min="13572" max="13572" width="18" customWidth="1"/>
    <col min="13826" max="13826" width="7.140625" customWidth="1"/>
    <col min="13827" max="13827" width="61.5703125" customWidth="1"/>
    <col min="13828" max="13828" width="18" customWidth="1"/>
    <col min="14082" max="14082" width="7.140625" customWidth="1"/>
    <col min="14083" max="14083" width="61.5703125" customWidth="1"/>
    <col min="14084" max="14084" width="18" customWidth="1"/>
    <col min="14338" max="14338" width="7.140625" customWidth="1"/>
    <col min="14339" max="14339" width="61.5703125" customWidth="1"/>
    <col min="14340" max="14340" width="18" customWidth="1"/>
    <col min="14594" max="14594" width="7.140625" customWidth="1"/>
    <col min="14595" max="14595" width="61.5703125" customWidth="1"/>
    <col min="14596" max="14596" width="18" customWidth="1"/>
    <col min="14850" max="14850" width="7.140625" customWidth="1"/>
    <col min="14851" max="14851" width="61.5703125" customWidth="1"/>
    <col min="14852" max="14852" width="18" customWidth="1"/>
    <col min="15106" max="15106" width="7.140625" customWidth="1"/>
    <col min="15107" max="15107" width="61.5703125" customWidth="1"/>
    <col min="15108" max="15108" width="18" customWidth="1"/>
    <col min="15362" max="15362" width="7.140625" customWidth="1"/>
    <col min="15363" max="15363" width="61.5703125" customWidth="1"/>
    <col min="15364" max="15364" width="18" customWidth="1"/>
    <col min="15618" max="15618" width="7.140625" customWidth="1"/>
    <col min="15619" max="15619" width="61.5703125" customWidth="1"/>
    <col min="15620" max="15620" width="18" customWidth="1"/>
    <col min="15874" max="15874" width="7.140625" customWidth="1"/>
    <col min="15875" max="15875" width="61.5703125" customWidth="1"/>
    <col min="15876" max="15876" width="18" customWidth="1"/>
    <col min="16130" max="16130" width="7.140625" customWidth="1"/>
    <col min="16131" max="16131" width="61.5703125" customWidth="1"/>
    <col min="16132" max="16132" width="18" customWidth="1"/>
  </cols>
  <sheetData>
    <row r="1" spans="2:4" x14ac:dyDescent="0.25">
      <c r="C1" s="668" t="s">
        <v>745</v>
      </c>
      <c r="D1" s="669"/>
    </row>
    <row r="2" spans="2:4" x14ac:dyDescent="0.25">
      <c r="C2" s="668" t="s">
        <v>405</v>
      </c>
      <c r="D2" s="669"/>
    </row>
    <row r="3" spans="2:4" x14ac:dyDescent="0.25">
      <c r="C3" s="668" t="s">
        <v>406</v>
      </c>
      <c r="D3" s="669"/>
    </row>
    <row r="4" spans="2:4" x14ac:dyDescent="0.25">
      <c r="C4" s="668" t="s">
        <v>407</v>
      </c>
      <c r="D4" s="669"/>
    </row>
    <row r="5" spans="2:4" x14ac:dyDescent="0.25">
      <c r="C5" s="668" t="s">
        <v>943</v>
      </c>
      <c r="D5" s="669"/>
    </row>
    <row r="6" spans="2:4" x14ac:dyDescent="0.25">
      <c r="C6" s="668" t="s">
        <v>944</v>
      </c>
      <c r="D6" s="669"/>
    </row>
    <row r="7" spans="2:4" x14ac:dyDescent="0.25">
      <c r="C7" s="662" t="s">
        <v>1037</v>
      </c>
      <c r="D7" s="665"/>
    </row>
    <row r="8" spans="2:4" x14ac:dyDescent="0.25">
      <c r="C8" s="393"/>
      <c r="D8" s="132"/>
    </row>
    <row r="9" spans="2:4" x14ac:dyDescent="0.25">
      <c r="C9" s="718"/>
      <c r="D9" s="718"/>
    </row>
    <row r="10" spans="2:4" ht="15.75" x14ac:dyDescent="0.25">
      <c r="C10" s="719" t="s">
        <v>746</v>
      </c>
      <c r="D10" s="719"/>
    </row>
    <row r="11" spans="2:4" ht="15.75" x14ac:dyDescent="0.25">
      <c r="C11" s="394" t="s">
        <v>747</v>
      </c>
      <c r="D11" s="424"/>
    </row>
    <row r="12" spans="2:4" ht="15.75" x14ac:dyDescent="0.25">
      <c r="C12" s="720" t="s">
        <v>942</v>
      </c>
      <c r="D12" s="720"/>
    </row>
    <row r="13" spans="2:4" x14ac:dyDescent="0.25">
      <c r="C13" s="418"/>
      <c r="D13" s="418"/>
    </row>
    <row r="14" spans="2:4" x14ac:dyDescent="0.25">
      <c r="C14" s="718"/>
      <c r="D14" s="718"/>
    </row>
    <row r="15" spans="2:4" x14ac:dyDescent="0.25">
      <c r="D15" s="216" t="s">
        <v>564</v>
      </c>
    </row>
    <row r="16" spans="2:4" ht="15.75" x14ac:dyDescent="0.25">
      <c r="B16" s="381" t="s">
        <v>408</v>
      </c>
      <c r="C16" s="381" t="s">
        <v>409</v>
      </c>
      <c r="D16" s="381" t="s">
        <v>5</v>
      </c>
    </row>
    <row r="17" spans="2:4" ht="15.75" x14ac:dyDescent="0.25">
      <c r="B17" s="381">
        <v>1</v>
      </c>
      <c r="C17" s="408" t="s">
        <v>748</v>
      </c>
      <c r="D17" s="427">
        <v>2186629</v>
      </c>
    </row>
    <row r="18" spans="2:4" ht="15.75" x14ac:dyDescent="0.25">
      <c r="B18" s="381">
        <v>2</v>
      </c>
      <c r="C18" s="209" t="s">
        <v>410</v>
      </c>
      <c r="D18" s="427">
        <v>512478</v>
      </c>
    </row>
    <row r="19" spans="2:4" ht="15.75" x14ac:dyDescent="0.25">
      <c r="B19" s="381">
        <v>3</v>
      </c>
      <c r="C19" s="209" t="s">
        <v>411</v>
      </c>
      <c r="D19" s="427">
        <v>1187556</v>
      </c>
    </row>
    <row r="20" spans="2:4" ht="15.75" x14ac:dyDescent="0.25">
      <c r="B20" s="381">
        <v>4</v>
      </c>
      <c r="C20" s="209" t="s">
        <v>412</v>
      </c>
      <c r="D20" s="427">
        <v>501590</v>
      </c>
    </row>
    <row r="21" spans="2:4" ht="15.75" x14ac:dyDescent="0.25">
      <c r="B21" s="381">
        <v>5</v>
      </c>
      <c r="C21" s="209" t="s">
        <v>413</v>
      </c>
      <c r="D21" s="427">
        <v>614103</v>
      </c>
    </row>
    <row r="22" spans="2:4" ht="15.75" x14ac:dyDescent="0.25">
      <c r="B22" s="381">
        <v>6</v>
      </c>
      <c r="C22" s="209" t="s">
        <v>414</v>
      </c>
      <c r="D22" s="427">
        <v>458036</v>
      </c>
    </row>
    <row r="23" spans="2:4" ht="15.75" x14ac:dyDescent="0.25">
      <c r="B23" s="381">
        <v>7</v>
      </c>
      <c r="C23" s="209" t="s">
        <v>415</v>
      </c>
      <c r="D23" s="427">
        <v>644590</v>
      </c>
    </row>
    <row r="24" spans="2:4" ht="15.75" x14ac:dyDescent="0.25">
      <c r="B24" s="381">
        <v>8</v>
      </c>
      <c r="C24" s="209" t="s">
        <v>416</v>
      </c>
      <c r="D24" s="427">
        <v>454407</v>
      </c>
    </row>
    <row r="25" spans="2:4" ht="15.75" x14ac:dyDescent="0.25">
      <c r="B25" s="217"/>
      <c r="C25" s="215" t="s">
        <v>417</v>
      </c>
      <c r="D25" s="428">
        <f>SUM(D17:D24)</f>
        <v>6559389</v>
      </c>
    </row>
  </sheetData>
  <mergeCells count="11">
    <mergeCell ref="C6:D6"/>
    <mergeCell ref="C1:D1"/>
    <mergeCell ref="C2:D2"/>
    <mergeCell ref="C3:D3"/>
    <mergeCell ref="C4:D4"/>
    <mergeCell ref="C5:D5"/>
    <mergeCell ref="C7:D7"/>
    <mergeCell ref="C9:D9"/>
    <mergeCell ref="C10:D10"/>
    <mergeCell ref="C12:D12"/>
    <mergeCell ref="C14:D14"/>
  </mergeCells>
  <pageMargins left="0.70866141732283472" right="0.70866141732283472" top="0.74803149606299213" bottom="0.74803149606299213" header="0.31496062992125984" footer="0.31496062992125984"/>
  <pageSetup paperSize="9" scale="91" orientation="portrait" blackAndWhite="1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E26"/>
  <sheetViews>
    <sheetView zoomScaleNormal="100" workbookViewId="0">
      <selection activeCell="C7" sqref="C7:D7"/>
    </sheetView>
  </sheetViews>
  <sheetFormatPr defaultRowHeight="15" x14ac:dyDescent="0.25"/>
  <cols>
    <col min="2" max="2" width="6.42578125" customWidth="1"/>
    <col min="3" max="3" width="60.7109375" customWidth="1"/>
    <col min="4" max="4" width="14" customWidth="1"/>
    <col min="5" max="5" width="12.85546875" customWidth="1"/>
    <col min="258" max="258" width="6.42578125" customWidth="1"/>
    <col min="259" max="259" width="60.7109375" customWidth="1"/>
    <col min="260" max="260" width="14" customWidth="1"/>
    <col min="261" max="261" width="12.85546875" customWidth="1"/>
    <col min="514" max="514" width="6.42578125" customWidth="1"/>
    <col min="515" max="515" width="60.7109375" customWidth="1"/>
    <col min="516" max="516" width="14" customWidth="1"/>
    <col min="517" max="517" width="12.85546875" customWidth="1"/>
    <col min="770" max="770" width="6.42578125" customWidth="1"/>
    <col min="771" max="771" width="60.7109375" customWidth="1"/>
    <col min="772" max="772" width="14" customWidth="1"/>
    <col min="773" max="773" width="12.85546875" customWidth="1"/>
    <col min="1026" max="1026" width="6.42578125" customWidth="1"/>
    <col min="1027" max="1027" width="60.7109375" customWidth="1"/>
    <col min="1028" max="1028" width="14" customWidth="1"/>
    <col min="1029" max="1029" width="12.85546875" customWidth="1"/>
    <col min="1282" max="1282" width="6.42578125" customWidth="1"/>
    <col min="1283" max="1283" width="60.7109375" customWidth="1"/>
    <col min="1284" max="1284" width="14" customWidth="1"/>
    <col min="1285" max="1285" width="12.85546875" customWidth="1"/>
    <col min="1538" max="1538" width="6.42578125" customWidth="1"/>
    <col min="1539" max="1539" width="60.7109375" customWidth="1"/>
    <col min="1540" max="1540" width="14" customWidth="1"/>
    <col min="1541" max="1541" width="12.85546875" customWidth="1"/>
    <col min="1794" max="1794" width="6.42578125" customWidth="1"/>
    <col min="1795" max="1795" width="60.7109375" customWidth="1"/>
    <col min="1796" max="1796" width="14" customWidth="1"/>
    <col min="1797" max="1797" width="12.85546875" customWidth="1"/>
    <col min="2050" max="2050" width="6.42578125" customWidth="1"/>
    <col min="2051" max="2051" width="60.7109375" customWidth="1"/>
    <col min="2052" max="2052" width="14" customWidth="1"/>
    <col min="2053" max="2053" width="12.85546875" customWidth="1"/>
    <col min="2306" max="2306" width="6.42578125" customWidth="1"/>
    <col min="2307" max="2307" width="60.7109375" customWidth="1"/>
    <col min="2308" max="2308" width="14" customWidth="1"/>
    <col min="2309" max="2309" width="12.85546875" customWidth="1"/>
    <col min="2562" max="2562" width="6.42578125" customWidth="1"/>
    <col min="2563" max="2563" width="60.7109375" customWidth="1"/>
    <col min="2564" max="2564" width="14" customWidth="1"/>
    <col min="2565" max="2565" width="12.85546875" customWidth="1"/>
    <col min="2818" max="2818" width="6.42578125" customWidth="1"/>
    <col min="2819" max="2819" width="60.7109375" customWidth="1"/>
    <col min="2820" max="2820" width="14" customWidth="1"/>
    <col min="2821" max="2821" width="12.85546875" customWidth="1"/>
    <col min="3074" max="3074" width="6.42578125" customWidth="1"/>
    <col min="3075" max="3075" width="60.7109375" customWidth="1"/>
    <col min="3076" max="3076" width="14" customWidth="1"/>
    <col min="3077" max="3077" width="12.85546875" customWidth="1"/>
    <col min="3330" max="3330" width="6.42578125" customWidth="1"/>
    <col min="3331" max="3331" width="60.7109375" customWidth="1"/>
    <col min="3332" max="3332" width="14" customWidth="1"/>
    <col min="3333" max="3333" width="12.85546875" customWidth="1"/>
    <col min="3586" max="3586" width="6.42578125" customWidth="1"/>
    <col min="3587" max="3587" width="60.7109375" customWidth="1"/>
    <col min="3588" max="3588" width="14" customWidth="1"/>
    <col min="3589" max="3589" width="12.85546875" customWidth="1"/>
    <col min="3842" max="3842" width="6.42578125" customWidth="1"/>
    <col min="3843" max="3843" width="60.7109375" customWidth="1"/>
    <col min="3844" max="3844" width="14" customWidth="1"/>
    <col min="3845" max="3845" width="12.85546875" customWidth="1"/>
    <col min="4098" max="4098" width="6.42578125" customWidth="1"/>
    <col min="4099" max="4099" width="60.7109375" customWidth="1"/>
    <col min="4100" max="4100" width="14" customWidth="1"/>
    <col min="4101" max="4101" width="12.85546875" customWidth="1"/>
    <col min="4354" max="4354" width="6.42578125" customWidth="1"/>
    <col min="4355" max="4355" width="60.7109375" customWidth="1"/>
    <col min="4356" max="4356" width="14" customWidth="1"/>
    <col min="4357" max="4357" width="12.85546875" customWidth="1"/>
    <col min="4610" max="4610" width="6.42578125" customWidth="1"/>
    <col min="4611" max="4611" width="60.7109375" customWidth="1"/>
    <col min="4612" max="4612" width="14" customWidth="1"/>
    <col min="4613" max="4613" width="12.85546875" customWidth="1"/>
    <col min="4866" max="4866" width="6.42578125" customWidth="1"/>
    <col min="4867" max="4867" width="60.7109375" customWidth="1"/>
    <col min="4868" max="4868" width="14" customWidth="1"/>
    <col min="4869" max="4869" width="12.85546875" customWidth="1"/>
    <col min="5122" max="5122" width="6.42578125" customWidth="1"/>
    <col min="5123" max="5123" width="60.7109375" customWidth="1"/>
    <col min="5124" max="5124" width="14" customWidth="1"/>
    <col min="5125" max="5125" width="12.85546875" customWidth="1"/>
    <col min="5378" max="5378" width="6.42578125" customWidth="1"/>
    <col min="5379" max="5379" width="60.7109375" customWidth="1"/>
    <col min="5380" max="5380" width="14" customWidth="1"/>
    <col min="5381" max="5381" width="12.85546875" customWidth="1"/>
    <col min="5634" max="5634" width="6.42578125" customWidth="1"/>
    <col min="5635" max="5635" width="60.7109375" customWidth="1"/>
    <col min="5636" max="5636" width="14" customWidth="1"/>
    <col min="5637" max="5637" width="12.85546875" customWidth="1"/>
    <col min="5890" max="5890" width="6.42578125" customWidth="1"/>
    <col min="5891" max="5891" width="60.7109375" customWidth="1"/>
    <col min="5892" max="5892" width="14" customWidth="1"/>
    <col min="5893" max="5893" width="12.85546875" customWidth="1"/>
    <col min="6146" max="6146" width="6.42578125" customWidth="1"/>
    <col min="6147" max="6147" width="60.7109375" customWidth="1"/>
    <col min="6148" max="6148" width="14" customWidth="1"/>
    <col min="6149" max="6149" width="12.85546875" customWidth="1"/>
    <col min="6402" max="6402" width="6.42578125" customWidth="1"/>
    <col min="6403" max="6403" width="60.7109375" customWidth="1"/>
    <col min="6404" max="6404" width="14" customWidth="1"/>
    <col min="6405" max="6405" width="12.85546875" customWidth="1"/>
    <col min="6658" max="6658" width="6.42578125" customWidth="1"/>
    <col min="6659" max="6659" width="60.7109375" customWidth="1"/>
    <col min="6660" max="6660" width="14" customWidth="1"/>
    <col min="6661" max="6661" width="12.85546875" customWidth="1"/>
    <col min="6914" max="6914" width="6.42578125" customWidth="1"/>
    <col min="6915" max="6915" width="60.7109375" customWidth="1"/>
    <col min="6916" max="6916" width="14" customWidth="1"/>
    <col min="6917" max="6917" width="12.85546875" customWidth="1"/>
    <col min="7170" max="7170" width="6.42578125" customWidth="1"/>
    <col min="7171" max="7171" width="60.7109375" customWidth="1"/>
    <col min="7172" max="7172" width="14" customWidth="1"/>
    <col min="7173" max="7173" width="12.85546875" customWidth="1"/>
    <col min="7426" max="7426" width="6.42578125" customWidth="1"/>
    <col min="7427" max="7427" width="60.7109375" customWidth="1"/>
    <col min="7428" max="7428" width="14" customWidth="1"/>
    <col min="7429" max="7429" width="12.85546875" customWidth="1"/>
    <col min="7682" max="7682" width="6.42578125" customWidth="1"/>
    <col min="7683" max="7683" width="60.7109375" customWidth="1"/>
    <col min="7684" max="7684" width="14" customWidth="1"/>
    <col min="7685" max="7685" width="12.85546875" customWidth="1"/>
    <col min="7938" max="7938" width="6.42578125" customWidth="1"/>
    <col min="7939" max="7939" width="60.7109375" customWidth="1"/>
    <col min="7940" max="7940" width="14" customWidth="1"/>
    <col min="7941" max="7941" width="12.85546875" customWidth="1"/>
    <col min="8194" max="8194" width="6.42578125" customWidth="1"/>
    <col min="8195" max="8195" width="60.7109375" customWidth="1"/>
    <col min="8196" max="8196" width="14" customWidth="1"/>
    <col min="8197" max="8197" width="12.85546875" customWidth="1"/>
    <col min="8450" max="8450" width="6.42578125" customWidth="1"/>
    <col min="8451" max="8451" width="60.7109375" customWidth="1"/>
    <col min="8452" max="8452" width="14" customWidth="1"/>
    <col min="8453" max="8453" width="12.85546875" customWidth="1"/>
    <col min="8706" max="8706" width="6.42578125" customWidth="1"/>
    <col min="8707" max="8707" width="60.7109375" customWidth="1"/>
    <col min="8708" max="8708" width="14" customWidth="1"/>
    <col min="8709" max="8709" width="12.85546875" customWidth="1"/>
    <col min="8962" max="8962" width="6.42578125" customWidth="1"/>
    <col min="8963" max="8963" width="60.7109375" customWidth="1"/>
    <col min="8964" max="8964" width="14" customWidth="1"/>
    <col min="8965" max="8965" width="12.85546875" customWidth="1"/>
    <col min="9218" max="9218" width="6.42578125" customWidth="1"/>
    <col min="9219" max="9219" width="60.7109375" customWidth="1"/>
    <col min="9220" max="9220" width="14" customWidth="1"/>
    <col min="9221" max="9221" width="12.85546875" customWidth="1"/>
    <col min="9474" max="9474" width="6.42578125" customWidth="1"/>
    <col min="9475" max="9475" width="60.7109375" customWidth="1"/>
    <col min="9476" max="9476" width="14" customWidth="1"/>
    <col min="9477" max="9477" width="12.85546875" customWidth="1"/>
    <col min="9730" max="9730" width="6.42578125" customWidth="1"/>
    <col min="9731" max="9731" width="60.7109375" customWidth="1"/>
    <col min="9732" max="9732" width="14" customWidth="1"/>
    <col min="9733" max="9733" width="12.85546875" customWidth="1"/>
    <col min="9986" max="9986" width="6.42578125" customWidth="1"/>
    <col min="9987" max="9987" width="60.7109375" customWidth="1"/>
    <col min="9988" max="9988" width="14" customWidth="1"/>
    <col min="9989" max="9989" width="12.85546875" customWidth="1"/>
    <col min="10242" max="10242" width="6.42578125" customWidth="1"/>
    <col min="10243" max="10243" width="60.7109375" customWidth="1"/>
    <col min="10244" max="10244" width="14" customWidth="1"/>
    <col min="10245" max="10245" width="12.85546875" customWidth="1"/>
    <col min="10498" max="10498" width="6.42578125" customWidth="1"/>
    <col min="10499" max="10499" width="60.7109375" customWidth="1"/>
    <col min="10500" max="10500" width="14" customWidth="1"/>
    <col min="10501" max="10501" width="12.85546875" customWidth="1"/>
    <col min="10754" max="10754" width="6.42578125" customWidth="1"/>
    <col min="10755" max="10755" width="60.7109375" customWidth="1"/>
    <col min="10756" max="10756" width="14" customWidth="1"/>
    <col min="10757" max="10757" width="12.85546875" customWidth="1"/>
    <col min="11010" max="11010" width="6.42578125" customWidth="1"/>
    <col min="11011" max="11011" width="60.7109375" customWidth="1"/>
    <col min="11012" max="11012" width="14" customWidth="1"/>
    <col min="11013" max="11013" width="12.85546875" customWidth="1"/>
    <col min="11266" max="11266" width="6.42578125" customWidth="1"/>
    <col min="11267" max="11267" width="60.7109375" customWidth="1"/>
    <col min="11268" max="11268" width="14" customWidth="1"/>
    <col min="11269" max="11269" width="12.85546875" customWidth="1"/>
    <col min="11522" max="11522" width="6.42578125" customWidth="1"/>
    <col min="11523" max="11523" width="60.7109375" customWidth="1"/>
    <col min="11524" max="11524" width="14" customWidth="1"/>
    <col min="11525" max="11525" width="12.85546875" customWidth="1"/>
    <col min="11778" max="11778" width="6.42578125" customWidth="1"/>
    <col min="11779" max="11779" width="60.7109375" customWidth="1"/>
    <col min="11780" max="11780" width="14" customWidth="1"/>
    <col min="11781" max="11781" width="12.85546875" customWidth="1"/>
    <col min="12034" max="12034" width="6.42578125" customWidth="1"/>
    <col min="12035" max="12035" width="60.7109375" customWidth="1"/>
    <col min="12036" max="12036" width="14" customWidth="1"/>
    <col min="12037" max="12037" width="12.85546875" customWidth="1"/>
    <col min="12290" max="12290" width="6.42578125" customWidth="1"/>
    <col min="12291" max="12291" width="60.7109375" customWidth="1"/>
    <col min="12292" max="12292" width="14" customWidth="1"/>
    <col min="12293" max="12293" width="12.85546875" customWidth="1"/>
    <col min="12546" max="12546" width="6.42578125" customWidth="1"/>
    <col min="12547" max="12547" width="60.7109375" customWidth="1"/>
    <col min="12548" max="12548" width="14" customWidth="1"/>
    <col min="12549" max="12549" width="12.85546875" customWidth="1"/>
    <col min="12802" max="12802" width="6.42578125" customWidth="1"/>
    <col min="12803" max="12803" width="60.7109375" customWidth="1"/>
    <col min="12804" max="12804" width="14" customWidth="1"/>
    <col min="12805" max="12805" width="12.85546875" customWidth="1"/>
    <col min="13058" max="13058" width="6.42578125" customWidth="1"/>
    <col min="13059" max="13059" width="60.7109375" customWidth="1"/>
    <col min="13060" max="13060" width="14" customWidth="1"/>
    <col min="13061" max="13061" width="12.85546875" customWidth="1"/>
    <col min="13314" max="13314" width="6.42578125" customWidth="1"/>
    <col min="13315" max="13315" width="60.7109375" customWidth="1"/>
    <col min="13316" max="13316" width="14" customWidth="1"/>
    <col min="13317" max="13317" width="12.85546875" customWidth="1"/>
    <col min="13570" max="13570" width="6.42578125" customWidth="1"/>
    <col min="13571" max="13571" width="60.7109375" customWidth="1"/>
    <col min="13572" max="13572" width="14" customWidth="1"/>
    <col min="13573" max="13573" width="12.85546875" customWidth="1"/>
    <col min="13826" max="13826" width="6.42578125" customWidth="1"/>
    <col min="13827" max="13827" width="60.7109375" customWidth="1"/>
    <col min="13828" max="13828" width="14" customWidth="1"/>
    <col min="13829" max="13829" width="12.85546875" customWidth="1"/>
    <col min="14082" max="14082" width="6.42578125" customWidth="1"/>
    <col min="14083" max="14083" width="60.7109375" customWidth="1"/>
    <col min="14084" max="14084" width="14" customWidth="1"/>
    <col min="14085" max="14085" width="12.85546875" customWidth="1"/>
    <col min="14338" max="14338" width="6.42578125" customWidth="1"/>
    <col min="14339" max="14339" width="60.7109375" customWidth="1"/>
    <col min="14340" max="14340" width="14" customWidth="1"/>
    <col min="14341" max="14341" width="12.85546875" customWidth="1"/>
    <col min="14594" max="14594" width="6.42578125" customWidth="1"/>
    <col min="14595" max="14595" width="60.7109375" customWidth="1"/>
    <col min="14596" max="14596" width="14" customWidth="1"/>
    <col min="14597" max="14597" width="12.85546875" customWidth="1"/>
    <col min="14850" max="14850" width="6.42578125" customWidth="1"/>
    <col min="14851" max="14851" width="60.7109375" customWidth="1"/>
    <col min="14852" max="14852" width="14" customWidth="1"/>
    <col min="14853" max="14853" width="12.85546875" customWidth="1"/>
    <col min="15106" max="15106" width="6.42578125" customWidth="1"/>
    <col min="15107" max="15107" width="60.7109375" customWidth="1"/>
    <col min="15108" max="15108" width="14" customWidth="1"/>
    <col min="15109" max="15109" width="12.85546875" customWidth="1"/>
    <col min="15362" max="15362" width="6.42578125" customWidth="1"/>
    <col min="15363" max="15363" width="60.7109375" customWidth="1"/>
    <col min="15364" max="15364" width="14" customWidth="1"/>
    <col min="15365" max="15365" width="12.85546875" customWidth="1"/>
    <col min="15618" max="15618" width="6.42578125" customWidth="1"/>
    <col min="15619" max="15619" width="60.7109375" customWidth="1"/>
    <col min="15620" max="15620" width="14" customWidth="1"/>
    <col min="15621" max="15621" width="12.85546875" customWidth="1"/>
    <col min="15874" max="15874" width="6.42578125" customWidth="1"/>
    <col min="15875" max="15875" width="60.7109375" customWidth="1"/>
    <col min="15876" max="15876" width="14" customWidth="1"/>
    <col min="15877" max="15877" width="12.85546875" customWidth="1"/>
    <col min="16130" max="16130" width="6.42578125" customWidth="1"/>
    <col min="16131" max="16131" width="60.7109375" customWidth="1"/>
    <col min="16132" max="16132" width="14" customWidth="1"/>
    <col min="16133" max="16133" width="12.85546875" customWidth="1"/>
  </cols>
  <sheetData>
    <row r="1" spans="2:5" x14ac:dyDescent="0.25">
      <c r="C1" s="668" t="s">
        <v>749</v>
      </c>
      <c r="D1" s="669"/>
    </row>
    <row r="2" spans="2:5" x14ac:dyDescent="0.25">
      <c r="C2" s="668" t="s">
        <v>405</v>
      </c>
      <c r="D2" s="669"/>
    </row>
    <row r="3" spans="2:5" x14ac:dyDescent="0.25">
      <c r="C3" s="668" t="s">
        <v>406</v>
      </c>
      <c r="D3" s="669"/>
    </row>
    <row r="4" spans="2:5" x14ac:dyDescent="0.25">
      <c r="C4" s="668" t="s">
        <v>407</v>
      </c>
      <c r="D4" s="669"/>
    </row>
    <row r="5" spans="2:5" x14ac:dyDescent="0.25">
      <c r="C5" s="668" t="s">
        <v>943</v>
      </c>
      <c r="D5" s="669"/>
    </row>
    <row r="6" spans="2:5" x14ac:dyDescent="0.25">
      <c r="C6" s="668" t="s">
        <v>944</v>
      </c>
      <c r="D6" s="669"/>
    </row>
    <row r="7" spans="2:5" x14ac:dyDescent="0.25">
      <c r="C7" s="662" t="s">
        <v>1038</v>
      </c>
      <c r="D7" s="665"/>
    </row>
    <row r="8" spans="2:5" x14ac:dyDescent="0.25">
      <c r="C8" s="393"/>
      <c r="D8" s="132"/>
    </row>
    <row r="9" spans="2:5" x14ac:dyDescent="0.25">
      <c r="C9" s="718"/>
      <c r="D9" s="718"/>
    </row>
    <row r="10" spans="2:5" ht="15.75" x14ac:dyDescent="0.25">
      <c r="C10" s="425" t="s">
        <v>746</v>
      </c>
      <c r="D10" s="425"/>
    </row>
    <row r="11" spans="2:5" ht="15.75" x14ac:dyDescent="0.25">
      <c r="C11" s="395" t="s">
        <v>747</v>
      </c>
      <c r="D11" s="424"/>
    </row>
    <row r="12" spans="2:5" ht="15.75" x14ac:dyDescent="0.25">
      <c r="B12" s="415"/>
      <c r="C12" s="395" t="s">
        <v>946</v>
      </c>
      <c r="D12" s="176"/>
    </row>
    <row r="13" spans="2:5" x14ac:dyDescent="0.25">
      <c r="C13" s="418"/>
      <c r="D13" s="418"/>
    </row>
    <row r="14" spans="2:5" x14ac:dyDescent="0.25">
      <c r="C14" s="718"/>
      <c r="D14" s="718"/>
    </row>
    <row r="15" spans="2:5" x14ac:dyDescent="0.25">
      <c r="E15" s="216" t="s">
        <v>564</v>
      </c>
    </row>
    <row r="16" spans="2:5" ht="31.5" x14ac:dyDescent="0.25">
      <c r="B16" s="381" t="s">
        <v>408</v>
      </c>
      <c r="C16" s="381" t="s">
        <v>409</v>
      </c>
      <c r="D16" s="381" t="s">
        <v>850</v>
      </c>
      <c r="E16" s="381" t="s">
        <v>945</v>
      </c>
    </row>
    <row r="17" spans="2:5" ht="15.75" x14ac:dyDescent="0.25">
      <c r="B17" s="381">
        <v>1</v>
      </c>
      <c r="C17" s="408" t="s">
        <v>748</v>
      </c>
      <c r="D17" s="426">
        <v>1749302</v>
      </c>
      <c r="E17" s="426">
        <v>1749302</v>
      </c>
    </row>
    <row r="18" spans="2:5" ht="15.75" x14ac:dyDescent="0.25">
      <c r="B18" s="381">
        <v>2</v>
      </c>
      <c r="C18" s="209" t="s">
        <v>410</v>
      </c>
      <c r="D18" s="426">
        <v>409983</v>
      </c>
      <c r="E18" s="426">
        <v>409983</v>
      </c>
    </row>
    <row r="19" spans="2:5" ht="15.75" x14ac:dyDescent="0.25">
      <c r="B19" s="381">
        <v>3</v>
      </c>
      <c r="C19" s="209" t="s">
        <v>411</v>
      </c>
      <c r="D19" s="426">
        <v>950045</v>
      </c>
      <c r="E19" s="426">
        <v>950045</v>
      </c>
    </row>
    <row r="20" spans="2:5" ht="15.75" x14ac:dyDescent="0.25">
      <c r="B20" s="381">
        <v>4</v>
      </c>
      <c r="C20" s="209" t="s">
        <v>412</v>
      </c>
      <c r="D20" s="426">
        <v>401272</v>
      </c>
      <c r="E20" s="426">
        <v>401272</v>
      </c>
    </row>
    <row r="21" spans="2:5" ht="15.75" x14ac:dyDescent="0.25">
      <c r="B21" s="381">
        <v>5</v>
      </c>
      <c r="C21" s="209" t="s">
        <v>413</v>
      </c>
      <c r="D21" s="426">
        <v>491282</v>
      </c>
      <c r="E21" s="426">
        <v>491282</v>
      </c>
    </row>
    <row r="22" spans="2:5" ht="15.75" x14ac:dyDescent="0.25">
      <c r="B22" s="381">
        <v>6</v>
      </c>
      <c r="C22" s="209" t="s">
        <v>414</v>
      </c>
      <c r="D22" s="426">
        <v>366429</v>
      </c>
      <c r="E22" s="426">
        <v>366429</v>
      </c>
    </row>
    <row r="23" spans="2:5" ht="15.75" x14ac:dyDescent="0.25">
      <c r="B23" s="381">
        <v>7</v>
      </c>
      <c r="C23" s="209" t="s">
        <v>415</v>
      </c>
      <c r="D23" s="426">
        <v>515672</v>
      </c>
      <c r="E23" s="426">
        <v>515672</v>
      </c>
    </row>
    <row r="24" spans="2:5" ht="15.75" x14ac:dyDescent="0.25">
      <c r="B24" s="381">
        <v>8</v>
      </c>
      <c r="C24" s="209" t="s">
        <v>416</v>
      </c>
      <c r="D24" s="426">
        <v>363526</v>
      </c>
      <c r="E24" s="426">
        <v>363526</v>
      </c>
    </row>
    <row r="25" spans="2:5" ht="15.75" hidden="1" x14ac:dyDescent="0.25">
      <c r="B25" s="381"/>
      <c r="C25" s="209" t="s">
        <v>750</v>
      </c>
      <c r="D25" s="427"/>
      <c r="E25" s="427"/>
    </row>
    <row r="26" spans="2:5" ht="15.75" x14ac:dyDescent="0.25">
      <c r="B26" s="217"/>
      <c r="C26" s="215" t="s">
        <v>417</v>
      </c>
      <c r="D26" s="428">
        <f>SUM(D17:D25)</f>
        <v>5247511</v>
      </c>
      <c r="E26" s="428">
        <f>SUM(E17:E25)</f>
        <v>5247511</v>
      </c>
    </row>
  </sheetData>
  <mergeCells count="9">
    <mergeCell ref="C7:D7"/>
    <mergeCell ref="C9:D9"/>
    <mergeCell ref="C14:D14"/>
    <mergeCell ref="C1:D1"/>
    <mergeCell ref="C2:D2"/>
    <mergeCell ref="C3:D3"/>
    <mergeCell ref="C4:D4"/>
    <mergeCell ref="C5:D5"/>
    <mergeCell ref="C6:D6"/>
  </mergeCells>
  <pageMargins left="0.70866141732283472" right="0.70866141732283472" top="0.74803149606299213" bottom="0.74803149606299213" header="0.31496062992125984" footer="0.31496062992125984"/>
  <pageSetup paperSize="9" scale="84" orientation="portrait" blackAndWhite="1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9"/>
  <sheetViews>
    <sheetView zoomScaleNormal="100" workbookViewId="0">
      <selection activeCell="C9" sqref="C9"/>
    </sheetView>
  </sheetViews>
  <sheetFormatPr defaultRowHeight="15" x14ac:dyDescent="0.25"/>
  <cols>
    <col min="2" max="2" width="7.140625" customWidth="1"/>
    <col min="3" max="3" width="34" customWidth="1"/>
    <col min="4" max="4" width="11.7109375" customWidth="1"/>
    <col min="5" max="5" width="10.140625" customWidth="1"/>
    <col min="6" max="6" width="11" hidden="1" customWidth="1"/>
    <col min="7" max="7" width="10.7109375" hidden="1" customWidth="1"/>
    <col min="8" max="8" width="10.42578125" hidden="1" customWidth="1"/>
    <col min="9" max="9" width="10.28515625" hidden="1" customWidth="1"/>
    <col min="10" max="10" width="10.42578125" customWidth="1"/>
    <col min="261" max="261" width="7.140625" customWidth="1"/>
    <col min="262" max="262" width="34" customWidth="1"/>
    <col min="263" max="263" width="10.85546875" customWidth="1"/>
    <col min="264" max="264" width="12.140625" customWidth="1"/>
    <col min="265" max="265" width="12.28515625" customWidth="1"/>
    <col min="266" max="266" width="13" customWidth="1"/>
    <col min="517" max="517" width="7.140625" customWidth="1"/>
    <col min="518" max="518" width="34" customWidth="1"/>
    <col min="519" max="519" width="10.85546875" customWidth="1"/>
    <col min="520" max="520" width="12.140625" customWidth="1"/>
    <col min="521" max="521" width="12.28515625" customWidth="1"/>
    <col min="522" max="522" width="13" customWidth="1"/>
    <col min="773" max="773" width="7.140625" customWidth="1"/>
    <col min="774" max="774" width="34" customWidth="1"/>
    <col min="775" max="775" width="10.85546875" customWidth="1"/>
    <col min="776" max="776" width="12.140625" customWidth="1"/>
    <col min="777" max="777" width="12.28515625" customWidth="1"/>
    <col min="778" max="778" width="13" customWidth="1"/>
    <col min="1029" max="1029" width="7.140625" customWidth="1"/>
    <col min="1030" max="1030" width="34" customWidth="1"/>
    <col min="1031" max="1031" width="10.85546875" customWidth="1"/>
    <col min="1032" max="1032" width="12.140625" customWidth="1"/>
    <col min="1033" max="1033" width="12.28515625" customWidth="1"/>
    <col min="1034" max="1034" width="13" customWidth="1"/>
    <col min="1285" max="1285" width="7.140625" customWidth="1"/>
    <col min="1286" max="1286" width="34" customWidth="1"/>
    <col min="1287" max="1287" width="10.85546875" customWidth="1"/>
    <col min="1288" max="1288" width="12.140625" customWidth="1"/>
    <col min="1289" max="1289" width="12.28515625" customWidth="1"/>
    <col min="1290" max="1290" width="13" customWidth="1"/>
    <col min="1541" max="1541" width="7.140625" customWidth="1"/>
    <col min="1542" max="1542" width="34" customWidth="1"/>
    <col min="1543" max="1543" width="10.85546875" customWidth="1"/>
    <col min="1544" max="1544" width="12.140625" customWidth="1"/>
    <col min="1545" max="1545" width="12.28515625" customWidth="1"/>
    <col min="1546" max="1546" width="13" customWidth="1"/>
    <col min="1797" max="1797" width="7.140625" customWidth="1"/>
    <col min="1798" max="1798" width="34" customWidth="1"/>
    <col min="1799" max="1799" width="10.85546875" customWidth="1"/>
    <col min="1800" max="1800" width="12.140625" customWidth="1"/>
    <col min="1801" max="1801" width="12.28515625" customWidth="1"/>
    <col min="1802" max="1802" width="13" customWidth="1"/>
    <col min="2053" max="2053" width="7.140625" customWidth="1"/>
    <col min="2054" max="2054" width="34" customWidth="1"/>
    <col min="2055" max="2055" width="10.85546875" customWidth="1"/>
    <col min="2056" max="2056" width="12.140625" customWidth="1"/>
    <col min="2057" max="2057" width="12.28515625" customWidth="1"/>
    <col min="2058" max="2058" width="13" customWidth="1"/>
    <col min="2309" max="2309" width="7.140625" customWidth="1"/>
    <col min="2310" max="2310" width="34" customWidth="1"/>
    <col min="2311" max="2311" width="10.85546875" customWidth="1"/>
    <col min="2312" max="2312" width="12.140625" customWidth="1"/>
    <col min="2313" max="2313" width="12.28515625" customWidth="1"/>
    <col min="2314" max="2314" width="13" customWidth="1"/>
    <col min="2565" max="2565" width="7.140625" customWidth="1"/>
    <col min="2566" max="2566" width="34" customWidth="1"/>
    <col min="2567" max="2567" width="10.85546875" customWidth="1"/>
    <col min="2568" max="2568" width="12.140625" customWidth="1"/>
    <col min="2569" max="2569" width="12.28515625" customWidth="1"/>
    <col min="2570" max="2570" width="13" customWidth="1"/>
    <col min="2821" max="2821" width="7.140625" customWidth="1"/>
    <col min="2822" max="2822" width="34" customWidth="1"/>
    <col min="2823" max="2823" width="10.85546875" customWidth="1"/>
    <col min="2824" max="2824" width="12.140625" customWidth="1"/>
    <col min="2825" max="2825" width="12.28515625" customWidth="1"/>
    <col min="2826" max="2826" width="13" customWidth="1"/>
    <col min="3077" max="3077" width="7.140625" customWidth="1"/>
    <col min="3078" max="3078" width="34" customWidth="1"/>
    <col min="3079" max="3079" width="10.85546875" customWidth="1"/>
    <col min="3080" max="3080" width="12.140625" customWidth="1"/>
    <col min="3081" max="3081" width="12.28515625" customWidth="1"/>
    <col min="3082" max="3082" width="13" customWidth="1"/>
    <col min="3333" max="3333" width="7.140625" customWidth="1"/>
    <col min="3334" max="3334" width="34" customWidth="1"/>
    <col min="3335" max="3335" width="10.85546875" customWidth="1"/>
    <col min="3336" max="3336" width="12.140625" customWidth="1"/>
    <col min="3337" max="3337" width="12.28515625" customWidth="1"/>
    <col min="3338" max="3338" width="13" customWidth="1"/>
    <col min="3589" max="3589" width="7.140625" customWidth="1"/>
    <col min="3590" max="3590" width="34" customWidth="1"/>
    <col min="3591" max="3591" width="10.85546875" customWidth="1"/>
    <col min="3592" max="3592" width="12.140625" customWidth="1"/>
    <col min="3593" max="3593" width="12.28515625" customWidth="1"/>
    <col min="3594" max="3594" width="13" customWidth="1"/>
    <col min="3845" max="3845" width="7.140625" customWidth="1"/>
    <col min="3846" max="3846" width="34" customWidth="1"/>
    <col min="3847" max="3847" width="10.85546875" customWidth="1"/>
    <col min="3848" max="3848" width="12.140625" customWidth="1"/>
    <col min="3849" max="3849" width="12.28515625" customWidth="1"/>
    <col min="3850" max="3850" width="13" customWidth="1"/>
    <col min="4101" max="4101" width="7.140625" customWidth="1"/>
    <col min="4102" max="4102" width="34" customWidth="1"/>
    <col min="4103" max="4103" width="10.85546875" customWidth="1"/>
    <col min="4104" max="4104" width="12.140625" customWidth="1"/>
    <col min="4105" max="4105" width="12.28515625" customWidth="1"/>
    <col min="4106" max="4106" width="13" customWidth="1"/>
    <col min="4357" max="4357" width="7.140625" customWidth="1"/>
    <col min="4358" max="4358" width="34" customWidth="1"/>
    <col min="4359" max="4359" width="10.85546875" customWidth="1"/>
    <col min="4360" max="4360" width="12.140625" customWidth="1"/>
    <col min="4361" max="4361" width="12.28515625" customWidth="1"/>
    <col min="4362" max="4362" width="13" customWidth="1"/>
    <col min="4613" max="4613" width="7.140625" customWidth="1"/>
    <col min="4614" max="4614" width="34" customWidth="1"/>
    <col min="4615" max="4615" width="10.85546875" customWidth="1"/>
    <col min="4616" max="4616" width="12.140625" customWidth="1"/>
    <col min="4617" max="4617" width="12.28515625" customWidth="1"/>
    <col min="4618" max="4618" width="13" customWidth="1"/>
    <col min="4869" max="4869" width="7.140625" customWidth="1"/>
    <col min="4870" max="4870" width="34" customWidth="1"/>
    <col min="4871" max="4871" width="10.85546875" customWidth="1"/>
    <col min="4872" max="4872" width="12.140625" customWidth="1"/>
    <col min="4873" max="4873" width="12.28515625" customWidth="1"/>
    <col min="4874" max="4874" width="13" customWidth="1"/>
    <col min="5125" max="5125" width="7.140625" customWidth="1"/>
    <col min="5126" max="5126" width="34" customWidth="1"/>
    <col min="5127" max="5127" width="10.85546875" customWidth="1"/>
    <col min="5128" max="5128" width="12.140625" customWidth="1"/>
    <col min="5129" max="5129" width="12.28515625" customWidth="1"/>
    <col min="5130" max="5130" width="13" customWidth="1"/>
    <col min="5381" max="5381" width="7.140625" customWidth="1"/>
    <col min="5382" max="5382" width="34" customWidth="1"/>
    <col min="5383" max="5383" width="10.85546875" customWidth="1"/>
    <col min="5384" max="5384" width="12.140625" customWidth="1"/>
    <col min="5385" max="5385" width="12.28515625" customWidth="1"/>
    <col min="5386" max="5386" width="13" customWidth="1"/>
    <col min="5637" max="5637" width="7.140625" customWidth="1"/>
    <col min="5638" max="5638" width="34" customWidth="1"/>
    <col min="5639" max="5639" width="10.85546875" customWidth="1"/>
    <col min="5640" max="5640" width="12.140625" customWidth="1"/>
    <col min="5641" max="5641" width="12.28515625" customWidth="1"/>
    <col min="5642" max="5642" width="13" customWidth="1"/>
    <col min="5893" max="5893" width="7.140625" customWidth="1"/>
    <col min="5894" max="5894" width="34" customWidth="1"/>
    <col min="5895" max="5895" width="10.85546875" customWidth="1"/>
    <col min="5896" max="5896" width="12.140625" customWidth="1"/>
    <col min="5897" max="5897" width="12.28515625" customWidth="1"/>
    <col min="5898" max="5898" width="13" customWidth="1"/>
    <col min="6149" max="6149" width="7.140625" customWidth="1"/>
    <col min="6150" max="6150" width="34" customWidth="1"/>
    <col min="6151" max="6151" width="10.85546875" customWidth="1"/>
    <col min="6152" max="6152" width="12.140625" customWidth="1"/>
    <col min="6153" max="6153" width="12.28515625" customWidth="1"/>
    <col min="6154" max="6154" width="13" customWidth="1"/>
    <col min="6405" max="6405" width="7.140625" customWidth="1"/>
    <col min="6406" max="6406" width="34" customWidth="1"/>
    <col min="6407" max="6407" width="10.85546875" customWidth="1"/>
    <col min="6408" max="6408" width="12.140625" customWidth="1"/>
    <col min="6409" max="6409" width="12.28515625" customWidth="1"/>
    <col min="6410" max="6410" width="13" customWidth="1"/>
    <col min="6661" max="6661" width="7.140625" customWidth="1"/>
    <col min="6662" max="6662" width="34" customWidth="1"/>
    <col min="6663" max="6663" width="10.85546875" customWidth="1"/>
    <col min="6664" max="6664" width="12.140625" customWidth="1"/>
    <col min="6665" max="6665" width="12.28515625" customWidth="1"/>
    <col min="6666" max="6666" width="13" customWidth="1"/>
    <col min="6917" max="6917" width="7.140625" customWidth="1"/>
    <col min="6918" max="6918" width="34" customWidth="1"/>
    <col min="6919" max="6919" width="10.85546875" customWidth="1"/>
    <col min="6920" max="6920" width="12.140625" customWidth="1"/>
    <col min="6921" max="6921" width="12.28515625" customWidth="1"/>
    <col min="6922" max="6922" width="13" customWidth="1"/>
    <col min="7173" max="7173" width="7.140625" customWidth="1"/>
    <col min="7174" max="7174" width="34" customWidth="1"/>
    <col min="7175" max="7175" width="10.85546875" customWidth="1"/>
    <col min="7176" max="7176" width="12.140625" customWidth="1"/>
    <col min="7177" max="7177" width="12.28515625" customWidth="1"/>
    <col min="7178" max="7178" width="13" customWidth="1"/>
    <col min="7429" max="7429" width="7.140625" customWidth="1"/>
    <col min="7430" max="7430" width="34" customWidth="1"/>
    <col min="7431" max="7431" width="10.85546875" customWidth="1"/>
    <col min="7432" max="7432" width="12.140625" customWidth="1"/>
    <col min="7433" max="7433" width="12.28515625" customWidth="1"/>
    <col min="7434" max="7434" width="13" customWidth="1"/>
    <col min="7685" max="7685" width="7.140625" customWidth="1"/>
    <col min="7686" max="7686" width="34" customWidth="1"/>
    <col min="7687" max="7687" width="10.85546875" customWidth="1"/>
    <col min="7688" max="7688" width="12.140625" customWidth="1"/>
    <col min="7689" max="7689" width="12.28515625" customWidth="1"/>
    <col min="7690" max="7690" width="13" customWidth="1"/>
    <col min="7941" max="7941" width="7.140625" customWidth="1"/>
    <col min="7942" max="7942" width="34" customWidth="1"/>
    <col min="7943" max="7943" width="10.85546875" customWidth="1"/>
    <col min="7944" max="7944" width="12.140625" customWidth="1"/>
    <col min="7945" max="7945" width="12.28515625" customWidth="1"/>
    <col min="7946" max="7946" width="13" customWidth="1"/>
    <col min="8197" max="8197" width="7.140625" customWidth="1"/>
    <col min="8198" max="8198" width="34" customWidth="1"/>
    <col min="8199" max="8199" width="10.85546875" customWidth="1"/>
    <col min="8200" max="8200" width="12.140625" customWidth="1"/>
    <col min="8201" max="8201" width="12.28515625" customWidth="1"/>
    <col min="8202" max="8202" width="13" customWidth="1"/>
    <col min="8453" max="8453" width="7.140625" customWidth="1"/>
    <col min="8454" max="8454" width="34" customWidth="1"/>
    <col min="8455" max="8455" width="10.85546875" customWidth="1"/>
    <col min="8456" max="8456" width="12.140625" customWidth="1"/>
    <col min="8457" max="8457" width="12.28515625" customWidth="1"/>
    <col min="8458" max="8458" width="13" customWidth="1"/>
    <col min="8709" max="8709" width="7.140625" customWidth="1"/>
    <col min="8710" max="8710" width="34" customWidth="1"/>
    <col min="8711" max="8711" width="10.85546875" customWidth="1"/>
    <col min="8712" max="8712" width="12.140625" customWidth="1"/>
    <col min="8713" max="8713" width="12.28515625" customWidth="1"/>
    <col min="8714" max="8714" width="13" customWidth="1"/>
    <col min="8965" max="8965" width="7.140625" customWidth="1"/>
    <col min="8966" max="8966" width="34" customWidth="1"/>
    <col min="8967" max="8967" width="10.85546875" customWidth="1"/>
    <col min="8968" max="8968" width="12.140625" customWidth="1"/>
    <col min="8969" max="8969" width="12.28515625" customWidth="1"/>
    <col min="8970" max="8970" width="13" customWidth="1"/>
    <col min="9221" max="9221" width="7.140625" customWidth="1"/>
    <col min="9222" max="9222" width="34" customWidth="1"/>
    <col min="9223" max="9223" width="10.85546875" customWidth="1"/>
    <col min="9224" max="9224" width="12.140625" customWidth="1"/>
    <col min="9225" max="9225" width="12.28515625" customWidth="1"/>
    <col min="9226" max="9226" width="13" customWidth="1"/>
    <col min="9477" max="9477" width="7.140625" customWidth="1"/>
    <col min="9478" max="9478" width="34" customWidth="1"/>
    <col min="9479" max="9479" width="10.85546875" customWidth="1"/>
    <col min="9480" max="9480" width="12.140625" customWidth="1"/>
    <col min="9481" max="9481" width="12.28515625" customWidth="1"/>
    <col min="9482" max="9482" width="13" customWidth="1"/>
    <col min="9733" max="9733" width="7.140625" customWidth="1"/>
    <col min="9734" max="9734" width="34" customWidth="1"/>
    <col min="9735" max="9735" width="10.85546875" customWidth="1"/>
    <col min="9736" max="9736" width="12.140625" customWidth="1"/>
    <col min="9737" max="9737" width="12.28515625" customWidth="1"/>
    <col min="9738" max="9738" width="13" customWidth="1"/>
    <col min="9989" max="9989" width="7.140625" customWidth="1"/>
    <col min="9990" max="9990" width="34" customWidth="1"/>
    <col min="9991" max="9991" width="10.85546875" customWidth="1"/>
    <col min="9992" max="9992" width="12.140625" customWidth="1"/>
    <col min="9993" max="9993" width="12.28515625" customWidth="1"/>
    <col min="9994" max="9994" width="13" customWidth="1"/>
    <col min="10245" max="10245" width="7.140625" customWidth="1"/>
    <col min="10246" max="10246" width="34" customWidth="1"/>
    <col min="10247" max="10247" width="10.85546875" customWidth="1"/>
    <col min="10248" max="10248" width="12.140625" customWidth="1"/>
    <col min="10249" max="10249" width="12.28515625" customWidth="1"/>
    <col min="10250" max="10250" width="13" customWidth="1"/>
    <col min="10501" max="10501" width="7.140625" customWidth="1"/>
    <col min="10502" max="10502" width="34" customWidth="1"/>
    <col min="10503" max="10503" width="10.85546875" customWidth="1"/>
    <col min="10504" max="10504" width="12.140625" customWidth="1"/>
    <col min="10505" max="10505" width="12.28515625" customWidth="1"/>
    <col min="10506" max="10506" width="13" customWidth="1"/>
    <col min="10757" max="10757" width="7.140625" customWidth="1"/>
    <col min="10758" max="10758" width="34" customWidth="1"/>
    <col min="10759" max="10759" width="10.85546875" customWidth="1"/>
    <col min="10760" max="10760" width="12.140625" customWidth="1"/>
    <col min="10761" max="10761" width="12.28515625" customWidth="1"/>
    <col min="10762" max="10762" width="13" customWidth="1"/>
    <col min="11013" max="11013" width="7.140625" customWidth="1"/>
    <col min="11014" max="11014" width="34" customWidth="1"/>
    <col min="11015" max="11015" width="10.85546875" customWidth="1"/>
    <col min="11016" max="11016" width="12.140625" customWidth="1"/>
    <col min="11017" max="11017" width="12.28515625" customWidth="1"/>
    <col min="11018" max="11018" width="13" customWidth="1"/>
    <col min="11269" max="11269" width="7.140625" customWidth="1"/>
    <col min="11270" max="11270" width="34" customWidth="1"/>
    <col min="11271" max="11271" width="10.85546875" customWidth="1"/>
    <col min="11272" max="11272" width="12.140625" customWidth="1"/>
    <col min="11273" max="11273" width="12.28515625" customWidth="1"/>
    <col min="11274" max="11274" width="13" customWidth="1"/>
    <col min="11525" max="11525" width="7.140625" customWidth="1"/>
    <col min="11526" max="11526" width="34" customWidth="1"/>
    <col min="11527" max="11527" width="10.85546875" customWidth="1"/>
    <col min="11528" max="11528" width="12.140625" customWidth="1"/>
    <col min="11529" max="11529" width="12.28515625" customWidth="1"/>
    <col min="11530" max="11530" width="13" customWidth="1"/>
    <col min="11781" max="11781" width="7.140625" customWidth="1"/>
    <col min="11782" max="11782" width="34" customWidth="1"/>
    <col min="11783" max="11783" width="10.85546875" customWidth="1"/>
    <col min="11784" max="11784" width="12.140625" customWidth="1"/>
    <col min="11785" max="11785" width="12.28515625" customWidth="1"/>
    <col min="11786" max="11786" width="13" customWidth="1"/>
    <col min="12037" max="12037" width="7.140625" customWidth="1"/>
    <col min="12038" max="12038" width="34" customWidth="1"/>
    <col min="12039" max="12039" width="10.85546875" customWidth="1"/>
    <col min="12040" max="12040" width="12.140625" customWidth="1"/>
    <col min="12041" max="12041" width="12.28515625" customWidth="1"/>
    <col min="12042" max="12042" width="13" customWidth="1"/>
    <col min="12293" max="12293" width="7.140625" customWidth="1"/>
    <col min="12294" max="12294" width="34" customWidth="1"/>
    <col min="12295" max="12295" width="10.85546875" customWidth="1"/>
    <col min="12296" max="12296" width="12.140625" customWidth="1"/>
    <col min="12297" max="12297" width="12.28515625" customWidth="1"/>
    <col min="12298" max="12298" width="13" customWidth="1"/>
    <col min="12549" max="12549" width="7.140625" customWidth="1"/>
    <col min="12550" max="12550" width="34" customWidth="1"/>
    <col min="12551" max="12551" width="10.85546875" customWidth="1"/>
    <col min="12552" max="12552" width="12.140625" customWidth="1"/>
    <col min="12553" max="12553" width="12.28515625" customWidth="1"/>
    <col min="12554" max="12554" width="13" customWidth="1"/>
    <col min="12805" max="12805" width="7.140625" customWidth="1"/>
    <col min="12806" max="12806" width="34" customWidth="1"/>
    <col min="12807" max="12807" width="10.85546875" customWidth="1"/>
    <col min="12808" max="12808" width="12.140625" customWidth="1"/>
    <col min="12809" max="12809" width="12.28515625" customWidth="1"/>
    <col min="12810" max="12810" width="13" customWidth="1"/>
    <col min="13061" max="13061" width="7.140625" customWidth="1"/>
    <col min="13062" max="13062" width="34" customWidth="1"/>
    <col min="13063" max="13063" width="10.85546875" customWidth="1"/>
    <col min="13064" max="13064" width="12.140625" customWidth="1"/>
    <col min="13065" max="13065" width="12.28515625" customWidth="1"/>
    <col min="13066" max="13066" width="13" customWidth="1"/>
    <col min="13317" max="13317" width="7.140625" customWidth="1"/>
    <col min="13318" max="13318" width="34" customWidth="1"/>
    <col min="13319" max="13319" width="10.85546875" customWidth="1"/>
    <col min="13320" max="13320" width="12.140625" customWidth="1"/>
    <col min="13321" max="13321" width="12.28515625" customWidth="1"/>
    <col min="13322" max="13322" width="13" customWidth="1"/>
    <col min="13573" max="13573" width="7.140625" customWidth="1"/>
    <col min="13574" max="13574" width="34" customWidth="1"/>
    <col min="13575" max="13575" width="10.85546875" customWidth="1"/>
    <col min="13576" max="13576" width="12.140625" customWidth="1"/>
    <col min="13577" max="13577" width="12.28515625" customWidth="1"/>
    <col min="13578" max="13578" width="13" customWidth="1"/>
    <col min="13829" max="13829" width="7.140625" customWidth="1"/>
    <col min="13830" max="13830" width="34" customWidth="1"/>
    <col min="13831" max="13831" width="10.85546875" customWidth="1"/>
    <col min="13832" max="13832" width="12.140625" customWidth="1"/>
    <col min="13833" max="13833" width="12.28515625" customWidth="1"/>
    <col min="13834" max="13834" width="13" customWidth="1"/>
    <col min="14085" max="14085" width="7.140625" customWidth="1"/>
    <col min="14086" max="14086" width="34" customWidth="1"/>
    <col min="14087" max="14087" width="10.85546875" customWidth="1"/>
    <col min="14088" max="14088" width="12.140625" customWidth="1"/>
    <col min="14089" max="14089" width="12.28515625" customWidth="1"/>
    <col min="14090" max="14090" width="13" customWidth="1"/>
    <col min="14341" max="14341" width="7.140625" customWidth="1"/>
    <col min="14342" max="14342" width="34" customWidth="1"/>
    <col min="14343" max="14343" width="10.85546875" customWidth="1"/>
    <col min="14344" max="14344" width="12.140625" customWidth="1"/>
    <col min="14345" max="14345" width="12.28515625" customWidth="1"/>
    <col min="14346" max="14346" width="13" customWidth="1"/>
    <col min="14597" max="14597" width="7.140625" customWidth="1"/>
    <col min="14598" max="14598" width="34" customWidth="1"/>
    <col min="14599" max="14599" width="10.85546875" customWidth="1"/>
    <col min="14600" max="14600" width="12.140625" customWidth="1"/>
    <col min="14601" max="14601" width="12.28515625" customWidth="1"/>
    <col min="14602" max="14602" width="13" customWidth="1"/>
    <col min="14853" max="14853" width="7.140625" customWidth="1"/>
    <col min="14854" max="14854" width="34" customWidth="1"/>
    <col min="14855" max="14855" width="10.85546875" customWidth="1"/>
    <col min="14856" max="14856" width="12.140625" customWidth="1"/>
    <col min="14857" max="14857" width="12.28515625" customWidth="1"/>
    <col min="14858" max="14858" width="13" customWidth="1"/>
    <col min="15109" max="15109" width="7.140625" customWidth="1"/>
    <col min="15110" max="15110" width="34" customWidth="1"/>
    <col min="15111" max="15111" width="10.85546875" customWidth="1"/>
    <col min="15112" max="15112" width="12.140625" customWidth="1"/>
    <col min="15113" max="15113" width="12.28515625" customWidth="1"/>
    <col min="15114" max="15114" width="13" customWidth="1"/>
    <col min="15365" max="15365" width="7.140625" customWidth="1"/>
    <col min="15366" max="15366" width="34" customWidth="1"/>
    <col min="15367" max="15367" width="10.85546875" customWidth="1"/>
    <col min="15368" max="15368" width="12.140625" customWidth="1"/>
    <col min="15369" max="15369" width="12.28515625" customWidth="1"/>
    <col min="15370" max="15370" width="13" customWidth="1"/>
    <col min="15621" max="15621" width="7.140625" customWidth="1"/>
    <col min="15622" max="15622" width="34" customWidth="1"/>
    <col min="15623" max="15623" width="10.85546875" customWidth="1"/>
    <col min="15624" max="15624" width="12.140625" customWidth="1"/>
    <col min="15625" max="15625" width="12.28515625" customWidth="1"/>
    <col min="15626" max="15626" width="13" customWidth="1"/>
    <col min="15877" max="15877" width="7.140625" customWidth="1"/>
    <col min="15878" max="15878" width="34" customWidth="1"/>
    <col min="15879" max="15879" width="10.85546875" customWidth="1"/>
    <col min="15880" max="15880" width="12.140625" customWidth="1"/>
    <col min="15881" max="15881" width="12.28515625" customWidth="1"/>
    <col min="15882" max="15882" width="13" customWidth="1"/>
    <col min="16133" max="16133" width="7.140625" customWidth="1"/>
    <col min="16134" max="16134" width="34" customWidth="1"/>
    <col min="16135" max="16135" width="10.85546875" customWidth="1"/>
    <col min="16136" max="16136" width="12.140625" customWidth="1"/>
    <col min="16137" max="16137" width="12.28515625" customWidth="1"/>
    <col min="16138" max="16138" width="13" customWidth="1"/>
  </cols>
  <sheetData>
    <row r="1" spans="1:10" x14ac:dyDescent="0.25">
      <c r="C1" s="416" t="s">
        <v>751</v>
      </c>
      <c r="D1" s="417"/>
    </row>
    <row r="2" spans="1:10" x14ac:dyDescent="0.25">
      <c r="C2" s="416" t="s">
        <v>405</v>
      </c>
      <c r="D2" s="417"/>
    </row>
    <row r="3" spans="1:10" x14ac:dyDescent="0.25">
      <c r="C3" s="416" t="s">
        <v>406</v>
      </c>
      <c r="D3" s="417"/>
    </row>
    <row r="4" spans="1:10" x14ac:dyDescent="0.25">
      <c r="C4" s="416" t="s">
        <v>407</v>
      </c>
      <c r="D4" s="417"/>
    </row>
    <row r="5" spans="1:10" x14ac:dyDescent="0.25">
      <c r="C5" s="416" t="s">
        <v>948</v>
      </c>
      <c r="D5" s="417"/>
    </row>
    <row r="6" spans="1:10" x14ac:dyDescent="0.25">
      <c r="C6" s="668" t="s">
        <v>949</v>
      </c>
      <c r="D6" s="668"/>
      <c r="E6" s="668"/>
      <c r="F6" s="668"/>
      <c r="G6" s="668"/>
      <c r="H6" s="668"/>
      <c r="I6" s="668"/>
      <c r="J6" s="668"/>
    </row>
    <row r="7" spans="1:10" x14ac:dyDescent="0.25">
      <c r="C7" s="662" t="s">
        <v>1110</v>
      </c>
      <c r="D7" s="662"/>
      <c r="E7" s="662"/>
      <c r="F7" s="662"/>
      <c r="G7" s="662"/>
      <c r="H7" s="662"/>
      <c r="I7" s="662"/>
      <c r="J7" s="662"/>
    </row>
    <row r="8" spans="1:10" x14ac:dyDescent="0.25">
      <c r="C8" s="662" t="s">
        <v>1134</v>
      </c>
      <c r="D8" s="662"/>
      <c r="E8" s="662"/>
      <c r="F8" s="662"/>
      <c r="G8" s="662"/>
      <c r="H8" s="662"/>
      <c r="I8" s="662"/>
      <c r="J8" s="662"/>
    </row>
    <row r="9" spans="1:10" x14ac:dyDescent="0.25">
      <c r="C9" s="418"/>
      <c r="D9" s="418"/>
      <c r="E9" s="418"/>
      <c r="F9" s="418"/>
      <c r="G9" s="418"/>
      <c r="H9" s="418"/>
      <c r="I9" s="418"/>
      <c r="J9" s="418"/>
    </row>
    <row r="10" spans="1:10" ht="15.75" x14ac:dyDescent="0.25">
      <c r="A10" s="674" t="s">
        <v>565</v>
      </c>
      <c r="B10" s="674"/>
      <c r="C10" s="674"/>
      <c r="D10" s="674"/>
      <c r="E10" s="674"/>
      <c r="F10" s="674"/>
      <c r="G10" s="674"/>
      <c r="H10" s="674"/>
      <c r="I10" s="674"/>
      <c r="J10" s="674"/>
    </row>
    <row r="11" spans="1:10" ht="15.75" x14ac:dyDescent="0.25">
      <c r="A11" s="721" t="s">
        <v>566</v>
      </c>
      <c r="B11" s="721"/>
      <c r="C11" s="721"/>
      <c r="D11" s="721"/>
      <c r="E11" s="721"/>
      <c r="F11" s="721"/>
      <c r="G11" s="721"/>
      <c r="H11" s="721"/>
      <c r="I11" s="721"/>
      <c r="J11" s="721"/>
    </row>
    <row r="12" spans="1:10" ht="15.75" x14ac:dyDescent="0.25">
      <c r="C12" s="720" t="s">
        <v>947</v>
      </c>
      <c r="D12" s="720"/>
    </row>
    <row r="13" spans="1:10" x14ac:dyDescent="0.25">
      <c r="C13" s="418"/>
      <c r="D13" s="418"/>
    </row>
    <row r="14" spans="1:10" ht="18.75" customHeight="1" x14ac:dyDescent="0.25">
      <c r="C14" s="418"/>
      <c r="D14" s="394"/>
    </row>
    <row r="15" spans="1:10" ht="130.5" customHeight="1" x14ac:dyDescent="0.25">
      <c r="C15" s="722" t="s">
        <v>821</v>
      </c>
      <c r="D15" s="722"/>
      <c r="E15" s="722"/>
      <c r="F15" s="722"/>
      <c r="G15" s="445"/>
      <c r="H15" s="445"/>
      <c r="I15" s="445"/>
    </row>
    <row r="16" spans="1:10" ht="18.75" customHeight="1" x14ac:dyDescent="0.25">
      <c r="C16" s="445"/>
      <c r="D16" s="445"/>
      <c r="E16" s="445"/>
      <c r="F16" s="445"/>
      <c r="G16" s="445"/>
      <c r="H16" s="445"/>
      <c r="I16" s="445"/>
      <c r="J16" s="394" t="s">
        <v>874</v>
      </c>
    </row>
    <row r="17" spans="2:10" ht="15.75" x14ac:dyDescent="0.25">
      <c r="C17" s="379"/>
      <c r="D17" s="394"/>
    </row>
    <row r="18" spans="2:10" x14ac:dyDescent="0.25">
      <c r="D18" s="216"/>
      <c r="G18" s="216"/>
      <c r="H18" s="216"/>
      <c r="I18" s="216"/>
      <c r="J18" s="216" t="s">
        <v>564</v>
      </c>
    </row>
    <row r="19" spans="2:10" x14ac:dyDescent="0.25">
      <c r="B19" s="688" t="s">
        <v>408</v>
      </c>
      <c r="C19" s="688" t="s">
        <v>409</v>
      </c>
      <c r="D19" s="688" t="s">
        <v>5</v>
      </c>
      <c r="E19" s="723" t="s">
        <v>567</v>
      </c>
      <c r="F19" s="724"/>
      <c r="G19" s="724"/>
      <c r="H19" s="724"/>
      <c r="I19" s="724"/>
      <c r="J19" s="725"/>
    </row>
    <row r="20" spans="2:10" ht="48" customHeight="1" x14ac:dyDescent="0.25">
      <c r="B20" s="689"/>
      <c r="C20" s="689"/>
      <c r="D20" s="689"/>
      <c r="E20" s="726" t="s">
        <v>568</v>
      </c>
      <c r="F20" s="726" t="s">
        <v>569</v>
      </c>
      <c r="G20" s="706" t="s">
        <v>580</v>
      </c>
      <c r="H20" s="707"/>
      <c r="I20" s="708"/>
      <c r="J20" s="726" t="s">
        <v>570</v>
      </c>
    </row>
    <row r="21" spans="2:10" ht="38.25" customHeight="1" x14ac:dyDescent="0.25">
      <c r="B21" s="690"/>
      <c r="C21" s="690"/>
      <c r="D21" s="690"/>
      <c r="E21" s="726"/>
      <c r="F21" s="726"/>
      <c r="G21" s="384" t="s">
        <v>581</v>
      </c>
      <c r="H21" s="419" t="s">
        <v>582</v>
      </c>
      <c r="I21" s="385" t="s">
        <v>583</v>
      </c>
      <c r="J21" s="726"/>
    </row>
    <row r="22" spans="2:10" ht="18" customHeight="1" x14ac:dyDescent="0.25">
      <c r="B22" s="381">
        <v>1</v>
      </c>
      <c r="C22" s="209" t="s">
        <v>410</v>
      </c>
      <c r="D22" s="427">
        <f>SUM(E22+F22+J22)</f>
        <v>45993</v>
      </c>
      <c r="E22" s="471">
        <v>5993</v>
      </c>
      <c r="F22" s="296">
        <f>SUM(G22:I22)</f>
        <v>0</v>
      </c>
      <c r="G22" s="296"/>
      <c r="H22" s="296"/>
      <c r="I22" s="296"/>
      <c r="J22" s="471">
        <v>40000</v>
      </c>
    </row>
    <row r="23" spans="2:10" ht="15.75" x14ac:dyDescent="0.25">
      <c r="B23" s="381">
        <v>2</v>
      </c>
      <c r="C23" s="209" t="s">
        <v>411</v>
      </c>
      <c r="D23" s="473">
        <f t="shared" ref="D23:D28" si="0">SUM(E23+F23+J23)</f>
        <v>147817</v>
      </c>
      <c r="E23" s="471">
        <v>13888</v>
      </c>
      <c r="F23" s="296">
        <f t="shared" ref="F23:F28" si="1">SUM(G23:I23)</f>
        <v>0</v>
      </c>
      <c r="G23" s="296"/>
      <c r="H23" s="296"/>
      <c r="I23" s="296"/>
      <c r="J23" s="471">
        <v>133929</v>
      </c>
    </row>
    <row r="24" spans="2:10" ht="15.75" x14ac:dyDescent="0.25">
      <c r="B24" s="381">
        <v>3</v>
      </c>
      <c r="C24" s="209" t="s">
        <v>412</v>
      </c>
      <c r="D24" s="473">
        <f t="shared" si="0"/>
        <v>45866</v>
      </c>
      <c r="E24" s="471">
        <v>5866</v>
      </c>
      <c r="F24" s="296">
        <f t="shared" si="1"/>
        <v>0</v>
      </c>
      <c r="G24" s="296"/>
      <c r="H24" s="296"/>
      <c r="I24" s="296"/>
      <c r="J24" s="471">
        <v>40000</v>
      </c>
    </row>
    <row r="25" spans="2:10" ht="15.75" x14ac:dyDescent="0.25">
      <c r="B25" s="381">
        <v>4</v>
      </c>
      <c r="C25" s="209" t="s">
        <v>413</v>
      </c>
      <c r="D25" s="473">
        <f t="shared" si="0"/>
        <v>211181</v>
      </c>
      <c r="E25" s="471">
        <v>7181</v>
      </c>
      <c r="F25" s="296">
        <f t="shared" si="1"/>
        <v>0</v>
      </c>
      <c r="G25" s="296"/>
      <c r="H25" s="296"/>
      <c r="I25" s="296"/>
      <c r="J25" s="471">
        <v>204000</v>
      </c>
    </row>
    <row r="26" spans="2:10" ht="15.75" x14ac:dyDescent="0.25">
      <c r="B26" s="381">
        <v>5</v>
      </c>
      <c r="C26" s="209" t="s">
        <v>414</v>
      </c>
      <c r="D26" s="473">
        <f t="shared" si="0"/>
        <v>85356</v>
      </c>
      <c r="E26" s="471">
        <v>5356</v>
      </c>
      <c r="F26" s="296">
        <f t="shared" si="1"/>
        <v>0</v>
      </c>
      <c r="G26" s="296"/>
      <c r="H26" s="296"/>
      <c r="I26" s="296"/>
      <c r="J26" s="471">
        <v>80000</v>
      </c>
    </row>
    <row r="27" spans="2:10" ht="15.75" x14ac:dyDescent="0.25">
      <c r="B27" s="381">
        <v>6</v>
      </c>
      <c r="C27" s="209" t="s">
        <v>415</v>
      </c>
      <c r="D27" s="473">
        <f t="shared" si="0"/>
        <v>161720</v>
      </c>
      <c r="E27" s="471">
        <v>7538</v>
      </c>
      <c r="F27" s="296">
        <f t="shared" si="1"/>
        <v>0</v>
      </c>
      <c r="G27" s="296"/>
      <c r="H27" s="296"/>
      <c r="I27" s="296"/>
      <c r="J27" s="471">
        <v>154182</v>
      </c>
    </row>
    <row r="28" spans="2:10" ht="15.75" x14ac:dyDescent="0.25">
      <c r="B28" s="381">
        <v>7</v>
      </c>
      <c r="C28" s="209" t="s">
        <v>416</v>
      </c>
      <c r="D28" s="473">
        <f t="shared" si="0"/>
        <v>45314</v>
      </c>
      <c r="E28" s="471">
        <v>5314</v>
      </c>
      <c r="F28" s="296">
        <f t="shared" si="1"/>
        <v>0</v>
      </c>
      <c r="G28" s="296"/>
      <c r="H28" s="296"/>
      <c r="I28" s="296"/>
      <c r="J28" s="471">
        <v>40000</v>
      </c>
    </row>
    <row r="29" spans="2:10" ht="15.75" x14ac:dyDescent="0.25">
      <c r="B29" s="217"/>
      <c r="C29" s="215" t="s">
        <v>417</v>
      </c>
      <c r="D29" s="428">
        <f t="shared" ref="D29:J29" si="2">SUM(D22:D28)</f>
        <v>743247</v>
      </c>
      <c r="E29" s="428">
        <f t="shared" si="2"/>
        <v>51136</v>
      </c>
      <c r="F29" s="428">
        <f t="shared" si="2"/>
        <v>0</v>
      </c>
      <c r="G29" s="428">
        <f t="shared" si="2"/>
        <v>0</v>
      </c>
      <c r="H29" s="428">
        <f t="shared" si="2"/>
        <v>0</v>
      </c>
      <c r="I29" s="428">
        <f t="shared" si="2"/>
        <v>0</v>
      </c>
      <c r="J29" s="428">
        <f t="shared" si="2"/>
        <v>692111</v>
      </c>
    </row>
  </sheetData>
  <mergeCells count="15">
    <mergeCell ref="C15:F15"/>
    <mergeCell ref="B19:B21"/>
    <mergeCell ref="C19:C21"/>
    <mergeCell ref="D19:D21"/>
    <mergeCell ref="E19:J19"/>
    <mergeCell ref="E20:E21"/>
    <mergeCell ref="F20:F21"/>
    <mergeCell ref="G20:I20"/>
    <mergeCell ref="J20:J21"/>
    <mergeCell ref="C6:J6"/>
    <mergeCell ref="C7:J7"/>
    <mergeCell ref="C8:J8"/>
    <mergeCell ref="A11:J11"/>
    <mergeCell ref="C12:D12"/>
    <mergeCell ref="A10:J10"/>
  </mergeCells>
  <pageMargins left="0.70866141732283472" right="0.70866141732283472" top="0.74803149606299213" bottom="0.74803149606299213" header="0.31496062992125984" footer="0.31496062992125984"/>
  <pageSetup paperSize="9" scale="65" orientation="portrait" blackAndWhite="1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46"/>
  <sheetViews>
    <sheetView zoomScaleNormal="100" workbookViewId="0">
      <selection activeCell="C9" sqref="C9"/>
    </sheetView>
  </sheetViews>
  <sheetFormatPr defaultRowHeight="15" x14ac:dyDescent="0.25"/>
  <cols>
    <col min="1" max="1" width="1" customWidth="1"/>
    <col min="2" max="2" width="28" customWidth="1"/>
    <col min="3" max="3" width="64.42578125" customWidth="1"/>
    <col min="4" max="5" width="14.7109375" customWidth="1"/>
    <col min="6" max="6" width="8.140625" customWidth="1"/>
    <col min="7" max="8" width="8" customWidth="1"/>
    <col min="9" max="9" width="8.28515625" customWidth="1"/>
  </cols>
  <sheetData>
    <row r="1" spans="2:5" x14ac:dyDescent="0.25">
      <c r="C1" s="663" t="s">
        <v>727</v>
      </c>
      <c r="D1" s="663"/>
      <c r="E1" s="664"/>
    </row>
    <row r="2" spans="2:5" x14ac:dyDescent="0.25">
      <c r="C2" s="663" t="s">
        <v>343</v>
      </c>
      <c r="D2" s="663"/>
      <c r="E2" s="664"/>
    </row>
    <row r="3" spans="2:5" x14ac:dyDescent="0.25">
      <c r="C3" s="663" t="s">
        <v>344</v>
      </c>
      <c r="D3" s="663"/>
      <c r="E3" s="664"/>
    </row>
    <row r="4" spans="2:5" x14ac:dyDescent="0.25">
      <c r="C4" s="663" t="s">
        <v>345</v>
      </c>
      <c r="D4" s="663"/>
      <c r="E4" s="664"/>
    </row>
    <row r="5" spans="2:5" x14ac:dyDescent="0.25">
      <c r="C5" s="663" t="s">
        <v>921</v>
      </c>
      <c r="D5" s="663"/>
      <c r="E5" s="664"/>
    </row>
    <row r="6" spans="2:5" x14ac:dyDescent="0.25">
      <c r="C6" s="660" t="s">
        <v>922</v>
      </c>
      <c r="D6" s="660"/>
      <c r="E6" s="661"/>
    </row>
    <row r="7" spans="2:5" x14ac:dyDescent="0.25">
      <c r="C7" s="660" t="s">
        <v>1045</v>
      </c>
      <c r="D7" s="660"/>
      <c r="E7" s="661"/>
    </row>
    <row r="8" spans="2:5" x14ac:dyDescent="0.25">
      <c r="C8" s="662" t="s">
        <v>1129</v>
      </c>
      <c r="D8" s="662"/>
      <c r="E8" s="662"/>
    </row>
    <row r="9" spans="2:5" x14ac:dyDescent="0.25">
      <c r="C9" s="393"/>
      <c r="D9" s="393"/>
      <c r="E9" s="393"/>
    </row>
    <row r="10" spans="2:5" ht="18.75" x14ac:dyDescent="0.25">
      <c r="C10" s="401" t="s">
        <v>346</v>
      </c>
      <c r="D10" s="401"/>
    </row>
    <row r="11" spans="2:5" ht="18.75" x14ac:dyDescent="0.25">
      <c r="C11" s="401" t="s">
        <v>808</v>
      </c>
      <c r="D11" s="401"/>
    </row>
    <row r="12" spans="2:5" ht="18.75" x14ac:dyDescent="0.25">
      <c r="C12" s="401" t="s">
        <v>923</v>
      </c>
      <c r="D12" s="401"/>
    </row>
    <row r="13" spans="2:5" x14ac:dyDescent="0.25">
      <c r="E13" s="4" t="s">
        <v>564</v>
      </c>
    </row>
    <row r="14" spans="2:5" ht="49.5" customHeight="1" x14ac:dyDescent="0.25">
      <c r="B14" s="402" t="s">
        <v>347</v>
      </c>
      <c r="C14" s="12" t="s">
        <v>348</v>
      </c>
      <c r="D14" s="381" t="s">
        <v>850</v>
      </c>
      <c r="E14" s="381" t="s">
        <v>945</v>
      </c>
    </row>
    <row r="15" spans="2:5" ht="44.25" customHeight="1" x14ac:dyDescent="0.25">
      <c r="B15" s="620" t="s">
        <v>349</v>
      </c>
      <c r="C15" s="621" t="s">
        <v>350</v>
      </c>
      <c r="D15" s="622">
        <f>SUM(D16,D21,D29,D38)</f>
        <v>1473265</v>
      </c>
      <c r="E15" s="622">
        <f>SUM(E16,E21,E29,E38)</f>
        <v>1473426</v>
      </c>
    </row>
    <row r="16" spans="2:5" ht="30.75" customHeight="1" x14ac:dyDescent="0.25">
      <c r="B16" s="206" t="s">
        <v>351</v>
      </c>
      <c r="C16" s="136" t="s">
        <v>352</v>
      </c>
      <c r="D16" s="605">
        <f>SUM(D17+D19)</f>
        <v>1473265</v>
      </c>
      <c r="E16" s="605">
        <f>SUM(E17+E19)</f>
        <v>1473426</v>
      </c>
    </row>
    <row r="17" spans="2:5" ht="34.5" customHeight="1" x14ac:dyDescent="0.25">
      <c r="B17" s="207" t="s">
        <v>353</v>
      </c>
      <c r="C17" s="45" t="s">
        <v>354</v>
      </c>
      <c r="D17" s="606">
        <f>SUM(D18)</f>
        <v>1473265</v>
      </c>
      <c r="E17" s="606">
        <f>SUM(E18)</f>
        <v>2946691</v>
      </c>
    </row>
    <row r="18" spans="2:5" ht="32.25" customHeight="1" x14ac:dyDescent="0.25">
      <c r="B18" s="208" t="s">
        <v>355</v>
      </c>
      <c r="C18" s="209" t="s">
        <v>356</v>
      </c>
      <c r="D18" s="609">
        <v>1473265</v>
      </c>
      <c r="E18" s="609">
        <v>2946691</v>
      </c>
    </row>
    <row r="19" spans="2:5" s="578" customFormat="1" ht="32.25" customHeight="1" x14ac:dyDescent="0.25">
      <c r="B19" s="207" t="s">
        <v>992</v>
      </c>
      <c r="C19" s="45" t="s">
        <v>994</v>
      </c>
      <c r="D19" s="606">
        <f>SUM(D20)</f>
        <v>0</v>
      </c>
      <c r="E19" s="606">
        <f>SUM(E20)</f>
        <v>-1473265</v>
      </c>
    </row>
    <row r="20" spans="2:5" s="578" customFormat="1" ht="32.25" customHeight="1" x14ac:dyDescent="0.25">
      <c r="B20" s="208" t="s">
        <v>993</v>
      </c>
      <c r="C20" s="209" t="s">
        <v>995</v>
      </c>
      <c r="D20" s="609"/>
      <c r="E20" s="609">
        <v>-1473265</v>
      </c>
    </row>
    <row r="21" spans="2:5" ht="44.25" hidden="1" customHeight="1" x14ac:dyDescent="0.25">
      <c r="B21" s="206" t="s">
        <v>357</v>
      </c>
      <c r="C21" s="136" t="s">
        <v>358</v>
      </c>
      <c r="D21" s="605">
        <f>SUM(D22)</f>
        <v>0</v>
      </c>
      <c r="E21" s="605">
        <f>SUM(E22)</f>
        <v>0</v>
      </c>
    </row>
    <row r="22" spans="2:5" ht="31.5" hidden="1" x14ac:dyDescent="0.25">
      <c r="B22" s="207" t="s">
        <v>359</v>
      </c>
      <c r="C22" s="45" t="s">
        <v>360</v>
      </c>
      <c r="D22" s="606">
        <f>SUM(D23,D26)</f>
        <v>0</v>
      </c>
      <c r="E22" s="606">
        <f>SUM(E23,E26)</f>
        <v>0</v>
      </c>
    </row>
    <row r="23" spans="2:5" ht="47.25" hidden="1" x14ac:dyDescent="0.25">
      <c r="B23" s="210" t="s">
        <v>647</v>
      </c>
      <c r="C23" s="157" t="s">
        <v>649</v>
      </c>
      <c r="D23" s="608">
        <f>SUM(D24)</f>
        <v>0</v>
      </c>
      <c r="E23" s="608">
        <f>SUM(E24)</f>
        <v>0</v>
      </c>
    </row>
    <row r="24" spans="2:5" ht="47.25" hidden="1" x14ac:dyDescent="0.25">
      <c r="B24" s="208" t="s">
        <v>648</v>
      </c>
      <c r="C24" s="209" t="s">
        <v>652</v>
      </c>
      <c r="D24" s="609"/>
      <c r="E24" s="609"/>
    </row>
    <row r="25" spans="2:5" ht="31.5" hidden="1" x14ac:dyDescent="0.25">
      <c r="B25" s="208" t="s">
        <v>650</v>
      </c>
      <c r="C25" s="209" t="s">
        <v>653</v>
      </c>
      <c r="D25" s="607"/>
      <c r="E25" s="607"/>
    </row>
    <row r="26" spans="2:5" ht="47.25" hidden="1" x14ac:dyDescent="0.25">
      <c r="B26" s="210" t="s">
        <v>361</v>
      </c>
      <c r="C26" s="157" t="s">
        <v>362</v>
      </c>
      <c r="D26" s="608">
        <f>SUM(D27)</f>
        <v>0</v>
      </c>
      <c r="E26" s="608">
        <f>SUM(E27)</f>
        <v>0</v>
      </c>
    </row>
    <row r="27" spans="2:5" ht="47.25" hidden="1" x14ac:dyDescent="0.25">
      <c r="B27" s="208" t="s">
        <v>363</v>
      </c>
      <c r="C27" s="209" t="s">
        <v>364</v>
      </c>
      <c r="D27" s="607"/>
      <c r="E27" s="609"/>
    </row>
    <row r="28" spans="2:5" ht="47.25" hidden="1" x14ac:dyDescent="0.25">
      <c r="B28" s="208" t="s">
        <v>651</v>
      </c>
      <c r="C28" s="209" t="s">
        <v>654</v>
      </c>
      <c r="D28" s="607"/>
      <c r="E28" s="607"/>
    </row>
    <row r="29" spans="2:5" ht="31.5" x14ac:dyDescent="0.25">
      <c r="B29" s="206" t="s">
        <v>365</v>
      </c>
      <c r="C29" s="136" t="s">
        <v>366</v>
      </c>
      <c r="D29" s="605">
        <f>SUM(D30,D34)</f>
        <v>0</v>
      </c>
      <c r="E29" s="605">
        <f>SUM(E30,E34)</f>
        <v>0</v>
      </c>
    </row>
    <row r="30" spans="2:5" ht="15.75" x14ac:dyDescent="0.25">
      <c r="B30" s="207" t="s">
        <v>367</v>
      </c>
      <c r="C30" s="45" t="s">
        <v>368</v>
      </c>
      <c r="D30" s="610">
        <f t="shared" ref="D30:E32" si="0">SUM(D31)</f>
        <v>-347369838</v>
      </c>
      <c r="E30" s="610">
        <f t="shared" si="0"/>
        <v>-346873499</v>
      </c>
    </row>
    <row r="31" spans="2:5" ht="15.75" x14ac:dyDescent="0.25">
      <c r="B31" s="208" t="s">
        <v>369</v>
      </c>
      <c r="C31" s="209" t="s">
        <v>370</v>
      </c>
      <c r="D31" s="611">
        <f t="shared" si="0"/>
        <v>-347369838</v>
      </c>
      <c r="E31" s="611">
        <f t="shared" si="0"/>
        <v>-346873499</v>
      </c>
    </row>
    <row r="32" spans="2:5" ht="15.75" x14ac:dyDescent="0.25">
      <c r="B32" s="208" t="s">
        <v>371</v>
      </c>
      <c r="C32" s="209" t="s">
        <v>372</v>
      </c>
      <c r="D32" s="611">
        <f t="shared" si="0"/>
        <v>-347369838</v>
      </c>
      <c r="E32" s="611">
        <f t="shared" si="0"/>
        <v>-346873499</v>
      </c>
    </row>
    <row r="33" spans="2:5" ht="31.5" x14ac:dyDescent="0.25">
      <c r="B33" s="638" t="s">
        <v>373</v>
      </c>
      <c r="C33" s="209" t="s">
        <v>374</v>
      </c>
      <c r="D33" s="607">
        <v>-347369838</v>
      </c>
      <c r="E33" s="607">
        <v>-346873499</v>
      </c>
    </row>
    <row r="34" spans="2:5" ht="15.75" x14ac:dyDescent="0.25">
      <c r="B34" s="207" t="s">
        <v>375</v>
      </c>
      <c r="C34" s="45" t="s">
        <v>376</v>
      </c>
      <c r="D34" s="610">
        <f t="shared" ref="D34:E36" si="1">SUM(D35)</f>
        <v>347369838</v>
      </c>
      <c r="E34" s="610">
        <f t="shared" si="1"/>
        <v>346873499</v>
      </c>
    </row>
    <row r="35" spans="2:5" ht="15.75" x14ac:dyDescent="0.25">
      <c r="B35" s="208" t="s">
        <v>377</v>
      </c>
      <c r="C35" s="209" t="s">
        <v>378</v>
      </c>
      <c r="D35" s="612">
        <f t="shared" si="1"/>
        <v>347369838</v>
      </c>
      <c r="E35" s="612">
        <f t="shared" si="1"/>
        <v>346873499</v>
      </c>
    </row>
    <row r="36" spans="2:5" ht="15.75" x14ac:dyDescent="0.25">
      <c r="B36" s="208" t="s">
        <v>379</v>
      </c>
      <c r="C36" s="209" t="s">
        <v>380</v>
      </c>
      <c r="D36" s="612">
        <f t="shared" si="1"/>
        <v>347369838</v>
      </c>
      <c r="E36" s="612">
        <f t="shared" si="1"/>
        <v>346873499</v>
      </c>
    </row>
    <row r="37" spans="2:5" ht="31.5" x14ac:dyDescent="0.25">
      <c r="B37" s="638" t="s">
        <v>381</v>
      </c>
      <c r="C37" s="211" t="s">
        <v>382</v>
      </c>
      <c r="D37" s="607">
        <v>347369838</v>
      </c>
      <c r="E37" s="607">
        <v>346873499</v>
      </c>
    </row>
    <row r="38" spans="2:5" ht="31.5" x14ac:dyDescent="0.25">
      <c r="B38" s="639" t="s">
        <v>383</v>
      </c>
      <c r="C38" s="136" t="s">
        <v>384</v>
      </c>
      <c r="D38" s="605">
        <f>SUM(D39)</f>
        <v>0</v>
      </c>
      <c r="E38" s="605">
        <f>SUM(E39)</f>
        <v>0</v>
      </c>
    </row>
    <row r="39" spans="2:5" ht="31.5" x14ac:dyDescent="0.25">
      <c r="B39" s="640" t="s">
        <v>385</v>
      </c>
      <c r="C39" s="213" t="s">
        <v>386</v>
      </c>
      <c r="D39" s="606">
        <f>SUM(D40,D43)</f>
        <v>0</v>
      </c>
      <c r="E39" s="606">
        <f>SUM(E40,E43)</f>
        <v>0</v>
      </c>
    </row>
    <row r="40" spans="2:5" ht="31.5" x14ac:dyDescent="0.25">
      <c r="B40" s="641" t="s">
        <v>387</v>
      </c>
      <c r="C40" s="157" t="s">
        <v>388</v>
      </c>
      <c r="D40" s="608">
        <f>SUM(D41)</f>
        <v>500000</v>
      </c>
      <c r="E40" s="608">
        <f>SUM(E41)</f>
        <v>500000</v>
      </c>
    </row>
    <row r="41" spans="2:5" ht="45.75" customHeight="1" x14ac:dyDescent="0.25">
      <c r="B41" s="638" t="s">
        <v>389</v>
      </c>
      <c r="C41" s="209" t="s">
        <v>390</v>
      </c>
      <c r="D41" s="611">
        <f>SUM(D42)</f>
        <v>500000</v>
      </c>
      <c r="E41" s="611">
        <f>SUM(E42)</f>
        <v>500000</v>
      </c>
    </row>
    <row r="42" spans="2:5" ht="63" x14ac:dyDescent="0.25">
      <c r="B42" s="638" t="s">
        <v>391</v>
      </c>
      <c r="C42" s="209" t="s">
        <v>392</v>
      </c>
      <c r="D42" s="609">
        <v>500000</v>
      </c>
      <c r="E42" s="609">
        <v>500000</v>
      </c>
    </row>
    <row r="43" spans="2:5" ht="31.5" x14ac:dyDescent="0.25">
      <c r="B43" s="641" t="s">
        <v>393</v>
      </c>
      <c r="C43" s="157" t="s">
        <v>394</v>
      </c>
      <c r="D43" s="608">
        <f>SUM(D44)</f>
        <v>-500000</v>
      </c>
      <c r="E43" s="608">
        <f>SUM(E44)</f>
        <v>-500000</v>
      </c>
    </row>
    <row r="44" spans="2:5" ht="47.25" x14ac:dyDescent="0.25">
      <c r="B44" s="638" t="s">
        <v>395</v>
      </c>
      <c r="C44" s="209" t="s">
        <v>396</v>
      </c>
      <c r="D44" s="611">
        <f>SUM(D45)</f>
        <v>-500000</v>
      </c>
      <c r="E44" s="611">
        <f>SUM(E45)</f>
        <v>-500000</v>
      </c>
    </row>
    <row r="45" spans="2:5" ht="47.25" x14ac:dyDescent="0.25">
      <c r="B45" s="638" t="s">
        <v>397</v>
      </c>
      <c r="C45" s="209" t="s">
        <v>398</v>
      </c>
      <c r="D45" s="609">
        <v>-500000</v>
      </c>
      <c r="E45" s="609">
        <v>-500000</v>
      </c>
    </row>
    <row r="46" spans="2:5" ht="15.75" x14ac:dyDescent="0.25">
      <c r="B46" s="214"/>
      <c r="C46" s="215" t="s">
        <v>399</v>
      </c>
      <c r="D46" s="613">
        <f>SUM(D15)</f>
        <v>1473265</v>
      </c>
      <c r="E46" s="613">
        <f>SUM(E15)</f>
        <v>1473426</v>
      </c>
    </row>
  </sheetData>
  <mergeCells count="8">
    <mergeCell ref="C7:E7"/>
    <mergeCell ref="C8:E8"/>
    <mergeCell ref="C1:E1"/>
    <mergeCell ref="C2:E2"/>
    <mergeCell ref="C3:E3"/>
    <mergeCell ref="C4:E4"/>
    <mergeCell ref="C5:E5"/>
    <mergeCell ref="C6:E6"/>
  </mergeCells>
  <pageMargins left="0.70866141732283472" right="0.70866141732283472" top="0.74803149606299213" bottom="0.74803149606299213" header="0.31496062992125984" footer="0.31496062992125984"/>
  <pageSetup paperSize="9" scale="68" orientation="portrait" blackAndWhite="1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0"/>
  <sheetViews>
    <sheetView zoomScaleNormal="100" workbookViewId="0">
      <selection activeCell="C7" sqref="C7:J7"/>
    </sheetView>
  </sheetViews>
  <sheetFormatPr defaultRowHeight="15" x14ac:dyDescent="0.25"/>
  <cols>
    <col min="2" max="2" width="7.140625" customWidth="1"/>
    <col min="3" max="3" width="34" customWidth="1"/>
    <col min="4" max="4" width="10.85546875" customWidth="1"/>
    <col min="5" max="5" width="12.140625" customWidth="1"/>
    <col min="6" max="6" width="11.7109375" hidden="1" customWidth="1"/>
    <col min="7" max="7" width="10.28515625" hidden="1" customWidth="1"/>
    <col min="8" max="8" width="9.5703125" hidden="1" customWidth="1"/>
    <col min="9" max="9" width="9.7109375" hidden="1" customWidth="1"/>
    <col min="10" max="10" width="9.5703125" customWidth="1"/>
    <col min="261" max="261" width="7.140625" customWidth="1"/>
    <col min="262" max="262" width="34" customWidth="1"/>
    <col min="263" max="263" width="10.85546875" customWidth="1"/>
    <col min="264" max="264" width="12.140625" customWidth="1"/>
    <col min="265" max="265" width="12.28515625" customWidth="1"/>
    <col min="266" max="266" width="13" customWidth="1"/>
    <col min="517" max="517" width="7.140625" customWidth="1"/>
    <col min="518" max="518" width="34" customWidth="1"/>
    <col min="519" max="519" width="10.85546875" customWidth="1"/>
    <col min="520" max="520" width="12.140625" customWidth="1"/>
    <col min="521" max="521" width="12.28515625" customWidth="1"/>
    <col min="522" max="522" width="13" customWidth="1"/>
    <col min="773" max="773" width="7.140625" customWidth="1"/>
    <col min="774" max="774" width="34" customWidth="1"/>
    <col min="775" max="775" width="10.85546875" customWidth="1"/>
    <col min="776" max="776" width="12.140625" customWidth="1"/>
    <col min="777" max="777" width="12.28515625" customWidth="1"/>
    <col min="778" max="778" width="13" customWidth="1"/>
    <col min="1029" max="1029" width="7.140625" customWidth="1"/>
    <col min="1030" max="1030" width="34" customWidth="1"/>
    <col min="1031" max="1031" width="10.85546875" customWidth="1"/>
    <col min="1032" max="1032" width="12.140625" customWidth="1"/>
    <col min="1033" max="1033" width="12.28515625" customWidth="1"/>
    <col min="1034" max="1034" width="13" customWidth="1"/>
    <col min="1285" max="1285" width="7.140625" customWidth="1"/>
    <col min="1286" max="1286" width="34" customWidth="1"/>
    <col min="1287" max="1287" width="10.85546875" customWidth="1"/>
    <col min="1288" max="1288" width="12.140625" customWidth="1"/>
    <col min="1289" max="1289" width="12.28515625" customWidth="1"/>
    <col min="1290" max="1290" width="13" customWidth="1"/>
    <col min="1541" max="1541" width="7.140625" customWidth="1"/>
    <col min="1542" max="1542" width="34" customWidth="1"/>
    <col min="1543" max="1543" width="10.85546875" customWidth="1"/>
    <col min="1544" max="1544" width="12.140625" customWidth="1"/>
    <col min="1545" max="1545" width="12.28515625" customWidth="1"/>
    <col min="1546" max="1546" width="13" customWidth="1"/>
    <col min="1797" max="1797" width="7.140625" customWidth="1"/>
    <col min="1798" max="1798" width="34" customWidth="1"/>
    <col min="1799" max="1799" width="10.85546875" customWidth="1"/>
    <col min="1800" max="1800" width="12.140625" customWidth="1"/>
    <col min="1801" max="1801" width="12.28515625" customWidth="1"/>
    <col min="1802" max="1802" width="13" customWidth="1"/>
    <col min="2053" max="2053" width="7.140625" customWidth="1"/>
    <col min="2054" max="2054" width="34" customWidth="1"/>
    <col min="2055" max="2055" width="10.85546875" customWidth="1"/>
    <col min="2056" max="2056" width="12.140625" customWidth="1"/>
    <col min="2057" max="2057" width="12.28515625" customWidth="1"/>
    <col min="2058" max="2058" width="13" customWidth="1"/>
    <col min="2309" max="2309" width="7.140625" customWidth="1"/>
    <col min="2310" max="2310" width="34" customWidth="1"/>
    <col min="2311" max="2311" width="10.85546875" customWidth="1"/>
    <col min="2312" max="2312" width="12.140625" customWidth="1"/>
    <col min="2313" max="2313" width="12.28515625" customWidth="1"/>
    <col min="2314" max="2314" width="13" customWidth="1"/>
    <col min="2565" max="2565" width="7.140625" customWidth="1"/>
    <col min="2566" max="2566" width="34" customWidth="1"/>
    <col min="2567" max="2567" width="10.85546875" customWidth="1"/>
    <col min="2568" max="2568" width="12.140625" customWidth="1"/>
    <col min="2569" max="2569" width="12.28515625" customWidth="1"/>
    <col min="2570" max="2570" width="13" customWidth="1"/>
    <col min="2821" max="2821" width="7.140625" customWidth="1"/>
    <col min="2822" max="2822" width="34" customWidth="1"/>
    <col min="2823" max="2823" width="10.85546875" customWidth="1"/>
    <col min="2824" max="2824" width="12.140625" customWidth="1"/>
    <col min="2825" max="2825" width="12.28515625" customWidth="1"/>
    <col min="2826" max="2826" width="13" customWidth="1"/>
    <col min="3077" max="3077" width="7.140625" customWidth="1"/>
    <col min="3078" max="3078" width="34" customWidth="1"/>
    <col min="3079" max="3079" width="10.85546875" customWidth="1"/>
    <col min="3080" max="3080" width="12.140625" customWidth="1"/>
    <col min="3081" max="3081" width="12.28515625" customWidth="1"/>
    <col min="3082" max="3082" width="13" customWidth="1"/>
    <col min="3333" max="3333" width="7.140625" customWidth="1"/>
    <col min="3334" max="3334" width="34" customWidth="1"/>
    <col min="3335" max="3335" width="10.85546875" customWidth="1"/>
    <col min="3336" max="3336" width="12.140625" customWidth="1"/>
    <col min="3337" max="3337" width="12.28515625" customWidth="1"/>
    <col min="3338" max="3338" width="13" customWidth="1"/>
    <col min="3589" max="3589" width="7.140625" customWidth="1"/>
    <col min="3590" max="3590" width="34" customWidth="1"/>
    <col min="3591" max="3591" width="10.85546875" customWidth="1"/>
    <col min="3592" max="3592" width="12.140625" customWidth="1"/>
    <col min="3593" max="3593" width="12.28515625" customWidth="1"/>
    <col min="3594" max="3594" width="13" customWidth="1"/>
    <col min="3845" max="3845" width="7.140625" customWidth="1"/>
    <col min="3846" max="3846" width="34" customWidth="1"/>
    <col min="3847" max="3847" width="10.85546875" customWidth="1"/>
    <col min="3848" max="3848" width="12.140625" customWidth="1"/>
    <col min="3849" max="3849" width="12.28515625" customWidth="1"/>
    <col min="3850" max="3850" width="13" customWidth="1"/>
    <col min="4101" max="4101" width="7.140625" customWidth="1"/>
    <col min="4102" max="4102" width="34" customWidth="1"/>
    <col min="4103" max="4103" width="10.85546875" customWidth="1"/>
    <col min="4104" max="4104" width="12.140625" customWidth="1"/>
    <col min="4105" max="4105" width="12.28515625" customWidth="1"/>
    <col min="4106" max="4106" width="13" customWidth="1"/>
    <col min="4357" max="4357" width="7.140625" customWidth="1"/>
    <col min="4358" max="4358" width="34" customWidth="1"/>
    <col min="4359" max="4359" width="10.85546875" customWidth="1"/>
    <col min="4360" max="4360" width="12.140625" customWidth="1"/>
    <col min="4361" max="4361" width="12.28515625" customWidth="1"/>
    <col min="4362" max="4362" width="13" customWidth="1"/>
    <col min="4613" max="4613" width="7.140625" customWidth="1"/>
    <col min="4614" max="4614" width="34" customWidth="1"/>
    <col min="4615" max="4615" width="10.85546875" customWidth="1"/>
    <col min="4616" max="4616" width="12.140625" customWidth="1"/>
    <col min="4617" max="4617" width="12.28515625" customWidth="1"/>
    <col min="4618" max="4618" width="13" customWidth="1"/>
    <col min="4869" max="4869" width="7.140625" customWidth="1"/>
    <col min="4870" max="4870" width="34" customWidth="1"/>
    <col min="4871" max="4871" width="10.85546875" customWidth="1"/>
    <col min="4872" max="4872" width="12.140625" customWidth="1"/>
    <col min="4873" max="4873" width="12.28515625" customWidth="1"/>
    <col min="4874" max="4874" width="13" customWidth="1"/>
    <col min="5125" max="5125" width="7.140625" customWidth="1"/>
    <col min="5126" max="5126" width="34" customWidth="1"/>
    <col min="5127" max="5127" width="10.85546875" customWidth="1"/>
    <col min="5128" max="5128" width="12.140625" customWidth="1"/>
    <col min="5129" max="5129" width="12.28515625" customWidth="1"/>
    <col min="5130" max="5130" width="13" customWidth="1"/>
    <col min="5381" max="5381" width="7.140625" customWidth="1"/>
    <col min="5382" max="5382" width="34" customWidth="1"/>
    <col min="5383" max="5383" width="10.85546875" customWidth="1"/>
    <col min="5384" max="5384" width="12.140625" customWidth="1"/>
    <col min="5385" max="5385" width="12.28515625" customWidth="1"/>
    <col min="5386" max="5386" width="13" customWidth="1"/>
    <col min="5637" max="5637" width="7.140625" customWidth="1"/>
    <col min="5638" max="5638" width="34" customWidth="1"/>
    <col min="5639" max="5639" width="10.85546875" customWidth="1"/>
    <col min="5640" max="5640" width="12.140625" customWidth="1"/>
    <col min="5641" max="5641" width="12.28515625" customWidth="1"/>
    <col min="5642" max="5642" width="13" customWidth="1"/>
    <col min="5893" max="5893" width="7.140625" customWidth="1"/>
    <col min="5894" max="5894" width="34" customWidth="1"/>
    <col min="5895" max="5895" width="10.85546875" customWidth="1"/>
    <col min="5896" max="5896" width="12.140625" customWidth="1"/>
    <col min="5897" max="5897" width="12.28515625" customWidth="1"/>
    <col min="5898" max="5898" width="13" customWidth="1"/>
    <col min="6149" max="6149" width="7.140625" customWidth="1"/>
    <col min="6150" max="6150" width="34" customWidth="1"/>
    <col min="6151" max="6151" width="10.85546875" customWidth="1"/>
    <col min="6152" max="6152" width="12.140625" customWidth="1"/>
    <col min="6153" max="6153" width="12.28515625" customWidth="1"/>
    <col min="6154" max="6154" width="13" customWidth="1"/>
    <col min="6405" max="6405" width="7.140625" customWidth="1"/>
    <col min="6406" max="6406" width="34" customWidth="1"/>
    <col min="6407" max="6407" width="10.85546875" customWidth="1"/>
    <col min="6408" max="6408" width="12.140625" customWidth="1"/>
    <col min="6409" max="6409" width="12.28515625" customWidth="1"/>
    <col min="6410" max="6410" width="13" customWidth="1"/>
    <col min="6661" max="6661" width="7.140625" customWidth="1"/>
    <col min="6662" max="6662" width="34" customWidth="1"/>
    <col min="6663" max="6663" width="10.85546875" customWidth="1"/>
    <col min="6664" max="6664" width="12.140625" customWidth="1"/>
    <col min="6665" max="6665" width="12.28515625" customWidth="1"/>
    <col min="6666" max="6666" width="13" customWidth="1"/>
    <col min="6917" max="6917" width="7.140625" customWidth="1"/>
    <col min="6918" max="6918" width="34" customWidth="1"/>
    <col min="6919" max="6919" width="10.85546875" customWidth="1"/>
    <col min="6920" max="6920" width="12.140625" customWidth="1"/>
    <col min="6921" max="6921" width="12.28515625" customWidth="1"/>
    <col min="6922" max="6922" width="13" customWidth="1"/>
    <col min="7173" max="7173" width="7.140625" customWidth="1"/>
    <col min="7174" max="7174" width="34" customWidth="1"/>
    <col min="7175" max="7175" width="10.85546875" customWidth="1"/>
    <col min="7176" max="7176" width="12.140625" customWidth="1"/>
    <col min="7177" max="7177" width="12.28515625" customWidth="1"/>
    <col min="7178" max="7178" width="13" customWidth="1"/>
    <col min="7429" max="7429" width="7.140625" customWidth="1"/>
    <col min="7430" max="7430" width="34" customWidth="1"/>
    <col min="7431" max="7431" width="10.85546875" customWidth="1"/>
    <col min="7432" max="7432" width="12.140625" customWidth="1"/>
    <col min="7433" max="7433" width="12.28515625" customWidth="1"/>
    <col min="7434" max="7434" width="13" customWidth="1"/>
    <col min="7685" max="7685" width="7.140625" customWidth="1"/>
    <col min="7686" max="7686" width="34" customWidth="1"/>
    <col min="7687" max="7687" width="10.85546875" customWidth="1"/>
    <col min="7688" max="7688" width="12.140625" customWidth="1"/>
    <col min="7689" max="7689" width="12.28515625" customWidth="1"/>
    <col min="7690" max="7690" width="13" customWidth="1"/>
    <col min="7941" max="7941" width="7.140625" customWidth="1"/>
    <col min="7942" max="7942" width="34" customWidth="1"/>
    <col min="7943" max="7943" width="10.85546875" customWidth="1"/>
    <col min="7944" max="7944" width="12.140625" customWidth="1"/>
    <col min="7945" max="7945" width="12.28515625" customWidth="1"/>
    <col min="7946" max="7946" width="13" customWidth="1"/>
    <col min="8197" max="8197" width="7.140625" customWidth="1"/>
    <col min="8198" max="8198" width="34" customWidth="1"/>
    <col min="8199" max="8199" width="10.85546875" customWidth="1"/>
    <col min="8200" max="8200" width="12.140625" customWidth="1"/>
    <col min="8201" max="8201" width="12.28515625" customWidth="1"/>
    <col min="8202" max="8202" width="13" customWidth="1"/>
    <col min="8453" max="8453" width="7.140625" customWidth="1"/>
    <col min="8454" max="8454" width="34" customWidth="1"/>
    <col min="8455" max="8455" width="10.85546875" customWidth="1"/>
    <col min="8456" max="8456" width="12.140625" customWidth="1"/>
    <col min="8457" max="8457" width="12.28515625" customWidth="1"/>
    <col min="8458" max="8458" width="13" customWidth="1"/>
    <col min="8709" max="8709" width="7.140625" customWidth="1"/>
    <col min="8710" max="8710" width="34" customWidth="1"/>
    <col min="8711" max="8711" width="10.85546875" customWidth="1"/>
    <col min="8712" max="8712" width="12.140625" customWidth="1"/>
    <col min="8713" max="8713" width="12.28515625" customWidth="1"/>
    <col min="8714" max="8714" width="13" customWidth="1"/>
    <col min="8965" max="8965" width="7.140625" customWidth="1"/>
    <col min="8966" max="8966" width="34" customWidth="1"/>
    <col min="8967" max="8967" width="10.85546875" customWidth="1"/>
    <col min="8968" max="8968" width="12.140625" customWidth="1"/>
    <col min="8969" max="8969" width="12.28515625" customWidth="1"/>
    <col min="8970" max="8970" width="13" customWidth="1"/>
    <col min="9221" max="9221" width="7.140625" customWidth="1"/>
    <col min="9222" max="9222" width="34" customWidth="1"/>
    <col min="9223" max="9223" width="10.85546875" customWidth="1"/>
    <col min="9224" max="9224" width="12.140625" customWidth="1"/>
    <col min="9225" max="9225" width="12.28515625" customWidth="1"/>
    <col min="9226" max="9226" width="13" customWidth="1"/>
    <col min="9477" max="9477" width="7.140625" customWidth="1"/>
    <col min="9478" max="9478" width="34" customWidth="1"/>
    <col min="9479" max="9479" width="10.85546875" customWidth="1"/>
    <col min="9480" max="9480" width="12.140625" customWidth="1"/>
    <col min="9481" max="9481" width="12.28515625" customWidth="1"/>
    <col min="9482" max="9482" width="13" customWidth="1"/>
    <col min="9733" max="9733" width="7.140625" customWidth="1"/>
    <col min="9734" max="9734" width="34" customWidth="1"/>
    <col min="9735" max="9735" width="10.85546875" customWidth="1"/>
    <col min="9736" max="9736" width="12.140625" customWidth="1"/>
    <col min="9737" max="9737" width="12.28515625" customWidth="1"/>
    <col min="9738" max="9738" width="13" customWidth="1"/>
    <col min="9989" max="9989" width="7.140625" customWidth="1"/>
    <col min="9990" max="9990" width="34" customWidth="1"/>
    <col min="9991" max="9991" width="10.85546875" customWidth="1"/>
    <col min="9992" max="9992" width="12.140625" customWidth="1"/>
    <col min="9993" max="9993" width="12.28515625" customWidth="1"/>
    <col min="9994" max="9994" width="13" customWidth="1"/>
    <col min="10245" max="10245" width="7.140625" customWidth="1"/>
    <col min="10246" max="10246" width="34" customWidth="1"/>
    <col min="10247" max="10247" width="10.85546875" customWidth="1"/>
    <col min="10248" max="10248" width="12.140625" customWidth="1"/>
    <col min="10249" max="10249" width="12.28515625" customWidth="1"/>
    <col min="10250" max="10250" width="13" customWidth="1"/>
    <col min="10501" max="10501" width="7.140625" customWidth="1"/>
    <col min="10502" max="10502" width="34" customWidth="1"/>
    <col min="10503" max="10503" width="10.85546875" customWidth="1"/>
    <col min="10504" max="10504" width="12.140625" customWidth="1"/>
    <col min="10505" max="10505" width="12.28515625" customWidth="1"/>
    <col min="10506" max="10506" width="13" customWidth="1"/>
    <col min="10757" max="10757" width="7.140625" customWidth="1"/>
    <col min="10758" max="10758" width="34" customWidth="1"/>
    <col min="10759" max="10759" width="10.85546875" customWidth="1"/>
    <col min="10760" max="10760" width="12.140625" customWidth="1"/>
    <col min="10761" max="10761" width="12.28515625" customWidth="1"/>
    <col min="10762" max="10762" width="13" customWidth="1"/>
    <col min="11013" max="11013" width="7.140625" customWidth="1"/>
    <col min="11014" max="11014" width="34" customWidth="1"/>
    <col min="11015" max="11015" width="10.85546875" customWidth="1"/>
    <col min="11016" max="11016" width="12.140625" customWidth="1"/>
    <col min="11017" max="11017" width="12.28515625" customWidth="1"/>
    <col min="11018" max="11018" width="13" customWidth="1"/>
    <col min="11269" max="11269" width="7.140625" customWidth="1"/>
    <col min="11270" max="11270" width="34" customWidth="1"/>
    <col min="11271" max="11271" width="10.85546875" customWidth="1"/>
    <col min="11272" max="11272" width="12.140625" customWidth="1"/>
    <col min="11273" max="11273" width="12.28515625" customWidth="1"/>
    <col min="11274" max="11274" width="13" customWidth="1"/>
    <col min="11525" max="11525" width="7.140625" customWidth="1"/>
    <col min="11526" max="11526" width="34" customWidth="1"/>
    <col min="11527" max="11527" width="10.85546875" customWidth="1"/>
    <col min="11528" max="11528" width="12.140625" customWidth="1"/>
    <col min="11529" max="11529" width="12.28515625" customWidth="1"/>
    <col min="11530" max="11530" width="13" customWidth="1"/>
    <col min="11781" max="11781" width="7.140625" customWidth="1"/>
    <col min="11782" max="11782" width="34" customWidth="1"/>
    <col min="11783" max="11783" width="10.85546875" customWidth="1"/>
    <col min="11784" max="11784" width="12.140625" customWidth="1"/>
    <col min="11785" max="11785" width="12.28515625" customWidth="1"/>
    <col min="11786" max="11786" width="13" customWidth="1"/>
    <col min="12037" max="12037" width="7.140625" customWidth="1"/>
    <col min="12038" max="12038" width="34" customWidth="1"/>
    <col min="12039" max="12039" width="10.85546875" customWidth="1"/>
    <col min="12040" max="12040" width="12.140625" customWidth="1"/>
    <col min="12041" max="12041" width="12.28515625" customWidth="1"/>
    <col min="12042" max="12042" width="13" customWidth="1"/>
    <col min="12293" max="12293" width="7.140625" customWidth="1"/>
    <col min="12294" max="12294" width="34" customWidth="1"/>
    <col min="12295" max="12295" width="10.85546875" customWidth="1"/>
    <col min="12296" max="12296" width="12.140625" customWidth="1"/>
    <col min="12297" max="12297" width="12.28515625" customWidth="1"/>
    <col min="12298" max="12298" width="13" customWidth="1"/>
    <col min="12549" max="12549" width="7.140625" customWidth="1"/>
    <col min="12550" max="12550" width="34" customWidth="1"/>
    <col min="12551" max="12551" width="10.85546875" customWidth="1"/>
    <col min="12552" max="12552" width="12.140625" customWidth="1"/>
    <col min="12553" max="12553" width="12.28515625" customWidth="1"/>
    <col min="12554" max="12554" width="13" customWidth="1"/>
    <col min="12805" max="12805" width="7.140625" customWidth="1"/>
    <col min="12806" max="12806" width="34" customWidth="1"/>
    <col min="12807" max="12807" width="10.85546875" customWidth="1"/>
    <col min="12808" max="12808" width="12.140625" customWidth="1"/>
    <col min="12809" max="12809" width="12.28515625" customWidth="1"/>
    <col min="12810" max="12810" width="13" customWidth="1"/>
    <col min="13061" max="13061" width="7.140625" customWidth="1"/>
    <col min="13062" max="13062" width="34" customWidth="1"/>
    <col min="13063" max="13063" width="10.85546875" customWidth="1"/>
    <col min="13064" max="13064" width="12.140625" customWidth="1"/>
    <col min="13065" max="13065" width="12.28515625" customWidth="1"/>
    <col min="13066" max="13066" width="13" customWidth="1"/>
    <col min="13317" max="13317" width="7.140625" customWidth="1"/>
    <col min="13318" max="13318" width="34" customWidth="1"/>
    <col min="13319" max="13319" width="10.85546875" customWidth="1"/>
    <col min="13320" max="13320" width="12.140625" customWidth="1"/>
    <col min="13321" max="13321" width="12.28515625" customWidth="1"/>
    <col min="13322" max="13322" width="13" customWidth="1"/>
    <col min="13573" max="13573" width="7.140625" customWidth="1"/>
    <col min="13574" max="13574" width="34" customWidth="1"/>
    <col min="13575" max="13575" width="10.85546875" customWidth="1"/>
    <col min="13576" max="13576" width="12.140625" customWidth="1"/>
    <col min="13577" max="13577" width="12.28515625" customWidth="1"/>
    <col min="13578" max="13578" width="13" customWidth="1"/>
    <col min="13829" max="13829" width="7.140625" customWidth="1"/>
    <col min="13830" max="13830" width="34" customWidth="1"/>
    <col min="13831" max="13831" width="10.85546875" customWidth="1"/>
    <col min="13832" max="13832" width="12.140625" customWidth="1"/>
    <col min="13833" max="13833" width="12.28515625" customWidth="1"/>
    <col min="13834" max="13834" width="13" customWidth="1"/>
    <col min="14085" max="14085" width="7.140625" customWidth="1"/>
    <col min="14086" max="14086" width="34" customWidth="1"/>
    <col min="14087" max="14087" width="10.85546875" customWidth="1"/>
    <col min="14088" max="14088" width="12.140625" customWidth="1"/>
    <col min="14089" max="14089" width="12.28515625" customWidth="1"/>
    <col min="14090" max="14090" width="13" customWidth="1"/>
    <col min="14341" max="14341" width="7.140625" customWidth="1"/>
    <col min="14342" max="14342" width="34" customWidth="1"/>
    <col min="14343" max="14343" width="10.85546875" customWidth="1"/>
    <col min="14344" max="14344" width="12.140625" customWidth="1"/>
    <col min="14345" max="14345" width="12.28515625" customWidth="1"/>
    <col min="14346" max="14346" width="13" customWidth="1"/>
    <col min="14597" max="14597" width="7.140625" customWidth="1"/>
    <col min="14598" max="14598" width="34" customWidth="1"/>
    <col min="14599" max="14599" width="10.85546875" customWidth="1"/>
    <col min="14600" max="14600" width="12.140625" customWidth="1"/>
    <col min="14601" max="14601" width="12.28515625" customWidth="1"/>
    <col min="14602" max="14602" width="13" customWidth="1"/>
    <col min="14853" max="14853" width="7.140625" customWidth="1"/>
    <col min="14854" max="14854" width="34" customWidth="1"/>
    <col min="14855" max="14855" width="10.85546875" customWidth="1"/>
    <col min="14856" max="14856" width="12.140625" customWidth="1"/>
    <col min="14857" max="14857" width="12.28515625" customWidth="1"/>
    <col min="14858" max="14858" width="13" customWidth="1"/>
    <col min="15109" max="15109" width="7.140625" customWidth="1"/>
    <col min="15110" max="15110" width="34" customWidth="1"/>
    <col min="15111" max="15111" width="10.85546875" customWidth="1"/>
    <col min="15112" max="15112" width="12.140625" customWidth="1"/>
    <col min="15113" max="15113" width="12.28515625" customWidth="1"/>
    <col min="15114" max="15114" width="13" customWidth="1"/>
    <col min="15365" max="15365" width="7.140625" customWidth="1"/>
    <col min="15366" max="15366" width="34" customWidth="1"/>
    <col min="15367" max="15367" width="10.85546875" customWidth="1"/>
    <col min="15368" max="15368" width="12.140625" customWidth="1"/>
    <col min="15369" max="15369" width="12.28515625" customWidth="1"/>
    <col min="15370" max="15370" width="13" customWidth="1"/>
    <col min="15621" max="15621" width="7.140625" customWidth="1"/>
    <col min="15622" max="15622" width="34" customWidth="1"/>
    <col min="15623" max="15623" width="10.85546875" customWidth="1"/>
    <col min="15624" max="15624" width="12.140625" customWidth="1"/>
    <col min="15625" max="15625" width="12.28515625" customWidth="1"/>
    <col min="15626" max="15626" width="13" customWidth="1"/>
    <col min="15877" max="15877" width="7.140625" customWidth="1"/>
    <col min="15878" max="15878" width="34" customWidth="1"/>
    <col min="15879" max="15879" width="10.85546875" customWidth="1"/>
    <col min="15880" max="15880" width="12.140625" customWidth="1"/>
    <col min="15881" max="15881" width="12.28515625" customWidth="1"/>
    <col min="15882" max="15882" width="13" customWidth="1"/>
    <col min="16133" max="16133" width="7.140625" customWidth="1"/>
    <col min="16134" max="16134" width="34" customWidth="1"/>
    <col min="16135" max="16135" width="10.85546875" customWidth="1"/>
    <col min="16136" max="16136" width="12.140625" customWidth="1"/>
    <col min="16137" max="16137" width="12.28515625" customWidth="1"/>
    <col min="16138" max="16138" width="13" customWidth="1"/>
  </cols>
  <sheetData>
    <row r="1" spans="1:10" x14ac:dyDescent="0.25">
      <c r="C1" s="416" t="s">
        <v>751</v>
      </c>
      <c r="D1" s="417"/>
    </row>
    <row r="2" spans="1:10" x14ac:dyDescent="0.25">
      <c r="C2" s="416" t="s">
        <v>405</v>
      </c>
      <c r="D2" s="417"/>
    </row>
    <row r="3" spans="1:10" x14ac:dyDescent="0.25">
      <c r="C3" s="416" t="s">
        <v>406</v>
      </c>
      <c r="D3" s="417"/>
    </row>
    <row r="4" spans="1:10" x14ac:dyDescent="0.25">
      <c r="C4" s="416" t="s">
        <v>407</v>
      </c>
      <c r="D4" s="417"/>
    </row>
    <row r="5" spans="1:10" x14ac:dyDescent="0.25">
      <c r="C5" s="416" t="s">
        <v>948</v>
      </c>
      <c r="D5" s="417"/>
    </row>
    <row r="6" spans="1:10" x14ac:dyDescent="0.25">
      <c r="C6" s="393" t="s">
        <v>949</v>
      </c>
      <c r="D6" s="417"/>
    </row>
    <row r="7" spans="1:10" x14ac:dyDescent="0.25">
      <c r="C7" s="662" t="s">
        <v>1039</v>
      </c>
      <c r="D7" s="662"/>
      <c r="E7" s="662"/>
      <c r="F7" s="662"/>
      <c r="G7" s="662"/>
      <c r="H7" s="662"/>
      <c r="I7" s="662"/>
      <c r="J7" s="662"/>
    </row>
    <row r="8" spans="1:10" x14ac:dyDescent="0.25">
      <c r="C8" s="662"/>
      <c r="D8" s="662"/>
      <c r="E8" s="662"/>
      <c r="F8" s="662"/>
      <c r="G8" s="662"/>
      <c r="H8" s="662"/>
      <c r="I8" s="662"/>
      <c r="J8" s="662"/>
    </row>
    <row r="9" spans="1:10" x14ac:dyDescent="0.25">
      <c r="C9" s="418"/>
      <c r="D9" s="418"/>
    </row>
    <row r="10" spans="1:10" ht="15.75" x14ac:dyDescent="0.25">
      <c r="C10" s="675" t="s">
        <v>565</v>
      </c>
      <c r="D10" s="675"/>
      <c r="E10" s="675"/>
      <c r="F10" s="675"/>
      <c r="G10" s="675"/>
      <c r="H10" s="675"/>
    </row>
    <row r="11" spans="1:10" ht="15.75" x14ac:dyDescent="0.25">
      <c r="A11" s="675" t="s">
        <v>566</v>
      </c>
      <c r="B11" s="675"/>
      <c r="C11" s="675"/>
      <c r="D11" s="675"/>
      <c r="E11" s="675"/>
      <c r="F11" s="675"/>
      <c r="G11" s="675"/>
      <c r="H11" s="675"/>
      <c r="I11" s="675"/>
      <c r="J11" s="675"/>
    </row>
    <row r="12" spans="1:10" ht="15.75" x14ac:dyDescent="0.25">
      <c r="C12" s="674" t="s">
        <v>930</v>
      </c>
      <c r="D12" s="674"/>
      <c r="E12" s="674"/>
      <c r="F12" s="674"/>
      <c r="G12" s="674"/>
      <c r="H12" s="674"/>
    </row>
    <row r="13" spans="1:10" x14ac:dyDescent="0.25">
      <c r="C13" s="418"/>
      <c r="D13" s="418"/>
    </row>
    <row r="14" spans="1:10" x14ac:dyDescent="0.25">
      <c r="C14" s="718"/>
      <c r="D14" s="718"/>
    </row>
    <row r="15" spans="1:10" ht="15.75" x14ac:dyDescent="0.25">
      <c r="C15" s="418"/>
      <c r="D15" s="394"/>
      <c r="E15" s="561" t="s">
        <v>752</v>
      </c>
      <c r="F15" s="561"/>
      <c r="G15" s="394"/>
      <c r="H15" s="394"/>
      <c r="I15" s="394"/>
    </row>
    <row r="16" spans="1:10" ht="16.5" customHeight="1" x14ac:dyDescent="0.25">
      <c r="C16" s="418"/>
      <c r="D16" s="394"/>
    </row>
    <row r="17" spans="2:10" ht="143.25" customHeight="1" x14ac:dyDescent="0.25">
      <c r="C17" s="722" t="s">
        <v>792</v>
      </c>
      <c r="D17" s="722"/>
      <c r="E17" s="722"/>
      <c r="F17" s="722"/>
      <c r="G17" s="445"/>
      <c r="H17" s="445"/>
      <c r="I17" s="445"/>
    </row>
    <row r="18" spans="2:10" ht="15.75" x14ac:dyDescent="0.25">
      <c r="C18" s="379"/>
      <c r="D18" s="394"/>
    </row>
    <row r="19" spans="2:10" x14ac:dyDescent="0.25">
      <c r="D19" s="216"/>
      <c r="F19" s="216"/>
      <c r="G19" s="216"/>
      <c r="H19" s="216"/>
      <c r="I19" s="216"/>
      <c r="J19" s="216" t="s">
        <v>564</v>
      </c>
    </row>
    <row r="20" spans="2:10" x14ac:dyDescent="0.25">
      <c r="B20" s="688" t="s">
        <v>408</v>
      </c>
      <c r="C20" s="688" t="s">
        <v>409</v>
      </c>
      <c r="D20" s="688" t="s">
        <v>5</v>
      </c>
      <c r="E20" s="723" t="s">
        <v>567</v>
      </c>
      <c r="F20" s="724"/>
      <c r="G20" s="724"/>
      <c r="H20" s="724"/>
      <c r="I20" s="724"/>
      <c r="J20" s="725"/>
    </row>
    <row r="21" spans="2:10" ht="17.25" customHeight="1" x14ac:dyDescent="0.25">
      <c r="B21" s="689"/>
      <c r="C21" s="689"/>
      <c r="D21" s="689"/>
      <c r="E21" s="726" t="s">
        <v>568</v>
      </c>
      <c r="F21" s="726" t="s">
        <v>569</v>
      </c>
      <c r="G21" s="723" t="s">
        <v>793</v>
      </c>
      <c r="H21" s="724"/>
      <c r="I21" s="725"/>
      <c r="J21" s="726" t="s">
        <v>570</v>
      </c>
    </row>
    <row r="22" spans="2:10" ht="68.25" customHeight="1" x14ac:dyDescent="0.25">
      <c r="B22" s="690"/>
      <c r="C22" s="690"/>
      <c r="D22" s="690"/>
      <c r="E22" s="726"/>
      <c r="F22" s="726"/>
      <c r="G22" s="384" t="s">
        <v>581</v>
      </c>
      <c r="H22" s="419" t="s">
        <v>582</v>
      </c>
      <c r="I22" s="385" t="s">
        <v>583</v>
      </c>
      <c r="J22" s="726"/>
    </row>
    <row r="23" spans="2:10" ht="18" customHeight="1" x14ac:dyDescent="0.25">
      <c r="B23" s="381">
        <v>1</v>
      </c>
      <c r="C23" s="209" t="s">
        <v>410</v>
      </c>
      <c r="D23" s="473">
        <f>SUM(E23+F23+J23)</f>
        <v>5993</v>
      </c>
      <c r="E23" s="471">
        <v>5993</v>
      </c>
      <c r="F23" s="474">
        <f t="shared" ref="F23:F29" si="0">SUM(G23:I23)</f>
        <v>0</v>
      </c>
      <c r="G23" s="474"/>
      <c r="H23" s="474"/>
      <c r="I23" s="474"/>
      <c r="J23" s="474"/>
    </row>
    <row r="24" spans="2:10" ht="15.75" x14ac:dyDescent="0.25">
      <c r="B24" s="381">
        <v>2</v>
      </c>
      <c r="C24" s="209" t="s">
        <v>411</v>
      </c>
      <c r="D24" s="473">
        <f t="shared" ref="D24:D29" si="1">SUM(E24+F24+J24)</f>
        <v>44635</v>
      </c>
      <c r="E24" s="471">
        <v>13888</v>
      </c>
      <c r="F24" s="474">
        <f t="shared" si="0"/>
        <v>0</v>
      </c>
      <c r="G24" s="474"/>
      <c r="H24" s="474"/>
      <c r="I24" s="474"/>
      <c r="J24" s="474">
        <v>30747</v>
      </c>
    </row>
    <row r="25" spans="2:10" ht="15.75" x14ac:dyDescent="0.25">
      <c r="B25" s="381">
        <v>3</v>
      </c>
      <c r="C25" s="209" t="s">
        <v>412</v>
      </c>
      <c r="D25" s="473">
        <f t="shared" si="1"/>
        <v>5866</v>
      </c>
      <c r="E25" s="471">
        <v>5866</v>
      </c>
      <c r="F25" s="474">
        <f t="shared" si="0"/>
        <v>0</v>
      </c>
      <c r="G25" s="474"/>
      <c r="H25" s="474"/>
      <c r="I25" s="474"/>
      <c r="J25" s="474"/>
    </row>
    <row r="26" spans="2:10" ht="15.75" x14ac:dyDescent="0.25">
      <c r="B26" s="381">
        <v>4</v>
      </c>
      <c r="C26" s="209" t="s">
        <v>413</v>
      </c>
      <c r="D26" s="473">
        <f t="shared" si="1"/>
        <v>7181</v>
      </c>
      <c r="E26" s="471">
        <v>7181</v>
      </c>
      <c r="F26" s="474">
        <f t="shared" si="0"/>
        <v>0</v>
      </c>
      <c r="G26" s="474"/>
      <c r="H26" s="474"/>
      <c r="I26" s="474"/>
      <c r="J26" s="474"/>
    </row>
    <row r="27" spans="2:10" ht="15.75" x14ac:dyDescent="0.25">
      <c r="B27" s="381">
        <v>5</v>
      </c>
      <c r="C27" s="209" t="s">
        <v>414</v>
      </c>
      <c r="D27" s="473">
        <f t="shared" si="1"/>
        <v>5356</v>
      </c>
      <c r="E27" s="471">
        <v>5356</v>
      </c>
      <c r="F27" s="474">
        <f t="shared" si="0"/>
        <v>0</v>
      </c>
      <c r="G27" s="474"/>
      <c r="H27" s="474"/>
      <c r="I27" s="474"/>
      <c r="J27" s="474"/>
    </row>
    <row r="28" spans="2:10" ht="15.75" x14ac:dyDescent="0.25">
      <c r="B28" s="381">
        <v>6</v>
      </c>
      <c r="C28" s="209" t="s">
        <v>415</v>
      </c>
      <c r="D28" s="473">
        <f t="shared" si="1"/>
        <v>7538</v>
      </c>
      <c r="E28" s="471">
        <v>7538</v>
      </c>
      <c r="F28" s="474">
        <f t="shared" si="0"/>
        <v>0</v>
      </c>
      <c r="G28" s="474"/>
      <c r="H28" s="474"/>
      <c r="I28" s="474"/>
      <c r="J28" s="474"/>
    </row>
    <row r="29" spans="2:10" ht="15.75" x14ac:dyDescent="0.25">
      <c r="B29" s="381">
        <v>7</v>
      </c>
      <c r="C29" s="209" t="s">
        <v>416</v>
      </c>
      <c r="D29" s="473">
        <f t="shared" si="1"/>
        <v>5314</v>
      </c>
      <c r="E29" s="471">
        <v>5314</v>
      </c>
      <c r="F29" s="474">
        <f t="shared" si="0"/>
        <v>0</v>
      </c>
      <c r="G29" s="474"/>
      <c r="H29" s="474"/>
      <c r="I29" s="474"/>
      <c r="J29" s="474"/>
    </row>
    <row r="30" spans="2:10" ht="15.75" x14ac:dyDescent="0.25">
      <c r="B30" s="217"/>
      <c r="C30" s="215" t="s">
        <v>417</v>
      </c>
      <c r="D30" s="428">
        <f t="shared" ref="D30:J30" si="2">SUM(D23:D29)</f>
        <v>81883</v>
      </c>
      <c r="E30" s="428">
        <f t="shared" si="2"/>
        <v>51136</v>
      </c>
      <c r="F30" s="428">
        <f t="shared" si="2"/>
        <v>0</v>
      </c>
      <c r="G30" s="428">
        <f t="shared" si="2"/>
        <v>0</v>
      </c>
      <c r="H30" s="428">
        <f t="shared" si="2"/>
        <v>0</v>
      </c>
      <c r="I30" s="428">
        <f t="shared" si="2"/>
        <v>0</v>
      </c>
      <c r="J30" s="428">
        <f t="shared" si="2"/>
        <v>30747</v>
      </c>
    </row>
  </sheetData>
  <mergeCells count="15">
    <mergeCell ref="C14:D14"/>
    <mergeCell ref="C17:F17"/>
    <mergeCell ref="B20:B22"/>
    <mergeCell ref="C20:C22"/>
    <mergeCell ref="D20:D22"/>
    <mergeCell ref="E20:J20"/>
    <mergeCell ref="E21:E22"/>
    <mergeCell ref="F21:F22"/>
    <mergeCell ref="G21:I21"/>
    <mergeCell ref="J21:J22"/>
    <mergeCell ref="C7:J7"/>
    <mergeCell ref="C8:J8"/>
    <mergeCell ref="C10:H10"/>
    <mergeCell ref="A11:J11"/>
    <mergeCell ref="C12:H12"/>
  </mergeCells>
  <pageMargins left="0.70866141732283472" right="0.70866141732283472" top="0.74803149606299213" bottom="0.74803149606299213" header="0.31496062992125984" footer="0.31496062992125984"/>
  <pageSetup paperSize="9" scale="81" orientation="portrait" blackAndWhite="1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9"/>
  <sheetViews>
    <sheetView zoomScaleNormal="100" workbookViewId="0">
      <selection activeCell="C9" sqref="C9:D9"/>
    </sheetView>
  </sheetViews>
  <sheetFormatPr defaultRowHeight="15" x14ac:dyDescent="0.25"/>
  <cols>
    <col min="2" max="2" width="7.140625" customWidth="1"/>
    <col min="3" max="3" width="34" customWidth="1"/>
    <col min="4" max="4" width="10.85546875" customWidth="1"/>
    <col min="5" max="5" width="12.140625" customWidth="1"/>
    <col min="6" max="6" width="12.28515625" hidden="1" customWidth="1"/>
    <col min="7" max="7" width="13" customWidth="1"/>
    <col min="258" max="258" width="7.140625" customWidth="1"/>
    <col min="259" max="259" width="34" customWidth="1"/>
    <col min="260" max="260" width="10.85546875" customWidth="1"/>
    <col min="261" max="261" width="12.140625" customWidth="1"/>
    <col min="262" max="262" width="0" hidden="1" customWidth="1"/>
    <col min="263" max="263" width="13" customWidth="1"/>
    <col min="514" max="514" width="7.140625" customWidth="1"/>
    <col min="515" max="515" width="34" customWidth="1"/>
    <col min="516" max="516" width="10.85546875" customWidth="1"/>
    <col min="517" max="517" width="12.140625" customWidth="1"/>
    <col min="518" max="518" width="0" hidden="1" customWidth="1"/>
    <col min="519" max="519" width="13" customWidth="1"/>
    <col min="770" max="770" width="7.140625" customWidth="1"/>
    <col min="771" max="771" width="34" customWidth="1"/>
    <col min="772" max="772" width="10.85546875" customWidth="1"/>
    <col min="773" max="773" width="12.140625" customWidth="1"/>
    <col min="774" max="774" width="0" hidden="1" customWidth="1"/>
    <col min="775" max="775" width="13" customWidth="1"/>
    <col min="1026" max="1026" width="7.140625" customWidth="1"/>
    <col min="1027" max="1027" width="34" customWidth="1"/>
    <col min="1028" max="1028" width="10.85546875" customWidth="1"/>
    <col min="1029" max="1029" width="12.140625" customWidth="1"/>
    <col min="1030" max="1030" width="0" hidden="1" customWidth="1"/>
    <col min="1031" max="1031" width="13" customWidth="1"/>
    <col min="1282" max="1282" width="7.140625" customWidth="1"/>
    <col min="1283" max="1283" width="34" customWidth="1"/>
    <col min="1284" max="1284" width="10.85546875" customWidth="1"/>
    <col min="1285" max="1285" width="12.140625" customWidth="1"/>
    <col min="1286" max="1286" width="0" hidden="1" customWidth="1"/>
    <col min="1287" max="1287" width="13" customWidth="1"/>
    <col min="1538" max="1538" width="7.140625" customWidth="1"/>
    <col min="1539" max="1539" width="34" customWidth="1"/>
    <col min="1540" max="1540" width="10.85546875" customWidth="1"/>
    <col min="1541" max="1541" width="12.140625" customWidth="1"/>
    <col min="1542" max="1542" width="0" hidden="1" customWidth="1"/>
    <col min="1543" max="1543" width="13" customWidth="1"/>
    <col min="1794" max="1794" width="7.140625" customWidth="1"/>
    <col min="1795" max="1795" width="34" customWidth="1"/>
    <col min="1796" max="1796" width="10.85546875" customWidth="1"/>
    <col min="1797" max="1797" width="12.140625" customWidth="1"/>
    <col min="1798" max="1798" width="0" hidden="1" customWidth="1"/>
    <col min="1799" max="1799" width="13" customWidth="1"/>
    <col min="2050" max="2050" width="7.140625" customWidth="1"/>
    <col min="2051" max="2051" width="34" customWidth="1"/>
    <col min="2052" max="2052" width="10.85546875" customWidth="1"/>
    <col min="2053" max="2053" width="12.140625" customWidth="1"/>
    <col min="2054" max="2054" width="0" hidden="1" customWidth="1"/>
    <col min="2055" max="2055" width="13" customWidth="1"/>
    <col min="2306" max="2306" width="7.140625" customWidth="1"/>
    <col min="2307" max="2307" width="34" customWidth="1"/>
    <col min="2308" max="2308" width="10.85546875" customWidth="1"/>
    <col min="2309" max="2309" width="12.140625" customWidth="1"/>
    <col min="2310" max="2310" width="0" hidden="1" customWidth="1"/>
    <col min="2311" max="2311" width="13" customWidth="1"/>
    <col min="2562" max="2562" width="7.140625" customWidth="1"/>
    <col min="2563" max="2563" width="34" customWidth="1"/>
    <col min="2564" max="2564" width="10.85546875" customWidth="1"/>
    <col min="2565" max="2565" width="12.140625" customWidth="1"/>
    <col min="2566" max="2566" width="0" hidden="1" customWidth="1"/>
    <col min="2567" max="2567" width="13" customWidth="1"/>
    <col min="2818" max="2818" width="7.140625" customWidth="1"/>
    <col min="2819" max="2819" width="34" customWidth="1"/>
    <col min="2820" max="2820" width="10.85546875" customWidth="1"/>
    <col min="2821" max="2821" width="12.140625" customWidth="1"/>
    <col min="2822" max="2822" width="0" hidden="1" customWidth="1"/>
    <col min="2823" max="2823" width="13" customWidth="1"/>
    <col min="3074" max="3074" width="7.140625" customWidth="1"/>
    <col min="3075" max="3075" width="34" customWidth="1"/>
    <col min="3076" max="3076" width="10.85546875" customWidth="1"/>
    <col min="3077" max="3077" width="12.140625" customWidth="1"/>
    <col min="3078" max="3078" width="0" hidden="1" customWidth="1"/>
    <col min="3079" max="3079" width="13" customWidth="1"/>
    <col min="3330" max="3330" width="7.140625" customWidth="1"/>
    <col min="3331" max="3331" width="34" customWidth="1"/>
    <col min="3332" max="3332" width="10.85546875" customWidth="1"/>
    <col min="3333" max="3333" width="12.140625" customWidth="1"/>
    <col min="3334" max="3334" width="0" hidden="1" customWidth="1"/>
    <col min="3335" max="3335" width="13" customWidth="1"/>
    <col min="3586" max="3586" width="7.140625" customWidth="1"/>
    <col min="3587" max="3587" width="34" customWidth="1"/>
    <col min="3588" max="3588" width="10.85546875" customWidth="1"/>
    <col min="3589" max="3589" width="12.140625" customWidth="1"/>
    <col min="3590" max="3590" width="0" hidden="1" customWidth="1"/>
    <col min="3591" max="3591" width="13" customWidth="1"/>
    <col min="3842" max="3842" width="7.140625" customWidth="1"/>
    <col min="3843" max="3843" width="34" customWidth="1"/>
    <col min="3844" max="3844" width="10.85546875" customWidth="1"/>
    <col min="3845" max="3845" width="12.140625" customWidth="1"/>
    <col min="3846" max="3846" width="0" hidden="1" customWidth="1"/>
    <col min="3847" max="3847" width="13" customWidth="1"/>
    <col min="4098" max="4098" width="7.140625" customWidth="1"/>
    <col min="4099" max="4099" width="34" customWidth="1"/>
    <col min="4100" max="4100" width="10.85546875" customWidth="1"/>
    <col min="4101" max="4101" width="12.140625" customWidth="1"/>
    <col min="4102" max="4102" width="0" hidden="1" customWidth="1"/>
    <col min="4103" max="4103" width="13" customWidth="1"/>
    <col min="4354" max="4354" width="7.140625" customWidth="1"/>
    <col min="4355" max="4355" width="34" customWidth="1"/>
    <col min="4356" max="4356" width="10.85546875" customWidth="1"/>
    <col min="4357" max="4357" width="12.140625" customWidth="1"/>
    <col min="4358" max="4358" width="0" hidden="1" customWidth="1"/>
    <col min="4359" max="4359" width="13" customWidth="1"/>
    <col min="4610" max="4610" width="7.140625" customWidth="1"/>
    <col min="4611" max="4611" width="34" customWidth="1"/>
    <col min="4612" max="4612" width="10.85546875" customWidth="1"/>
    <col min="4613" max="4613" width="12.140625" customWidth="1"/>
    <col min="4614" max="4614" width="0" hidden="1" customWidth="1"/>
    <col min="4615" max="4615" width="13" customWidth="1"/>
    <col min="4866" max="4866" width="7.140625" customWidth="1"/>
    <col min="4867" max="4867" width="34" customWidth="1"/>
    <col min="4868" max="4868" width="10.85546875" customWidth="1"/>
    <col min="4869" max="4869" width="12.140625" customWidth="1"/>
    <col min="4870" max="4870" width="0" hidden="1" customWidth="1"/>
    <col min="4871" max="4871" width="13" customWidth="1"/>
    <col min="5122" max="5122" width="7.140625" customWidth="1"/>
    <col min="5123" max="5123" width="34" customWidth="1"/>
    <col min="5124" max="5124" width="10.85546875" customWidth="1"/>
    <col min="5125" max="5125" width="12.140625" customWidth="1"/>
    <col min="5126" max="5126" width="0" hidden="1" customWidth="1"/>
    <col min="5127" max="5127" width="13" customWidth="1"/>
    <col min="5378" max="5378" width="7.140625" customWidth="1"/>
    <col min="5379" max="5379" width="34" customWidth="1"/>
    <col min="5380" max="5380" width="10.85546875" customWidth="1"/>
    <col min="5381" max="5381" width="12.140625" customWidth="1"/>
    <col min="5382" max="5382" width="0" hidden="1" customWidth="1"/>
    <col min="5383" max="5383" width="13" customWidth="1"/>
    <col min="5634" max="5634" width="7.140625" customWidth="1"/>
    <col min="5635" max="5635" width="34" customWidth="1"/>
    <col min="5636" max="5636" width="10.85546875" customWidth="1"/>
    <col min="5637" max="5637" width="12.140625" customWidth="1"/>
    <col min="5638" max="5638" width="0" hidden="1" customWidth="1"/>
    <col min="5639" max="5639" width="13" customWidth="1"/>
    <col min="5890" max="5890" width="7.140625" customWidth="1"/>
    <col min="5891" max="5891" width="34" customWidth="1"/>
    <col min="5892" max="5892" width="10.85546875" customWidth="1"/>
    <col min="5893" max="5893" width="12.140625" customWidth="1"/>
    <col min="5894" max="5894" width="0" hidden="1" customWidth="1"/>
    <col min="5895" max="5895" width="13" customWidth="1"/>
    <col min="6146" max="6146" width="7.140625" customWidth="1"/>
    <col min="6147" max="6147" width="34" customWidth="1"/>
    <col min="6148" max="6148" width="10.85546875" customWidth="1"/>
    <col min="6149" max="6149" width="12.140625" customWidth="1"/>
    <col min="6150" max="6150" width="0" hidden="1" customWidth="1"/>
    <col min="6151" max="6151" width="13" customWidth="1"/>
    <col min="6402" max="6402" width="7.140625" customWidth="1"/>
    <col min="6403" max="6403" width="34" customWidth="1"/>
    <col min="6404" max="6404" width="10.85546875" customWidth="1"/>
    <col min="6405" max="6405" width="12.140625" customWidth="1"/>
    <col min="6406" max="6406" width="0" hidden="1" customWidth="1"/>
    <col min="6407" max="6407" width="13" customWidth="1"/>
    <col min="6658" max="6658" width="7.140625" customWidth="1"/>
    <col min="6659" max="6659" width="34" customWidth="1"/>
    <col min="6660" max="6660" width="10.85546875" customWidth="1"/>
    <col min="6661" max="6661" width="12.140625" customWidth="1"/>
    <col min="6662" max="6662" width="0" hidden="1" customWidth="1"/>
    <col min="6663" max="6663" width="13" customWidth="1"/>
    <col min="6914" max="6914" width="7.140625" customWidth="1"/>
    <col min="6915" max="6915" width="34" customWidth="1"/>
    <col min="6916" max="6916" width="10.85546875" customWidth="1"/>
    <col min="6917" max="6917" width="12.140625" customWidth="1"/>
    <col min="6918" max="6918" width="0" hidden="1" customWidth="1"/>
    <col min="6919" max="6919" width="13" customWidth="1"/>
    <col min="7170" max="7170" width="7.140625" customWidth="1"/>
    <col min="7171" max="7171" width="34" customWidth="1"/>
    <col min="7172" max="7172" width="10.85546875" customWidth="1"/>
    <col min="7173" max="7173" width="12.140625" customWidth="1"/>
    <col min="7174" max="7174" width="0" hidden="1" customWidth="1"/>
    <col min="7175" max="7175" width="13" customWidth="1"/>
    <col min="7426" max="7426" width="7.140625" customWidth="1"/>
    <col min="7427" max="7427" width="34" customWidth="1"/>
    <col min="7428" max="7428" width="10.85546875" customWidth="1"/>
    <col min="7429" max="7429" width="12.140625" customWidth="1"/>
    <col min="7430" max="7430" width="0" hidden="1" customWidth="1"/>
    <col min="7431" max="7431" width="13" customWidth="1"/>
    <col min="7682" max="7682" width="7.140625" customWidth="1"/>
    <col min="7683" max="7683" width="34" customWidth="1"/>
    <col min="7684" max="7684" width="10.85546875" customWidth="1"/>
    <col min="7685" max="7685" width="12.140625" customWidth="1"/>
    <col min="7686" max="7686" width="0" hidden="1" customWidth="1"/>
    <col min="7687" max="7687" width="13" customWidth="1"/>
    <col min="7938" max="7938" width="7.140625" customWidth="1"/>
    <col min="7939" max="7939" width="34" customWidth="1"/>
    <col min="7940" max="7940" width="10.85546875" customWidth="1"/>
    <col min="7941" max="7941" width="12.140625" customWidth="1"/>
    <col min="7942" max="7942" width="0" hidden="1" customWidth="1"/>
    <col min="7943" max="7943" width="13" customWidth="1"/>
    <col min="8194" max="8194" width="7.140625" customWidth="1"/>
    <col min="8195" max="8195" width="34" customWidth="1"/>
    <col min="8196" max="8196" width="10.85546875" customWidth="1"/>
    <col min="8197" max="8197" width="12.140625" customWidth="1"/>
    <col min="8198" max="8198" width="0" hidden="1" customWidth="1"/>
    <col min="8199" max="8199" width="13" customWidth="1"/>
    <col min="8450" max="8450" width="7.140625" customWidth="1"/>
    <col min="8451" max="8451" width="34" customWidth="1"/>
    <col min="8452" max="8452" width="10.85546875" customWidth="1"/>
    <col min="8453" max="8453" width="12.140625" customWidth="1"/>
    <col min="8454" max="8454" width="0" hidden="1" customWidth="1"/>
    <col min="8455" max="8455" width="13" customWidth="1"/>
    <col min="8706" max="8706" width="7.140625" customWidth="1"/>
    <col min="8707" max="8707" width="34" customWidth="1"/>
    <col min="8708" max="8708" width="10.85546875" customWidth="1"/>
    <col min="8709" max="8709" width="12.140625" customWidth="1"/>
    <col min="8710" max="8710" width="0" hidden="1" customWidth="1"/>
    <col min="8711" max="8711" width="13" customWidth="1"/>
    <col min="8962" max="8962" width="7.140625" customWidth="1"/>
    <col min="8963" max="8963" width="34" customWidth="1"/>
    <col min="8964" max="8964" width="10.85546875" customWidth="1"/>
    <col min="8965" max="8965" width="12.140625" customWidth="1"/>
    <col min="8966" max="8966" width="0" hidden="1" customWidth="1"/>
    <col min="8967" max="8967" width="13" customWidth="1"/>
    <col min="9218" max="9218" width="7.140625" customWidth="1"/>
    <col min="9219" max="9219" width="34" customWidth="1"/>
    <col min="9220" max="9220" width="10.85546875" customWidth="1"/>
    <col min="9221" max="9221" width="12.140625" customWidth="1"/>
    <col min="9222" max="9222" width="0" hidden="1" customWidth="1"/>
    <col min="9223" max="9223" width="13" customWidth="1"/>
    <col min="9474" max="9474" width="7.140625" customWidth="1"/>
    <col min="9475" max="9475" width="34" customWidth="1"/>
    <col min="9476" max="9476" width="10.85546875" customWidth="1"/>
    <col min="9477" max="9477" width="12.140625" customWidth="1"/>
    <col min="9478" max="9478" width="0" hidden="1" customWidth="1"/>
    <col min="9479" max="9479" width="13" customWidth="1"/>
    <col min="9730" max="9730" width="7.140625" customWidth="1"/>
    <col min="9731" max="9731" width="34" customWidth="1"/>
    <col min="9732" max="9732" width="10.85546875" customWidth="1"/>
    <col min="9733" max="9733" width="12.140625" customWidth="1"/>
    <col min="9734" max="9734" width="0" hidden="1" customWidth="1"/>
    <col min="9735" max="9735" width="13" customWidth="1"/>
    <col min="9986" max="9986" width="7.140625" customWidth="1"/>
    <col min="9987" max="9987" width="34" customWidth="1"/>
    <col min="9988" max="9988" width="10.85546875" customWidth="1"/>
    <col min="9989" max="9989" width="12.140625" customWidth="1"/>
    <col min="9990" max="9990" width="0" hidden="1" customWidth="1"/>
    <col min="9991" max="9991" width="13" customWidth="1"/>
    <col min="10242" max="10242" width="7.140625" customWidth="1"/>
    <col min="10243" max="10243" width="34" customWidth="1"/>
    <col min="10244" max="10244" width="10.85546875" customWidth="1"/>
    <col min="10245" max="10245" width="12.140625" customWidth="1"/>
    <col min="10246" max="10246" width="0" hidden="1" customWidth="1"/>
    <col min="10247" max="10247" width="13" customWidth="1"/>
    <col min="10498" max="10498" width="7.140625" customWidth="1"/>
    <col min="10499" max="10499" width="34" customWidth="1"/>
    <col min="10500" max="10500" width="10.85546875" customWidth="1"/>
    <col min="10501" max="10501" width="12.140625" customWidth="1"/>
    <col min="10502" max="10502" width="0" hidden="1" customWidth="1"/>
    <col min="10503" max="10503" width="13" customWidth="1"/>
    <col min="10754" max="10754" width="7.140625" customWidth="1"/>
    <col min="10755" max="10755" width="34" customWidth="1"/>
    <col min="10756" max="10756" width="10.85546875" customWidth="1"/>
    <col min="10757" max="10757" width="12.140625" customWidth="1"/>
    <col min="10758" max="10758" width="0" hidden="1" customWidth="1"/>
    <col min="10759" max="10759" width="13" customWidth="1"/>
    <col min="11010" max="11010" width="7.140625" customWidth="1"/>
    <col min="11011" max="11011" width="34" customWidth="1"/>
    <col min="11012" max="11012" width="10.85546875" customWidth="1"/>
    <col min="11013" max="11013" width="12.140625" customWidth="1"/>
    <col min="11014" max="11014" width="0" hidden="1" customWidth="1"/>
    <col min="11015" max="11015" width="13" customWidth="1"/>
    <col min="11266" max="11266" width="7.140625" customWidth="1"/>
    <col min="11267" max="11267" width="34" customWidth="1"/>
    <col min="11268" max="11268" width="10.85546875" customWidth="1"/>
    <col min="11269" max="11269" width="12.140625" customWidth="1"/>
    <col min="11270" max="11270" width="0" hidden="1" customWidth="1"/>
    <col min="11271" max="11271" width="13" customWidth="1"/>
    <col min="11522" max="11522" width="7.140625" customWidth="1"/>
    <col min="11523" max="11523" width="34" customWidth="1"/>
    <col min="11524" max="11524" width="10.85546875" customWidth="1"/>
    <col min="11525" max="11525" width="12.140625" customWidth="1"/>
    <col min="11526" max="11526" width="0" hidden="1" customWidth="1"/>
    <col min="11527" max="11527" width="13" customWidth="1"/>
    <col min="11778" max="11778" width="7.140625" customWidth="1"/>
    <col min="11779" max="11779" width="34" customWidth="1"/>
    <col min="11780" max="11780" width="10.85546875" customWidth="1"/>
    <col min="11781" max="11781" width="12.140625" customWidth="1"/>
    <col min="11782" max="11782" width="0" hidden="1" customWidth="1"/>
    <col min="11783" max="11783" width="13" customWidth="1"/>
    <col min="12034" max="12034" width="7.140625" customWidth="1"/>
    <col min="12035" max="12035" width="34" customWidth="1"/>
    <col min="12036" max="12036" width="10.85546875" customWidth="1"/>
    <col min="12037" max="12037" width="12.140625" customWidth="1"/>
    <col min="12038" max="12038" width="0" hidden="1" customWidth="1"/>
    <col min="12039" max="12039" width="13" customWidth="1"/>
    <col min="12290" max="12290" width="7.140625" customWidth="1"/>
    <col min="12291" max="12291" width="34" customWidth="1"/>
    <col min="12292" max="12292" width="10.85546875" customWidth="1"/>
    <col min="12293" max="12293" width="12.140625" customWidth="1"/>
    <col min="12294" max="12294" width="0" hidden="1" customWidth="1"/>
    <col min="12295" max="12295" width="13" customWidth="1"/>
    <col min="12546" max="12546" width="7.140625" customWidth="1"/>
    <col min="12547" max="12547" width="34" customWidth="1"/>
    <col min="12548" max="12548" width="10.85546875" customWidth="1"/>
    <col min="12549" max="12549" width="12.140625" customWidth="1"/>
    <col min="12550" max="12550" width="0" hidden="1" customWidth="1"/>
    <col min="12551" max="12551" width="13" customWidth="1"/>
    <col min="12802" max="12802" width="7.140625" customWidth="1"/>
    <col min="12803" max="12803" width="34" customWidth="1"/>
    <col min="12804" max="12804" width="10.85546875" customWidth="1"/>
    <col min="12805" max="12805" width="12.140625" customWidth="1"/>
    <col min="12806" max="12806" width="0" hidden="1" customWidth="1"/>
    <col min="12807" max="12807" width="13" customWidth="1"/>
    <col min="13058" max="13058" width="7.140625" customWidth="1"/>
    <col min="13059" max="13059" width="34" customWidth="1"/>
    <col min="13060" max="13060" width="10.85546875" customWidth="1"/>
    <col min="13061" max="13061" width="12.140625" customWidth="1"/>
    <col min="13062" max="13062" width="0" hidden="1" customWidth="1"/>
    <col min="13063" max="13063" width="13" customWidth="1"/>
    <col min="13314" max="13314" width="7.140625" customWidth="1"/>
    <col min="13315" max="13315" width="34" customWidth="1"/>
    <col min="13316" max="13316" width="10.85546875" customWidth="1"/>
    <col min="13317" max="13317" width="12.140625" customWidth="1"/>
    <col min="13318" max="13318" width="0" hidden="1" customWidth="1"/>
    <col min="13319" max="13319" width="13" customWidth="1"/>
    <col min="13570" max="13570" width="7.140625" customWidth="1"/>
    <col min="13571" max="13571" width="34" customWidth="1"/>
    <col min="13572" max="13572" width="10.85546875" customWidth="1"/>
    <col min="13573" max="13573" width="12.140625" customWidth="1"/>
    <col min="13574" max="13574" width="0" hidden="1" customWidth="1"/>
    <col min="13575" max="13575" width="13" customWidth="1"/>
    <col min="13826" max="13826" width="7.140625" customWidth="1"/>
    <col min="13827" max="13827" width="34" customWidth="1"/>
    <col min="13828" max="13828" width="10.85546875" customWidth="1"/>
    <col min="13829" max="13829" width="12.140625" customWidth="1"/>
    <col min="13830" max="13830" width="0" hidden="1" customWidth="1"/>
    <col min="13831" max="13831" width="13" customWidth="1"/>
    <col min="14082" max="14082" width="7.140625" customWidth="1"/>
    <col min="14083" max="14083" width="34" customWidth="1"/>
    <col min="14084" max="14084" width="10.85546875" customWidth="1"/>
    <col min="14085" max="14085" width="12.140625" customWidth="1"/>
    <col min="14086" max="14086" width="0" hidden="1" customWidth="1"/>
    <col min="14087" max="14087" width="13" customWidth="1"/>
    <col min="14338" max="14338" width="7.140625" customWidth="1"/>
    <col min="14339" max="14339" width="34" customWidth="1"/>
    <col min="14340" max="14340" width="10.85546875" customWidth="1"/>
    <col min="14341" max="14341" width="12.140625" customWidth="1"/>
    <col min="14342" max="14342" width="0" hidden="1" customWidth="1"/>
    <col min="14343" max="14343" width="13" customWidth="1"/>
    <col min="14594" max="14594" width="7.140625" customWidth="1"/>
    <col min="14595" max="14595" width="34" customWidth="1"/>
    <col min="14596" max="14596" width="10.85546875" customWidth="1"/>
    <col min="14597" max="14597" width="12.140625" customWidth="1"/>
    <col min="14598" max="14598" width="0" hidden="1" customWidth="1"/>
    <col min="14599" max="14599" width="13" customWidth="1"/>
    <col min="14850" max="14850" width="7.140625" customWidth="1"/>
    <col min="14851" max="14851" width="34" customWidth="1"/>
    <col min="14852" max="14852" width="10.85546875" customWidth="1"/>
    <col min="14853" max="14853" width="12.140625" customWidth="1"/>
    <col min="14854" max="14854" width="0" hidden="1" customWidth="1"/>
    <col min="14855" max="14855" width="13" customWidth="1"/>
    <col min="15106" max="15106" width="7.140625" customWidth="1"/>
    <col min="15107" max="15107" width="34" customWidth="1"/>
    <col min="15108" max="15108" width="10.85546875" customWidth="1"/>
    <col min="15109" max="15109" width="12.140625" customWidth="1"/>
    <col min="15110" max="15110" width="0" hidden="1" customWidth="1"/>
    <col min="15111" max="15111" width="13" customWidth="1"/>
    <col min="15362" max="15362" width="7.140625" customWidth="1"/>
    <col min="15363" max="15363" width="34" customWidth="1"/>
    <col min="15364" max="15364" width="10.85546875" customWidth="1"/>
    <col min="15365" max="15365" width="12.140625" customWidth="1"/>
    <col min="15366" max="15366" width="0" hidden="1" customWidth="1"/>
    <col min="15367" max="15367" width="13" customWidth="1"/>
    <col min="15618" max="15618" width="7.140625" customWidth="1"/>
    <col min="15619" max="15619" width="34" customWidth="1"/>
    <col min="15620" max="15620" width="10.85546875" customWidth="1"/>
    <col min="15621" max="15621" width="12.140625" customWidth="1"/>
    <col min="15622" max="15622" width="0" hidden="1" customWidth="1"/>
    <col min="15623" max="15623" width="13" customWidth="1"/>
    <col min="15874" max="15874" width="7.140625" customWidth="1"/>
    <col min="15875" max="15875" width="34" customWidth="1"/>
    <col min="15876" max="15876" width="10.85546875" customWidth="1"/>
    <col min="15877" max="15877" width="12.140625" customWidth="1"/>
    <col min="15878" max="15878" width="0" hidden="1" customWidth="1"/>
    <col min="15879" max="15879" width="13" customWidth="1"/>
    <col min="16130" max="16130" width="7.140625" customWidth="1"/>
    <col min="16131" max="16131" width="34" customWidth="1"/>
    <col min="16132" max="16132" width="10.85546875" customWidth="1"/>
    <col min="16133" max="16133" width="12.140625" customWidth="1"/>
    <col min="16134" max="16134" width="0" hidden="1" customWidth="1"/>
    <col min="16135" max="16135" width="13" customWidth="1"/>
  </cols>
  <sheetData>
    <row r="1" spans="1:7" x14ac:dyDescent="0.25">
      <c r="C1" s="416" t="s">
        <v>751</v>
      </c>
      <c r="D1" s="417"/>
    </row>
    <row r="2" spans="1:7" x14ac:dyDescent="0.25">
      <c r="C2" s="416" t="s">
        <v>405</v>
      </c>
      <c r="D2" s="417"/>
    </row>
    <row r="3" spans="1:7" x14ac:dyDescent="0.25">
      <c r="C3" s="416" t="s">
        <v>406</v>
      </c>
      <c r="D3" s="417"/>
    </row>
    <row r="4" spans="1:7" x14ac:dyDescent="0.25">
      <c r="C4" s="416" t="s">
        <v>407</v>
      </c>
      <c r="D4" s="417"/>
    </row>
    <row r="5" spans="1:7" x14ac:dyDescent="0.25">
      <c r="C5" s="416" t="s">
        <v>943</v>
      </c>
      <c r="D5" s="417"/>
    </row>
    <row r="6" spans="1:7" x14ac:dyDescent="0.25">
      <c r="C6" s="416" t="s">
        <v>944</v>
      </c>
      <c r="D6" s="417"/>
    </row>
    <row r="7" spans="1:7" x14ac:dyDescent="0.25">
      <c r="C7" s="393" t="s">
        <v>1111</v>
      </c>
      <c r="D7" s="132"/>
    </row>
    <row r="8" spans="1:7" x14ac:dyDescent="0.25">
      <c r="C8" s="662" t="s">
        <v>1135</v>
      </c>
      <c r="D8" s="662"/>
      <c r="E8" s="662"/>
      <c r="F8" s="662"/>
      <c r="G8" s="662"/>
    </row>
    <row r="9" spans="1:7" x14ac:dyDescent="0.25">
      <c r="C9" s="665"/>
      <c r="D9" s="665"/>
    </row>
    <row r="10" spans="1:7" ht="15.75" x14ac:dyDescent="0.25">
      <c r="C10" s="176" t="s">
        <v>565</v>
      </c>
      <c r="D10" s="176"/>
      <c r="E10" s="415"/>
    </row>
    <row r="11" spans="1:7" ht="15.75" x14ac:dyDescent="0.25">
      <c r="A11" s="675" t="s">
        <v>566</v>
      </c>
      <c r="B11" s="675"/>
      <c r="C11" s="675"/>
      <c r="D11" s="675"/>
      <c r="E11" s="675"/>
      <c r="F11" s="675"/>
      <c r="G11" s="675"/>
    </row>
    <row r="12" spans="1:7" ht="15.75" x14ac:dyDescent="0.25">
      <c r="C12" s="720" t="s">
        <v>947</v>
      </c>
      <c r="D12" s="720"/>
    </row>
    <row r="13" spans="1:7" x14ac:dyDescent="0.25">
      <c r="C13" s="418"/>
      <c r="D13" s="418"/>
    </row>
    <row r="14" spans="1:7" x14ac:dyDescent="0.25">
      <c r="C14" s="718"/>
      <c r="D14" s="718"/>
    </row>
    <row r="15" spans="1:7" ht="15.75" x14ac:dyDescent="0.25">
      <c r="C15" s="418"/>
      <c r="D15" s="394"/>
      <c r="F15" s="394"/>
      <c r="G15" s="394" t="s">
        <v>753</v>
      </c>
    </row>
    <row r="16" spans="1:7" ht="15.75" x14ac:dyDescent="0.25">
      <c r="C16" s="418"/>
      <c r="D16" s="394"/>
    </row>
    <row r="17" spans="2:7" ht="132.75" customHeight="1" x14ac:dyDescent="0.25">
      <c r="C17" s="722" t="s">
        <v>754</v>
      </c>
      <c r="D17" s="722"/>
      <c r="E17" s="722"/>
      <c r="F17" s="722"/>
    </row>
    <row r="18" spans="2:7" ht="15.75" x14ac:dyDescent="0.25">
      <c r="C18" s="379"/>
      <c r="D18" s="394"/>
    </row>
    <row r="19" spans="2:7" x14ac:dyDescent="0.25">
      <c r="D19" s="216"/>
      <c r="F19" s="216"/>
      <c r="G19" s="216" t="s">
        <v>564</v>
      </c>
    </row>
    <row r="20" spans="2:7" x14ac:dyDescent="0.25">
      <c r="B20" s="688" t="s">
        <v>408</v>
      </c>
      <c r="C20" s="688" t="s">
        <v>409</v>
      </c>
      <c r="D20" s="688" t="s">
        <v>5</v>
      </c>
      <c r="E20" s="723" t="s">
        <v>567</v>
      </c>
      <c r="F20" s="724"/>
      <c r="G20" s="725"/>
    </row>
    <row r="21" spans="2:7" ht="84" x14ac:dyDescent="0.25">
      <c r="B21" s="690"/>
      <c r="C21" s="690"/>
      <c r="D21" s="690"/>
      <c r="E21" s="419" t="s">
        <v>568</v>
      </c>
      <c r="F21" s="419" t="s">
        <v>569</v>
      </c>
      <c r="G21" s="419" t="s">
        <v>570</v>
      </c>
    </row>
    <row r="22" spans="2:7" ht="18" customHeight="1" x14ac:dyDescent="0.25">
      <c r="B22" s="381">
        <v>1</v>
      </c>
      <c r="C22" s="209" t="s">
        <v>410</v>
      </c>
      <c r="D22" s="473">
        <f>SUM(E22:G22)</f>
        <v>147793</v>
      </c>
      <c r="E22" s="474">
        <v>5993</v>
      </c>
      <c r="F22" s="474"/>
      <c r="G22" s="474">
        <v>141800</v>
      </c>
    </row>
    <row r="23" spans="2:7" ht="15.75" x14ac:dyDescent="0.25">
      <c r="B23" s="381">
        <v>2</v>
      </c>
      <c r="C23" s="209" t="s">
        <v>411</v>
      </c>
      <c r="D23" s="473">
        <f t="shared" ref="D23:D28" si="0">SUM(E23:G23)</f>
        <v>78888</v>
      </c>
      <c r="E23" s="474">
        <v>13888</v>
      </c>
      <c r="F23" s="474"/>
      <c r="G23" s="474">
        <v>65000</v>
      </c>
    </row>
    <row r="24" spans="2:7" ht="15.75" x14ac:dyDescent="0.25">
      <c r="B24" s="381">
        <v>3</v>
      </c>
      <c r="C24" s="209" t="s">
        <v>412</v>
      </c>
      <c r="D24" s="473">
        <f t="shared" si="0"/>
        <v>35866</v>
      </c>
      <c r="E24" s="474">
        <v>5866</v>
      </c>
      <c r="F24" s="474"/>
      <c r="G24" s="474">
        <v>30000</v>
      </c>
    </row>
    <row r="25" spans="2:7" ht="15.75" x14ac:dyDescent="0.25">
      <c r="B25" s="381">
        <v>4</v>
      </c>
      <c r="C25" s="209" t="s">
        <v>413</v>
      </c>
      <c r="D25" s="473">
        <f t="shared" si="0"/>
        <v>7181</v>
      </c>
      <c r="E25" s="474">
        <v>7181</v>
      </c>
      <c r="F25" s="474"/>
      <c r="G25" s="474">
        <v>0</v>
      </c>
    </row>
    <row r="26" spans="2:7" ht="15.75" x14ac:dyDescent="0.25">
      <c r="B26" s="381">
        <v>5</v>
      </c>
      <c r="C26" s="209" t="s">
        <v>414</v>
      </c>
      <c r="D26" s="473">
        <f t="shared" si="0"/>
        <v>35356</v>
      </c>
      <c r="E26" s="474">
        <v>5356</v>
      </c>
      <c r="F26" s="474"/>
      <c r="G26" s="474">
        <v>30000</v>
      </c>
    </row>
    <row r="27" spans="2:7" ht="15.75" x14ac:dyDescent="0.25">
      <c r="B27" s="381">
        <v>6</v>
      </c>
      <c r="C27" s="209" t="s">
        <v>415</v>
      </c>
      <c r="D27" s="473">
        <f t="shared" si="0"/>
        <v>7538</v>
      </c>
      <c r="E27" s="474">
        <v>7538</v>
      </c>
      <c r="F27" s="474"/>
      <c r="G27" s="474">
        <v>0</v>
      </c>
    </row>
    <row r="28" spans="2:7" ht="15.75" x14ac:dyDescent="0.25">
      <c r="B28" s="381">
        <v>7</v>
      </c>
      <c r="C28" s="209" t="s">
        <v>416</v>
      </c>
      <c r="D28" s="473">
        <f t="shared" si="0"/>
        <v>104714</v>
      </c>
      <c r="E28" s="474">
        <v>5314</v>
      </c>
      <c r="F28" s="474"/>
      <c r="G28" s="474">
        <v>99400</v>
      </c>
    </row>
    <row r="29" spans="2:7" ht="15.75" x14ac:dyDescent="0.25">
      <c r="B29" s="217"/>
      <c r="C29" s="215" t="s">
        <v>417</v>
      </c>
      <c r="D29" s="428">
        <f>SUM(D22:D28)</f>
        <v>417336</v>
      </c>
      <c r="E29" s="428">
        <f>SUM(E22:E28)</f>
        <v>51136</v>
      </c>
      <c r="F29" s="428">
        <f>SUM(F22:F28)</f>
        <v>0</v>
      </c>
      <c r="G29" s="428">
        <f>SUM(G22:G28)</f>
        <v>366200</v>
      </c>
    </row>
  </sheetData>
  <mergeCells count="10">
    <mergeCell ref="C8:G8"/>
    <mergeCell ref="B20:B21"/>
    <mergeCell ref="C20:C21"/>
    <mergeCell ref="D20:D21"/>
    <mergeCell ref="E20:G20"/>
    <mergeCell ref="C9:D9"/>
    <mergeCell ref="A11:G11"/>
    <mergeCell ref="C12:D12"/>
    <mergeCell ref="C14:D14"/>
    <mergeCell ref="C17:F17"/>
  </mergeCells>
  <pageMargins left="0.70866141732283472" right="0.70866141732283472" top="0.74803149606299213" bottom="0.74803149606299213" header="0.31496062992125984" footer="0.31496062992125984"/>
  <pageSetup paperSize="9" scale="91" orientation="portrait" blackAndWhite="1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30"/>
  <sheetViews>
    <sheetView zoomScaleNormal="100" workbookViewId="0">
      <selection activeCell="C7" sqref="C7"/>
    </sheetView>
  </sheetViews>
  <sheetFormatPr defaultRowHeight="15" x14ac:dyDescent="0.25"/>
  <cols>
    <col min="2" max="2" width="7.140625" customWidth="1"/>
    <col min="3" max="3" width="39.85546875" customWidth="1"/>
    <col min="4" max="5" width="10.85546875" customWidth="1"/>
    <col min="6" max="6" width="13.42578125" customWidth="1"/>
    <col min="7" max="7" width="10.85546875" customWidth="1"/>
    <col min="8" max="8" width="13.42578125" customWidth="1"/>
    <col min="9" max="9" width="12.140625" hidden="1" customWidth="1"/>
    <col min="10" max="10" width="0.28515625" customWidth="1"/>
    <col min="11" max="11" width="13" customWidth="1"/>
    <col min="262" max="262" width="7.140625" customWidth="1"/>
    <col min="263" max="263" width="34" customWidth="1"/>
    <col min="264" max="264" width="10.85546875" customWidth="1"/>
    <col min="265" max="265" width="12.140625" customWidth="1"/>
    <col min="266" max="266" width="0" hidden="1" customWidth="1"/>
    <col min="267" max="267" width="13" customWidth="1"/>
    <col min="518" max="518" width="7.140625" customWidth="1"/>
    <col min="519" max="519" width="34" customWidth="1"/>
    <col min="520" max="520" width="10.85546875" customWidth="1"/>
    <col min="521" max="521" width="12.140625" customWidth="1"/>
    <col min="522" max="522" width="0" hidden="1" customWidth="1"/>
    <col min="523" max="523" width="13" customWidth="1"/>
    <col min="774" max="774" width="7.140625" customWidth="1"/>
    <col min="775" max="775" width="34" customWidth="1"/>
    <col min="776" max="776" width="10.85546875" customWidth="1"/>
    <col min="777" max="777" width="12.140625" customWidth="1"/>
    <col min="778" max="778" width="0" hidden="1" customWidth="1"/>
    <col min="779" max="779" width="13" customWidth="1"/>
    <col min="1030" max="1030" width="7.140625" customWidth="1"/>
    <col min="1031" max="1031" width="34" customWidth="1"/>
    <col min="1032" max="1032" width="10.85546875" customWidth="1"/>
    <col min="1033" max="1033" width="12.140625" customWidth="1"/>
    <col min="1034" max="1034" width="0" hidden="1" customWidth="1"/>
    <col min="1035" max="1035" width="13" customWidth="1"/>
    <col min="1286" max="1286" width="7.140625" customWidth="1"/>
    <col min="1287" max="1287" width="34" customWidth="1"/>
    <col min="1288" max="1288" width="10.85546875" customWidth="1"/>
    <col min="1289" max="1289" width="12.140625" customWidth="1"/>
    <col min="1290" max="1290" width="0" hidden="1" customWidth="1"/>
    <col min="1291" max="1291" width="13" customWidth="1"/>
    <col min="1542" max="1542" width="7.140625" customWidth="1"/>
    <col min="1543" max="1543" width="34" customWidth="1"/>
    <col min="1544" max="1544" width="10.85546875" customWidth="1"/>
    <col min="1545" max="1545" width="12.140625" customWidth="1"/>
    <col min="1546" max="1546" width="0" hidden="1" customWidth="1"/>
    <col min="1547" max="1547" width="13" customWidth="1"/>
    <col min="1798" max="1798" width="7.140625" customWidth="1"/>
    <col min="1799" max="1799" width="34" customWidth="1"/>
    <col min="1800" max="1800" width="10.85546875" customWidth="1"/>
    <col min="1801" max="1801" width="12.140625" customWidth="1"/>
    <col min="1802" max="1802" width="0" hidden="1" customWidth="1"/>
    <col min="1803" max="1803" width="13" customWidth="1"/>
    <col min="2054" max="2054" width="7.140625" customWidth="1"/>
    <col min="2055" max="2055" width="34" customWidth="1"/>
    <col min="2056" max="2056" width="10.85546875" customWidth="1"/>
    <col min="2057" max="2057" width="12.140625" customWidth="1"/>
    <col min="2058" max="2058" width="0" hidden="1" customWidth="1"/>
    <col min="2059" max="2059" width="13" customWidth="1"/>
    <col min="2310" max="2310" width="7.140625" customWidth="1"/>
    <col min="2311" max="2311" width="34" customWidth="1"/>
    <col min="2312" max="2312" width="10.85546875" customWidth="1"/>
    <col min="2313" max="2313" width="12.140625" customWidth="1"/>
    <col min="2314" max="2314" width="0" hidden="1" customWidth="1"/>
    <col min="2315" max="2315" width="13" customWidth="1"/>
    <col min="2566" max="2566" width="7.140625" customWidth="1"/>
    <col min="2567" max="2567" width="34" customWidth="1"/>
    <col min="2568" max="2568" width="10.85546875" customWidth="1"/>
    <col min="2569" max="2569" width="12.140625" customWidth="1"/>
    <col min="2570" max="2570" width="0" hidden="1" customWidth="1"/>
    <col min="2571" max="2571" width="13" customWidth="1"/>
    <col min="2822" max="2822" width="7.140625" customWidth="1"/>
    <col min="2823" max="2823" width="34" customWidth="1"/>
    <col min="2824" max="2824" width="10.85546875" customWidth="1"/>
    <col min="2825" max="2825" width="12.140625" customWidth="1"/>
    <col min="2826" max="2826" width="0" hidden="1" customWidth="1"/>
    <col min="2827" max="2827" width="13" customWidth="1"/>
    <col min="3078" max="3078" width="7.140625" customWidth="1"/>
    <col min="3079" max="3079" width="34" customWidth="1"/>
    <col min="3080" max="3080" width="10.85546875" customWidth="1"/>
    <col min="3081" max="3081" width="12.140625" customWidth="1"/>
    <col min="3082" max="3082" width="0" hidden="1" customWidth="1"/>
    <col min="3083" max="3083" width="13" customWidth="1"/>
    <col min="3334" max="3334" width="7.140625" customWidth="1"/>
    <col min="3335" max="3335" width="34" customWidth="1"/>
    <col min="3336" max="3336" width="10.85546875" customWidth="1"/>
    <col min="3337" max="3337" width="12.140625" customWidth="1"/>
    <col min="3338" max="3338" width="0" hidden="1" customWidth="1"/>
    <col min="3339" max="3339" width="13" customWidth="1"/>
    <col min="3590" max="3590" width="7.140625" customWidth="1"/>
    <col min="3591" max="3591" width="34" customWidth="1"/>
    <col min="3592" max="3592" width="10.85546875" customWidth="1"/>
    <col min="3593" max="3593" width="12.140625" customWidth="1"/>
    <col min="3594" max="3594" width="0" hidden="1" customWidth="1"/>
    <col min="3595" max="3595" width="13" customWidth="1"/>
    <col min="3846" max="3846" width="7.140625" customWidth="1"/>
    <col min="3847" max="3847" width="34" customWidth="1"/>
    <col min="3848" max="3848" width="10.85546875" customWidth="1"/>
    <col min="3849" max="3849" width="12.140625" customWidth="1"/>
    <col min="3850" max="3850" width="0" hidden="1" customWidth="1"/>
    <col min="3851" max="3851" width="13" customWidth="1"/>
    <col min="4102" max="4102" width="7.140625" customWidth="1"/>
    <col min="4103" max="4103" width="34" customWidth="1"/>
    <col min="4104" max="4104" width="10.85546875" customWidth="1"/>
    <col min="4105" max="4105" width="12.140625" customWidth="1"/>
    <col min="4106" max="4106" width="0" hidden="1" customWidth="1"/>
    <col min="4107" max="4107" width="13" customWidth="1"/>
    <col min="4358" max="4358" width="7.140625" customWidth="1"/>
    <col min="4359" max="4359" width="34" customWidth="1"/>
    <col min="4360" max="4360" width="10.85546875" customWidth="1"/>
    <col min="4361" max="4361" width="12.140625" customWidth="1"/>
    <col min="4362" max="4362" width="0" hidden="1" customWidth="1"/>
    <col min="4363" max="4363" width="13" customWidth="1"/>
    <col min="4614" max="4614" width="7.140625" customWidth="1"/>
    <col min="4615" max="4615" width="34" customWidth="1"/>
    <col min="4616" max="4616" width="10.85546875" customWidth="1"/>
    <col min="4617" max="4617" width="12.140625" customWidth="1"/>
    <col min="4618" max="4618" width="0" hidden="1" customWidth="1"/>
    <col min="4619" max="4619" width="13" customWidth="1"/>
    <col min="4870" max="4870" width="7.140625" customWidth="1"/>
    <col min="4871" max="4871" width="34" customWidth="1"/>
    <col min="4872" max="4872" width="10.85546875" customWidth="1"/>
    <col min="4873" max="4873" width="12.140625" customWidth="1"/>
    <col min="4874" max="4874" width="0" hidden="1" customWidth="1"/>
    <col min="4875" max="4875" width="13" customWidth="1"/>
    <col min="5126" max="5126" width="7.140625" customWidth="1"/>
    <col min="5127" max="5127" width="34" customWidth="1"/>
    <col min="5128" max="5128" width="10.85546875" customWidth="1"/>
    <col min="5129" max="5129" width="12.140625" customWidth="1"/>
    <col min="5130" max="5130" width="0" hidden="1" customWidth="1"/>
    <col min="5131" max="5131" width="13" customWidth="1"/>
    <col min="5382" max="5382" width="7.140625" customWidth="1"/>
    <col min="5383" max="5383" width="34" customWidth="1"/>
    <col min="5384" max="5384" width="10.85546875" customWidth="1"/>
    <col min="5385" max="5385" width="12.140625" customWidth="1"/>
    <col min="5386" max="5386" width="0" hidden="1" customWidth="1"/>
    <col min="5387" max="5387" width="13" customWidth="1"/>
    <col min="5638" max="5638" width="7.140625" customWidth="1"/>
    <col min="5639" max="5639" width="34" customWidth="1"/>
    <col min="5640" max="5640" width="10.85546875" customWidth="1"/>
    <col min="5641" max="5641" width="12.140625" customWidth="1"/>
    <col min="5642" max="5642" width="0" hidden="1" customWidth="1"/>
    <col min="5643" max="5643" width="13" customWidth="1"/>
    <col min="5894" max="5894" width="7.140625" customWidth="1"/>
    <col min="5895" max="5895" width="34" customWidth="1"/>
    <col min="5896" max="5896" width="10.85546875" customWidth="1"/>
    <col min="5897" max="5897" width="12.140625" customWidth="1"/>
    <col min="5898" max="5898" width="0" hidden="1" customWidth="1"/>
    <col min="5899" max="5899" width="13" customWidth="1"/>
    <col min="6150" max="6150" width="7.140625" customWidth="1"/>
    <col min="6151" max="6151" width="34" customWidth="1"/>
    <col min="6152" max="6152" width="10.85546875" customWidth="1"/>
    <col min="6153" max="6153" width="12.140625" customWidth="1"/>
    <col min="6154" max="6154" width="0" hidden="1" customWidth="1"/>
    <col min="6155" max="6155" width="13" customWidth="1"/>
    <col min="6406" max="6406" width="7.140625" customWidth="1"/>
    <col min="6407" max="6407" width="34" customWidth="1"/>
    <col min="6408" max="6408" width="10.85546875" customWidth="1"/>
    <col min="6409" max="6409" width="12.140625" customWidth="1"/>
    <col min="6410" max="6410" width="0" hidden="1" customWidth="1"/>
    <col min="6411" max="6411" width="13" customWidth="1"/>
    <col min="6662" max="6662" width="7.140625" customWidth="1"/>
    <col min="6663" max="6663" width="34" customWidth="1"/>
    <col min="6664" max="6664" width="10.85546875" customWidth="1"/>
    <col min="6665" max="6665" width="12.140625" customWidth="1"/>
    <col min="6666" max="6666" width="0" hidden="1" customWidth="1"/>
    <col min="6667" max="6667" width="13" customWidth="1"/>
    <col min="6918" max="6918" width="7.140625" customWidth="1"/>
    <col min="6919" max="6919" width="34" customWidth="1"/>
    <col min="6920" max="6920" width="10.85546875" customWidth="1"/>
    <col min="6921" max="6921" width="12.140625" customWidth="1"/>
    <col min="6922" max="6922" width="0" hidden="1" customWidth="1"/>
    <col min="6923" max="6923" width="13" customWidth="1"/>
    <col min="7174" max="7174" width="7.140625" customWidth="1"/>
    <col min="7175" max="7175" width="34" customWidth="1"/>
    <col min="7176" max="7176" width="10.85546875" customWidth="1"/>
    <col min="7177" max="7177" width="12.140625" customWidth="1"/>
    <col min="7178" max="7178" width="0" hidden="1" customWidth="1"/>
    <col min="7179" max="7179" width="13" customWidth="1"/>
    <col min="7430" max="7430" width="7.140625" customWidth="1"/>
    <col min="7431" max="7431" width="34" customWidth="1"/>
    <col min="7432" max="7432" width="10.85546875" customWidth="1"/>
    <col min="7433" max="7433" width="12.140625" customWidth="1"/>
    <col min="7434" max="7434" width="0" hidden="1" customWidth="1"/>
    <col min="7435" max="7435" width="13" customWidth="1"/>
    <col min="7686" max="7686" width="7.140625" customWidth="1"/>
    <col min="7687" max="7687" width="34" customWidth="1"/>
    <col min="7688" max="7688" width="10.85546875" customWidth="1"/>
    <col min="7689" max="7689" width="12.140625" customWidth="1"/>
    <col min="7690" max="7690" width="0" hidden="1" customWidth="1"/>
    <col min="7691" max="7691" width="13" customWidth="1"/>
    <col min="7942" max="7942" width="7.140625" customWidth="1"/>
    <col min="7943" max="7943" width="34" customWidth="1"/>
    <col min="7944" max="7944" width="10.85546875" customWidth="1"/>
    <col min="7945" max="7945" width="12.140625" customWidth="1"/>
    <col min="7946" max="7946" width="0" hidden="1" customWidth="1"/>
    <col min="7947" max="7947" width="13" customWidth="1"/>
    <col min="8198" max="8198" width="7.140625" customWidth="1"/>
    <col min="8199" max="8199" width="34" customWidth="1"/>
    <col min="8200" max="8200" width="10.85546875" customWidth="1"/>
    <col min="8201" max="8201" width="12.140625" customWidth="1"/>
    <col min="8202" max="8202" width="0" hidden="1" customWidth="1"/>
    <col min="8203" max="8203" width="13" customWidth="1"/>
    <col min="8454" max="8454" width="7.140625" customWidth="1"/>
    <col min="8455" max="8455" width="34" customWidth="1"/>
    <col min="8456" max="8456" width="10.85546875" customWidth="1"/>
    <col min="8457" max="8457" width="12.140625" customWidth="1"/>
    <col min="8458" max="8458" width="0" hidden="1" customWidth="1"/>
    <col min="8459" max="8459" width="13" customWidth="1"/>
    <col min="8710" max="8710" width="7.140625" customWidth="1"/>
    <col min="8711" max="8711" width="34" customWidth="1"/>
    <col min="8712" max="8712" width="10.85546875" customWidth="1"/>
    <col min="8713" max="8713" width="12.140625" customWidth="1"/>
    <col min="8714" max="8714" width="0" hidden="1" customWidth="1"/>
    <col min="8715" max="8715" width="13" customWidth="1"/>
    <col min="8966" max="8966" width="7.140625" customWidth="1"/>
    <col min="8967" max="8967" width="34" customWidth="1"/>
    <col min="8968" max="8968" width="10.85546875" customWidth="1"/>
    <col min="8969" max="8969" width="12.140625" customWidth="1"/>
    <col min="8970" max="8970" width="0" hidden="1" customWidth="1"/>
    <col min="8971" max="8971" width="13" customWidth="1"/>
    <col min="9222" max="9222" width="7.140625" customWidth="1"/>
    <col min="9223" max="9223" width="34" customWidth="1"/>
    <col min="9224" max="9224" width="10.85546875" customWidth="1"/>
    <col min="9225" max="9225" width="12.140625" customWidth="1"/>
    <col min="9226" max="9226" width="0" hidden="1" customWidth="1"/>
    <col min="9227" max="9227" width="13" customWidth="1"/>
    <col min="9478" max="9478" width="7.140625" customWidth="1"/>
    <col min="9479" max="9479" width="34" customWidth="1"/>
    <col min="9480" max="9480" width="10.85546875" customWidth="1"/>
    <col min="9481" max="9481" width="12.140625" customWidth="1"/>
    <col min="9482" max="9482" width="0" hidden="1" customWidth="1"/>
    <col min="9483" max="9483" width="13" customWidth="1"/>
    <col min="9734" max="9734" width="7.140625" customWidth="1"/>
    <col min="9735" max="9735" width="34" customWidth="1"/>
    <col min="9736" max="9736" width="10.85546875" customWidth="1"/>
    <col min="9737" max="9737" width="12.140625" customWidth="1"/>
    <col min="9738" max="9738" width="0" hidden="1" customWidth="1"/>
    <col min="9739" max="9739" width="13" customWidth="1"/>
    <col min="9990" max="9990" width="7.140625" customWidth="1"/>
    <col min="9991" max="9991" width="34" customWidth="1"/>
    <col min="9992" max="9992" width="10.85546875" customWidth="1"/>
    <col min="9993" max="9993" width="12.140625" customWidth="1"/>
    <col min="9994" max="9994" width="0" hidden="1" customWidth="1"/>
    <col min="9995" max="9995" width="13" customWidth="1"/>
    <col min="10246" max="10246" width="7.140625" customWidth="1"/>
    <col min="10247" max="10247" width="34" customWidth="1"/>
    <col min="10248" max="10248" width="10.85546875" customWidth="1"/>
    <col min="10249" max="10249" width="12.140625" customWidth="1"/>
    <col min="10250" max="10250" width="0" hidden="1" customWidth="1"/>
    <col min="10251" max="10251" width="13" customWidth="1"/>
    <col min="10502" max="10502" width="7.140625" customWidth="1"/>
    <col min="10503" max="10503" width="34" customWidth="1"/>
    <col min="10504" max="10504" width="10.85546875" customWidth="1"/>
    <col min="10505" max="10505" width="12.140625" customWidth="1"/>
    <col min="10506" max="10506" width="0" hidden="1" customWidth="1"/>
    <col min="10507" max="10507" width="13" customWidth="1"/>
    <col min="10758" max="10758" width="7.140625" customWidth="1"/>
    <col min="10759" max="10759" width="34" customWidth="1"/>
    <col min="10760" max="10760" width="10.85546875" customWidth="1"/>
    <col min="10761" max="10761" width="12.140625" customWidth="1"/>
    <col min="10762" max="10762" width="0" hidden="1" customWidth="1"/>
    <col min="10763" max="10763" width="13" customWidth="1"/>
    <col min="11014" max="11014" width="7.140625" customWidth="1"/>
    <col min="11015" max="11015" width="34" customWidth="1"/>
    <col min="11016" max="11016" width="10.85546875" customWidth="1"/>
    <col min="11017" max="11017" width="12.140625" customWidth="1"/>
    <col min="11018" max="11018" width="0" hidden="1" customWidth="1"/>
    <col min="11019" max="11019" width="13" customWidth="1"/>
    <col min="11270" max="11270" width="7.140625" customWidth="1"/>
    <col min="11271" max="11271" width="34" customWidth="1"/>
    <col min="11272" max="11272" width="10.85546875" customWidth="1"/>
    <col min="11273" max="11273" width="12.140625" customWidth="1"/>
    <col min="11274" max="11274" width="0" hidden="1" customWidth="1"/>
    <col min="11275" max="11275" width="13" customWidth="1"/>
    <col min="11526" max="11526" width="7.140625" customWidth="1"/>
    <col min="11527" max="11527" width="34" customWidth="1"/>
    <col min="11528" max="11528" width="10.85546875" customWidth="1"/>
    <col min="11529" max="11529" width="12.140625" customWidth="1"/>
    <col min="11530" max="11530" width="0" hidden="1" customWidth="1"/>
    <col min="11531" max="11531" width="13" customWidth="1"/>
    <col min="11782" max="11782" width="7.140625" customWidth="1"/>
    <col min="11783" max="11783" width="34" customWidth="1"/>
    <col min="11784" max="11784" width="10.85546875" customWidth="1"/>
    <col min="11785" max="11785" width="12.140625" customWidth="1"/>
    <col min="11786" max="11786" width="0" hidden="1" customWidth="1"/>
    <col min="11787" max="11787" width="13" customWidth="1"/>
    <col min="12038" max="12038" width="7.140625" customWidth="1"/>
    <col min="12039" max="12039" width="34" customWidth="1"/>
    <col min="12040" max="12040" width="10.85546875" customWidth="1"/>
    <col min="12041" max="12041" width="12.140625" customWidth="1"/>
    <col min="12042" max="12042" width="0" hidden="1" customWidth="1"/>
    <col min="12043" max="12043" width="13" customWidth="1"/>
    <col min="12294" max="12294" width="7.140625" customWidth="1"/>
    <col min="12295" max="12295" width="34" customWidth="1"/>
    <col min="12296" max="12296" width="10.85546875" customWidth="1"/>
    <col min="12297" max="12297" width="12.140625" customWidth="1"/>
    <col min="12298" max="12298" width="0" hidden="1" customWidth="1"/>
    <col min="12299" max="12299" width="13" customWidth="1"/>
    <col min="12550" max="12550" width="7.140625" customWidth="1"/>
    <col min="12551" max="12551" width="34" customWidth="1"/>
    <col min="12552" max="12552" width="10.85546875" customWidth="1"/>
    <col min="12553" max="12553" width="12.140625" customWidth="1"/>
    <col min="12554" max="12554" width="0" hidden="1" customWidth="1"/>
    <col min="12555" max="12555" width="13" customWidth="1"/>
    <col min="12806" max="12806" width="7.140625" customWidth="1"/>
    <col min="12807" max="12807" width="34" customWidth="1"/>
    <col min="12808" max="12808" width="10.85546875" customWidth="1"/>
    <col min="12809" max="12809" width="12.140625" customWidth="1"/>
    <col min="12810" max="12810" width="0" hidden="1" customWidth="1"/>
    <col min="12811" max="12811" width="13" customWidth="1"/>
    <col min="13062" max="13062" width="7.140625" customWidth="1"/>
    <col min="13063" max="13063" width="34" customWidth="1"/>
    <col min="13064" max="13064" width="10.85546875" customWidth="1"/>
    <col min="13065" max="13065" width="12.140625" customWidth="1"/>
    <col min="13066" max="13066" width="0" hidden="1" customWidth="1"/>
    <col min="13067" max="13067" width="13" customWidth="1"/>
    <col min="13318" max="13318" width="7.140625" customWidth="1"/>
    <col min="13319" max="13319" width="34" customWidth="1"/>
    <col min="13320" max="13320" width="10.85546875" customWidth="1"/>
    <col min="13321" max="13321" width="12.140625" customWidth="1"/>
    <col min="13322" max="13322" width="0" hidden="1" customWidth="1"/>
    <col min="13323" max="13323" width="13" customWidth="1"/>
    <col min="13574" max="13574" width="7.140625" customWidth="1"/>
    <col min="13575" max="13575" width="34" customWidth="1"/>
    <col min="13576" max="13576" width="10.85546875" customWidth="1"/>
    <col min="13577" max="13577" width="12.140625" customWidth="1"/>
    <col min="13578" max="13578" width="0" hidden="1" customWidth="1"/>
    <col min="13579" max="13579" width="13" customWidth="1"/>
    <col min="13830" max="13830" width="7.140625" customWidth="1"/>
    <col min="13831" max="13831" width="34" customWidth="1"/>
    <col min="13832" max="13832" width="10.85546875" customWidth="1"/>
    <col min="13833" max="13833" width="12.140625" customWidth="1"/>
    <col min="13834" max="13834" width="0" hidden="1" customWidth="1"/>
    <col min="13835" max="13835" width="13" customWidth="1"/>
    <col min="14086" max="14086" width="7.140625" customWidth="1"/>
    <col min="14087" max="14087" width="34" customWidth="1"/>
    <col min="14088" max="14088" width="10.85546875" customWidth="1"/>
    <col min="14089" max="14089" width="12.140625" customWidth="1"/>
    <col min="14090" max="14090" width="0" hidden="1" customWidth="1"/>
    <col min="14091" max="14091" width="13" customWidth="1"/>
    <col min="14342" max="14342" width="7.140625" customWidth="1"/>
    <col min="14343" max="14343" width="34" customWidth="1"/>
    <col min="14344" max="14344" width="10.85546875" customWidth="1"/>
    <col min="14345" max="14345" width="12.140625" customWidth="1"/>
    <col min="14346" max="14346" width="0" hidden="1" customWidth="1"/>
    <col min="14347" max="14347" width="13" customWidth="1"/>
    <col min="14598" max="14598" width="7.140625" customWidth="1"/>
    <col min="14599" max="14599" width="34" customWidth="1"/>
    <col min="14600" max="14600" width="10.85546875" customWidth="1"/>
    <col min="14601" max="14601" width="12.140625" customWidth="1"/>
    <col min="14602" max="14602" width="0" hidden="1" customWidth="1"/>
    <col min="14603" max="14603" width="13" customWidth="1"/>
    <col min="14854" max="14854" width="7.140625" customWidth="1"/>
    <col min="14855" max="14855" width="34" customWidth="1"/>
    <col min="14856" max="14856" width="10.85546875" customWidth="1"/>
    <col min="14857" max="14857" width="12.140625" customWidth="1"/>
    <col min="14858" max="14858" width="0" hidden="1" customWidth="1"/>
    <col min="14859" max="14859" width="13" customWidth="1"/>
    <col min="15110" max="15110" width="7.140625" customWidth="1"/>
    <col min="15111" max="15111" width="34" customWidth="1"/>
    <col min="15112" max="15112" width="10.85546875" customWidth="1"/>
    <col min="15113" max="15113" width="12.140625" customWidth="1"/>
    <col min="15114" max="15114" width="0" hidden="1" customWidth="1"/>
    <col min="15115" max="15115" width="13" customWidth="1"/>
    <col min="15366" max="15366" width="7.140625" customWidth="1"/>
    <col min="15367" max="15367" width="34" customWidth="1"/>
    <col min="15368" max="15368" width="10.85546875" customWidth="1"/>
    <col min="15369" max="15369" width="12.140625" customWidth="1"/>
    <col min="15370" max="15370" width="0" hidden="1" customWidth="1"/>
    <col min="15371" max="15371" width="13" customWidth="1"/>
    <col min="15622" max="15622" width="7.140625" customWidth="1"/>
    <col min="15623" max="15623" width="34" customWidth="1"/>
    <col min="15624" max="15624" width="10.85546875" customWidth="1"/>
    <col min="15625" max="15625" width="12.140625" customWidth="1"/>
    <col min="15626" max="15626" width="0" hidden="1" customWidth="1"/>
    <col min="15627" max="15627" width="13" customWidth="1"/>
    <col min="15878" max="15878" width="7.140625" customWidth="1"/>
    <col min="15879" max="15879" width="34" customWidth="1"/>
    <col min="15880" max="15880" width="10.85546875" customWidth="1"/>
    <col min="15881" max="15881" width="12.140625" customWidth="1"/>
    <col min="15882" max="15882" width="0" hidden="1" customWidth="1"/>
    <col min="15883" max="15883" width="13" customWidth="1"/>
    <col min="16134" max="16134" width="7.140625" customWidth="1"/>
    <col min="16135" max="16135" width="34" customWidth="1"/>
    <col min="16136" max="16136" width="10.85546875" customWidth="1"/>
    <col min="16137" max="16137" width="12.140625" customWidth="1"/>
    <col min="16138" max="16138" width="0" hidden="1" customWidth="1"/>
    <col min="16139" max="16139" width="13" customWidth="1"/>
  </cols>
  <sheetData>
    <row r="1" spans="1:12" x14ac:dyDescent="0.25">
      <c r="C1" s="416" t="s">
        <v>751</v>
      </c>
      <c r="D1" s="417"/>
      <c r="E1" s="417"/>
      <c r="F1" s="417"/>
      <c r="G1" s="417"/>
      <c r="H1" s="417"/>
    </row>
    <row r="2" spans="1:12" x14ac:dyDescent="0.25">
      <c r="C2" s="416" t="s">
        <v>405</v>
      </c>
      <c r="D2" s="417"/>
      <c r="E2" s="417"/>
      <c r="F2" s="417"/>
      <c r="G2" s="417"/>
      <c r="H2" s="417"/>
    </row>
    <row r="3" spans="1:12" x14ac:dyDescent="0.25">
      <c r="C3" s="416" t="s">
        <v>406</v>
      </c>
      <c r="D3" s="417"/>
      <c r="E3" s="417"/>
      <c r="F3" s="417"/>
      <c r="G3" s="417"/>
      <c r="H3" s="417"/>
    </row>
    <row r="4" spans="1:12" x14ac:dyDescent="0.25">
      <c r="C4" s="416" t="s">
        <v>407</v>
      </c>
      <c r="D4" s="417"/>
      <c r="E4" s="417"/>
      <c r="F4" s="417"/>
      <c r="G4" s="417"/>
      <c r="H4" s="417"/>
    </row>
    <row r="5" spans="1:12" x14ac:dyDescent="0.25">
      <c r="C5" s="416" t="s">
        <v>943</v>
      </c>
      <c r="D5" s="417"/>
      <c r="E5" s="417"/>
      <c r="F5" s="417"/>
      <c r="G5" s="417"/>
      <c r="H5" s="417"/>
    </row>
    <row r="6" spans="1:12" x14ac:dyDescent="0.25">
      <c r="C6" s="416" t="s">
        <v>944</v>
      </c>
      <c r="D6" s="417"/>
      <c r="E6" s="417"/>
      <c r="F6" s="417"/>
      <c r="G6" s="417"/>
      <c r="H6" s="417"/>
    </row>
    <row r="7" spans="1:12" x14ac:dyDescent="0.25">
      <c r="C7" s="393" t="s">
        <v>1040</v>
      </c>
      <c r="D7" s="132"/>
      <c r="E7" s="132"/>
      <c r="F7" s="132"/>
      <c r="G7" s="132"/>
      <c r="H7" s="132"/>
    </row>
    <row r="8" spans="1:12" x14ac:dyDescent="0.25">
      <c r="C8" s="662"/>
      <c r="D8" s="662"/>
      <c r="E8" s="662"/>
      <c r="F8" s="662"/>
      <c r="G8" s="662"/>
      <c r="H8" s="662"/>
      <c r="I8" s="662"/>
      <c r="J8" s="662"/>
      <c r="K8" s="662"/>
      <c r="L8" s="662"/>
    </row>
    <row r="9" spans="1:12" x14ac:dyDescent="0.25">
      <c r="C9" s="665"/>
      <c r="D9" s="665"/>
      <c r="E9" s="132"/>
      <c r="F9" s="132"/>
      <c r="G9" s="132"/>
      <c r="H9" s="132"/>
    </row>
    <row r="10" spans="1:12" ht="15.75" x14ac:dyDescent="0.25">
      <c r="A10" s="675" t="s">
        <v>565</v>
      </c>
      <c r="B10" s="675"/>
      <c r="C10" s="675"/>
      <c r="D10" s="675"/>
      <c r="E10" s="675"/>
      <c r="F10" s="675"/>
      <c r="G10" s="675"/>
      <c r="H10" s="675"/>
      <c r="I10" s="675"/>
      <c r="J10" s="675"/>
      <c r="K10" s="675"/>
    </row>
    <row r="11" spans="1:12" ht="15.75" x14ac:dyDescent="0.25">
      <c r="A11" s="675" t="s">
        <v>566</v>
      </c>
      <c r="B11" s="675"/>
      <c r="C11" s="675"/>
      <c r="D11" s="675"/>
      <c r="E11" s="675"/>
      <c r="F11" s="675"/>
      <c r="G11" s="675"/>
      <c r="H11" s="675"/>
      <c r="I11" s="675"/>
      <c r="J11" s="675"/>
      <c r="K11" s="675"/>
    </row>
    <row r="12" spans="1:12" ht="15.75" x14ac:dyDescent="0.25">
      <c r="A12" s="674" t="s">
        <v>930</v>
      </c>
      <c r="B12" s="674"/>
      <c r="C12" s="674"/>
      <c r="D12" s="674"/>
      <c r="E12" s="674"/>
      <c r="F12" s="674"/>
      <c r="G12" s="674"/>
      <c r="H12" s="674"/>
      <c r="I12" s="674"/>
      <c r="J12" s="674"/>
      <c r="K12" s="674"/>
    </row>
    <row r="13" spans="1:12" x14ac:dyDescent="0.25">
      <c r="C13" s="418"/>
      <c r="D13" s="418"/>
      <c r="E13" s="418"/>
      <c r="F13" s="418"/>
      <c r="G13" s="418"/>
      <c r="H13" s="418"/>
    </row>
    <row r="14" spans="1:12" x14ac:dyDescent="0.25">
      <c r="C14" s="718"/>
      <c r="D14" s="718"/>
      <c r="E14" s="418"/>
      <c r="F14" s="418"/>
      <c r="G14" s="418"/>
      <c r="H14" s="418"/>
    </row>
    <row r="15" spans="1:12" ht="15.75" x14ac:dyDescent="0.25">
      <c r="C15" s="418"/>
      <c r="D15" s="394"/>
      <c r="E15" s="394"/>
      <c r="F15" s="394"/>
      <c r="G15" s="394"/>
      <c r="H15" s="394" t="s">
        <v>755</v>
      </c>
      <c r="J15" s="394"/>
      <c r="K15" s="394"/>
    </row>
    <row r="16" spans="1:12" ht="15.75" x14ac:dyDescent="0.25">
      <c r="C16" s="418"/>
      <c r="D16" s="394"/>
      <c r="E16" s="394"/>
      <c r="F16" s="394"/>
      <c r="G16" s="394"/>
      <c r="H16" s="394"/>
    </row>
    <row r="17" spans="2:11" ht="66" customHeight="1" x14ac:dyDescent="0.25">
      <c r="C17" s="722" t="s">
        <v>794</v>
      </c>
      <c r="D17" s="722"/>
      <c r="E17" s="722"/>
      <c r="F17" s="722"/>
      <c r="G17" s="722"/>
      <c r="H17" s="722"/>
      <c r="I17" s="722"/>
      <c r="J17" s="722"/>
    </row>
    <row r="18" spans="2:11" ht="15.75" x14ac:dyDescent="0.25">
      <c r="C18" s="379"/>
      <c r="D18" s="394"/>
      <c r="E18" s="394"/>
      <c r="F18" s="394"/>
      <c r="G18" s="394"/>
      <c r="H18" s="394"/>
    </row>
    <row r="19" spans="2:11" x14ac:dyDescent="0.25">
      <c r="D19" s="216"/>
      <c r="E19" s="216"/>
      <c r="F19" s="216"/>
      <c r="G19" s="216"/>
      <c r="H19" s="216" t="s">
        <v>564</v>
      </c>
      <c r="I19" s="216" t="s">
        <v>564</v>
      </c>
      <c r="J19" s="216"/>
    </row>
    <row r="20" spans="2:11" ht="15" customHeight="1" x14ac:dyDescent="0.25">
      <c r="B20" s="688" t="s">
        <v>408</v>
      </c>
      <c r="C20" s="688" t="s">
        <v>409</v>
      </c>
      <c r="D20" s="688" t="s">
        <v>5</v>
      </c>
      <c r="E20" s="727" t="s">
        <v>568</v>
      </c>
      <c r="F20" s="723" t="s">
        <v>567</v>
      </c>
      <c r="G20" s="724"/>
      <c r="H20" s="724"/>
      <c r="I20" s="725"/>
      <c r="J20" s="429"/>
      <c r="K20" s="4"/>
    </row>
    <row r="21" spans="2:11" ht="15.75" customHeight="1" x14ac:dyDescent="0.25">
      <c r="B21" s="689"/>
      <c r="C21" s="689"/>
      <c r="D21" s="689"/>
      <c r="E21" s="728"/>
      <c r="F21" s="726" t="s">
        <v>569</v>
      </c>
      <c r="G21" s="723" t="s">
        <v>793</v>
      </c>
      <c r="H21" s="724"/>
      <c r="I21" s="726" t="s">
        <v>570</v>
      </c>
      <c r="J21" s="429"/>
      <c r="K21" s="4"/>
    </row>
    <row r="22" spans="2:11" ht="90" customHeight="1" x14ac:dyDescent="0.25">
      <c r="B22" s="690"/>
      <c r="C22" s="690"/>
      <c r="D22" s="690"/>
      <c r="E22" s="729"/>
      <c r="F22" s="726"/>
      <c r="G22" s="419" t="s">
        <v>582</v>
      </c>
      <c r="H22" s="385" t="s">
        <v>583</v>
      </c>
      <c r="I22" s="726"/>
      <c r="J22" s="385" t="s">
        <v>569</v>
      </c>
      <c r="K22" s="432"/>
    </row>
    <row r="23" spans="2:11" ht="15.75" x14ac:dyDescent="0.25">
      <c r="B23" s="381">
        <v>1</v>
      </c>
      <c r="C23" s="209" t="s">
        <v>410</v>
      </c>
      <c r="D23" s="473">
        <f>SUM(E23+F23)</f>
        <v>297314</v>
      </c>
      <c r="E23" s="470">
        <v>5993</v>
      </c>
      <c r="F23" s="473">
        <f>SUM(G23:H23)</f>
        <v>291321</v>
      </c>
      <c r="G23" s="575">
        <v>203924</v>
      </c>
      <c r="H23" s="575">
        <v>87397</v>
      </c>
      <c r="I23" s="297"/>
      <c r="J23" s="430"/>
      <c r="K23" s="433"/>
    </row>
    <row r="24" spans="2:11" ht="15.75" x14ac:dyDescent="0.25">
      <c r="B24" s="381">
        <v>2</v>
      </c>
      <c r="C24" s="209" t="s">
        <v>411</v>
      </c>
      <c r="D24" s="473">
        <f t="shared" ref="D24:D29" si="0">SUM(E24+F24)</f>
        <v>13888</v>
      </c>
      <c r="E24" s="470">
        <v>13888</v>
      </c>
      <c r="F24" s="473">
        <f t="shared" ref="F24:F29" si="1">SUM(G24:H24)</f>
        <v>0</v>
      </c>
      <c r="G24" s="575"/>
      <c r="H24" s="575"/>
      <c r="I24" s="297"/>
      <c r="J24" s="430"/>
      <c r="K24" s="433"/>
    </row>
    <row r="25" spans="2:11" ht="15.75" x14ac:dyDescent="0.25">
      <c r="B25" s="381">
        <v>3</v>
      </c>
      <c r="C25" s="209" t="s">
        <v>412</v>
      </c>
      <c r="D25" s="473">
        <f t="shared" si="0"/>
        <v>5866</v>
      </c>
      <c r="E25" s="470">
        <v>5866</v>
      </c>
      <c r="F25" s="473">
        <f t="shared" si="1"/>
        <v>0</v>
      </c>
      <c r="G25" s="575"/>
      <c r="H25" s="575"/>
      <c r="I25" s="297"/>
      <c r="J25" s="430"/>
      <c r="K25" s="433"/>
    </row>
    <row r="26" spans="2:11" ht="15.75" x14ac:dyDescent="0.25">
      <c r="B26" s="381">
        <v>4</v>
      </c>
      <c r="C26" s="209" t="s">
        <v>413</v>
      </c>
      <c r="D26" s="473">
        <f t="shared" si="0"/>
        <v>7181</v>
      </c>
      <c r="E26" s="470">
        <v>7181</v>
      </c>
      <c r="F26" s="473">
        <f t="shared" si="1"/>
        <v>0</v>
      </c>
      <c r="G26" s="575"/>
      <c r="H26" s="575"/>
      <c r="I26" s="297"/>
      <c r="J26" s="430"/>
      <c r="K26" s="433"/>
    </row>
    <row r="27" spans="2:11" ht="15.75" x14ac:dyDescent="0.25">
      <c r="B27" s="381">
        <v>5</v>
      </c>
      <c r="C27" s="209" t="s">
        <v>414</v>
      </c>
      <c r="D27" s="473">
        <f t="shared" si="0"/>
        <v>294562</v>
      </c>
      <c r="E27" s="470">
        <v>5356</v>
      </c>
      <c r="F27" s="473">
        <f t="shared" si="1"/>
        <v>289206</v>
      </c>
      <c r="G27" s="575">
        <v>202445</v>
      </c>
      <c r="H27" s="575">
        <v>86761</v>
      </c>
      <c r="I27" s="297"/>
      <c r="J27" s="430"/>
      <c r="K27" s="433"/>
    </row>
    <row r="28" spans="2:11" ht="15.75" x14ac:dyDescent="0.25">
      <c r="B28" s="381">
        <v>6</v>
      </c>
      <c r="C28" s="209" t="s">
        <v>415</v>
      </c>
      <c r="D28" s="473">
        <f>SUM(E28+F28+I28)</f>
        <v>7538</v>
      </c>
      <c r="E28" s="470">
        <v>7538</v>
      </c>
      <c r="F28" s="473">
        <f t="shared" si="1"/>
        <v>0</v>
      </c>
      <c r="G28" s="570"/>
      <c r="H28" s="570"/>
      <c r="I28" s="474"/>
      <c r="J28" s="430"/>
      <c r="K28" s="433"/>
    </row>
    <row r="29" spans="2:11" ht="15.75" x14ac:dyDescent="0.25">
      <c r="B29" s="381">
        <v>7</v>
      </c>
      <c r="C29" s="209" t="s">
        <v>416</v>
      </c>
      <c r="D29" s="473">
        <f t="shared" si="0"/>
        <v>5314</v>
      </c>
      <c r="E29" s="470">
        <v>5314</v>
      </c>
      <c r="F29" s="473">
        <f t="shared" si="1"/>
        <v>0</v>
      </c>
      <c r="G29" s="570"/>
      <c r="H29" s="570"/>
      <c r="I29" s="474"/>
      <c r="J29" s="430"/>
      <c r="K29" s="433"/>
    </row>
    <row r="30" spans="2:11" ht="15.75" x14ac:dyDescent="0.25">
      <c r="B30" s="217"/>
      <c r="C30" s="215" t="s">
        <v>417</v>
      </c>
      <c r="D30" s="428">
        <f t="shared" ref="D30:J30" si="2">SUM(D23:D29)</f>
        <v>631663</v>
      </c>
      <c r="E30" s="428">
        <f t="shared" si="2"/>
        <v>51136</v>
      </c>
      <c r="F30" s="428">
        <f t="shared" si="2"/>
        <v>580527</v>
      </c>
      <c r="G30" s="428">
        <f t="shared" si="2"/>
        <v>406369</v>
      </c>
      <c r="H30" s="428">
        <f t="shared" si="2"/>
        <v>174158</v>
      </c>
      <c r="I30" s="428">
        <f t="shared" si="2"/>
        <v>0</v>
      </c>
      <c r="J30" s="431">
        <f t="shared" si="2"/>
        <v>0</v>
      </c>
      <c r="K30" s="434"/>
    </row>
  </sheetData>
  <mergeCells count="15">
    <mergeCell ref="C8:L8"/>
    <mergeCell ref="A10:K10"/>
    <mergeCell ref="A11:K11"/>
    <mergeCell ref="A12:K12"/>
    <mergeCell ref="C17:J17"/>
    <mergeCell ref="C9:D9"/>
    <mergeCell ref="C14:D14"/>
    <mergeCell ref="B20:B22"/>
    <mergeCell ref="C20:C22"/>
    <mergeCell ref="D20:D22"/>
    <mergeCell ref="F20:I20"/>
    <mergeCell ref="F21:F22"/>
    <mergeCell ref="G21:H21"/>
    <mergeCell ref="I21:I22"/>
    <mergeCell ref="E20:E22"/>
  </mergeCells>
  <pageMargins left="0.70866141732283472" right="0.70866141732283472" top="0.74803149606299213" bottom="0.74803149606299213" header="0.31496062992125984" footer="0.31496062992125984"/>
  <pageSetup paperSize="9" scale="72" orientation="portrait" blackAndWhite="1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30"/>
  <sheetViews>
    <sheetView zoomScaleNormal="100" workbookViewId="0">
      <selection activeCell="C9" sqref="C9"/>
    </sheetView>
  </sheetViews>
  <sheetFormatPr defaultRowHeight="15" x14ac:dyDescent="0.25"/>
  <cols>
    <col min="2" max="2" width="7.140625" customWidth="1"/>
    <col min="3" max="3" width="34" customWidth="1"/>
    <col min="4" max="4" width="10.85546875" customWidth="1"/>
    <col min="5" max="5" width="12.140625" customWidth="1"/>
    <col min="6" max="6" width="13" hidden="1" customWidth="1"/>
    <col min="7" max="7" width="0.28515625" hidden="1" customWidth="1"/>
    <col min="8" max="8" width="12.5703125" hidden="1" customWidth="1"/>
    <col min="9" max="9" width="15.5703125" customWidth="1"/>
    <col min="257" max="257" width="7.140625" customWidth="1"/>
    <col min="258" max="258" width="34" customWidth="1"/>
    <col min="259" max="259" width="10.85546875" customWidth="1"/>
    <col min="260" max="261" width="0" hidden="1" customWidth="1"/>
    <col min="262" max="262" width="13" customWidth="1"/>
    <col min="513" max="513" width="7.140625" customWidth="1"/>
    <col min="514" max="514" width="34" customWidth="1"/>
    <col min="515" max="515" width="10.85546875" customWidth="1"/>
    <col min="516" max="517" width="0" hidden="1" customWidth="1"/>
    <col min="518" max="518" width="13" customWidth="1"/>
    <col min="769" max="769" width="7.140625" customWidth="1"/>
    <col min="770" max="770" width="34" customWidth="1"/>
    <col min="771" max="771" width="10.85546875" customWidth="1"/>
    <col min="772" max="773" width="0" hidden="1" customWidth="1"/>
    <col min="774" max="774" width="13" customWidth="1"/>
    <col min="1025" max="1025" width="7.140625" customWidth="1"/>
    <col min="1026" max="1026" width="34" customWidth="1"/>
    <col min="1027" max="1027" width="10.85546875" customWidth="1"/>
    <col min="1028" max="1029" width="0" hidden="1" customWidth="1"/>
    <col min="1030" max="1030" width="13" customWidth="1"/>
    <col min="1281" max="1281" width="7.140625" customWidth="1"/>
    <col min="1282" max="1282" width="34" customWidth="1"/>
    <col min="1283" max="1283" width="10.85546875" customWidth="1"/>
    <col min="1284" max="1285" width="0" hidden="1" customWidth="1"/>
    <col min="1286" max="1286" width="13" customWidth="1"/>
    <col min="1537" max="1537" width="7.140625" customWidth="1"/>
    <col min="1538" max="1538" width="34" customWidth="1"/>
    <col min="1539" max="1539" width="10.85546875" customWidth="1"/>
    <col min="1540" max="1541" width="0" hidden="1" customWidth="1"/>
    <col min="1542" max="1542" width="13" customWidth="1"/>
    <col min="1793" max="1793" width="7.140625" customWidth="1"/>
    <col min="1794" max="1794" width="34" customWidth="1"/>
    <col min="1795" max="1795" width="10.85546875" customWidth="1"/>
    <col min="1796" max="1797" width="0" hidden="1" customWidth="1"/>
    <col min="1798" max="1798" width="13" customWidth="1"/>
    <col min="2049" max="2049" width="7.140625" customWidth="1"/>
    <col min="2050" max="2050" width="34" customWidth="1"/>
    <col min="2051" max="2051" width="10.85546875" customWidth="1"/>
    <col min="2052" max="2053" width="0" hidden="1" customWidth="1"/>
    <col min="2054" max="2054" width="13" customWidth="1"/>
    <col min="2305" max="2305" width="7.140625" customWidth="1"/>
    <col min="2306" max="2306" width="34" customWidth="1"/>
    <col min="2307" max="2307" width="10.85546875" customWidth="1"/>
    <col min="2308" max="2309" width="0" hidden="1" customWidth="1"/>
    <col min="2310" max="2310" width="13" customWidth="1"/>
    <col min="2561" max="2561" width="7.140625" customWidth="1"/>
    <col min="2562" max="2562" width="34" customWidth="1"/>
    <col min="2563" max="2563" width="10.85546875" customWidth="1"/>
    <col min="2564" max="2565" width="0" hidden="1" customWidth="1"/>
    <col min="2566" max="2566" width="13" customWidth="1"/>
    <col min="2817" max="2817" width="7.140625" customWidth="1"/>
    <col min="2818" max="2818" width="34" customWidth="1"/>
    <col min="2819" max="2819" width="10.85546875" customWidth="1"/>
    <col min="2820" max="2821" width="0" hidden="1" customWidth="1"/>
    <col min="2822" max="2822" width="13" customWidth="1"/>
    <col min="3073" max="3073" width="7.140625" customWidth="1"/>
    <col min="3074" max="3074" width="34" customWidth="1"/>
    <col min="3075" max="3075" width="10.85546875" customWidth="1"/>
    <col min="3076" max="3077" width="0" hidden="1" customWidth="1"/>
    <col min="3078" max="3078" width="13" customWidth="1"/>
    <col min="3329" max="3329" width="7.140625" customWidth="1"/>
    <col min="3330" max="3330" width="34" customWidth="1"/>
    <col min="3331" max="3331" width="10.85546875" customWidth="1"/>
    <col min="3332" max="3333" width="0" hidden="1" customWidth="1"/>
    <col min="3334" max="3334" width="13" customWidth="1"/>
    <col min="3585" max="3585" width="7.140625" customWidth="1"/>
    <col min="3586" max="3586" width="34" customWidth="1"/>
    <col min="3587" max="3587" width="10.85546875" customWidth="1"/>
    <col min="3588" max="3589" width="0" hidden="1" customWidth="1"/>
    <col min="3590" max="3590" width="13" customWidth="1"/>
    <col min="3841" max="3841" width="7.140625" customWidth="1"/>
    <col min="3842" max="3842" width="34" customWidth="1"/>
    <col min="3843" max="3843" width="10.85546875" customWidth="1"/>
    <col min="3844" max="3845" width="0" hidden="1" customWidth="1"/>
    <col min="3846" max="3846" width="13" customWidth="1"/>
    <col min="4097" max="4097" width="7.140625" customWidth="1"/>
    <col min="4098" max="4098" width="34" customWidth="1"/>
    <col min="4099" max="4099" width="10.85546875" customWidth="1"/>
    <col min="4100" max="4101" width="0" hidden="1" customWidth="1"/>
    <col min="4102" max="4102" width="13" customWidth="1"/>
    <col min="4353" max="4353" width="7.140625" customWidth="1"/>
    <col min="4354" max="4354" width="34" customWidth="1"/>
    <col min="4355" max="4355" width="10.85546875" customWidth="1"/>
    <col min="4356" max="4357" width="0" hidden="1" customWidth="1"/>
    <col min="4358" max="4358" width="13" customWidth="1"/>
    <col min="4609" max="4609" width="7.140625" customWidth="1"/>
    <col min="4610" max="4610" width="34" customWidth="1"/>
    <col min="4611" max="4611" width="10.85546875" customWidth="1"/>
    <col min="4612" max="4613" width="0" hidden="1" customWidth="1"/>
    <col min="4614" max="4614" width="13" customWidth="1"/>
    <col min="4865" max="4865" width="7.140625" customWidth="1"/>
    <col min="4866" max="4866" width="34" customWidth="1"/>
    <col min="4867" max="4867" width="10.85546875" customWidth="1"/>
    <col min="4868" max="4869" width="0" hidden="1" customWidth="1"/>
    <col min="4870" max="4870" width="13" customWidth="1"/>
    <col min="5121" max="5121" width="7.140625" customWidth="1"/>
    <col min="5122" max="5122" width="34" customWidth="1"/>
    <col min="5123" max="5123" width="10.85546875" customWidth="1"/>
    <col min="5124" max="5125" width="0" hidden="1" customWidth="1"/>
    <col min="5126" max="5126" width="13" customWidth="1"/>
    <col min="5377" max="5377" width="7.140625" customWidth="1"/>
    <col min="5378" max="5378" width="34" customWidth="1"/>
    <col min="5379" max="5379" width="10.85546875" customWidth="1"/>
    <col min="5380" max="5381" width="0" hidden="1" customWidth="1"/>
    <col min="5382" max="5382" width="13" customWidth="1"/>
    <col min="5633" max="5633" width="7.140625" customWidth="1"/>
    <col min="5634" max="5634" width="34" customWidth="1"/>
    <col min="5635" max="5635" width="10.85546875" customWidth="1"/>
    <col min="5636" max="5637" width="0" hidden="1" customWidth="1"/>
    <col min="5638" max="5638" width="13" customWidth="1"/>
    <col min="5889" max="5889" width="7.140625" customWidth="1"/>
    <col min="5890" max="5890" width="34" customWidth="1"/>
    <col min="5891" max="5891" width="10.85546875" customWidth="1"/>
    <col min="5892" max="5893" width="0" hidden="1" customWidth="1"/>
    <col min="5894" max="5894" width="13" customWidth="1"/>
    <col min="6145" max="6145" width="7.140625" customWidth="1"/>
    <col min="6146" max="6146" width="34" customWidth="1"/>
    <col min="6147" max="6147" width="10.85546875" customWidth="1"/>
    <col min="6148" max="6149" width="0" hidden="1" customWidth="1"/>
    <col min="6150" max="6150" width="13" customWidth="1"/>
    <col min="6401" max="6401" width="7.140625" customWidth="1"/>
    <col min="6402" max="6402" width="34" customWidth="1"/>
    <col min="6403" max="6403" width="10.85546875" customWidth="1"/>
    <col min="6404" max="6405" width="0" hidden="1" customWidth="1"/>
    <col min="6406" max="6406" width="13" customWidth="1"/>
    <col min="6657" max="6657" width="7.140625" customWidth="1"/>
    <col min="6658" max="6658" width="34" customWidth="1"/>
    <col min="6659" max="6659" width="10.85546875" customWidth="1"/>
    <col min="6660" max="6661" width="0" hidden="1" customWidth="1"/>
    <col min="6662" max="6662" width="13" customWidth="1"/>
    <col min="6913" max="6913" width="7.140625" customWidth="1"/>
    <col min="6914" max="6914" width="34" customWidth="1"/>
    <col min="6915" max="6915" width="10.85546875" customWidth="1"/>
    <col min="6916" max="6917" width="0" hidden="1" customWidth="1"/>
    <col min="6918" max="6918" width="13" customWidth="1"/>
    <col min="7169" max="7169" width="7.140625" customWidth="1"/>
    <col min="7170" max="7170" width="34" customWidth="1"/>
    <col min="7171" max="7171" width="10.85546875" customWidth="1"/>
    <col min="7172" max="7173" width="0" hidden="1" customWidth="1"/>
    <col min="7174" max="7174" width="13" customWidth="1"/>
    <col min="7425" max="7425" width="7.140625" customWidth="1"/>
    <col min="7426" max="7426" width="34" customWidth="1"/>
    <col min="7427" max="7427" width="10.85546875" customWidth="1"/>
    <col min="7428" max="7429" width="0" hidden="1" customWidth="1"/>
    <col min="7430" max="7430" width="13" customWidth="1"/>
    <col min="7681" max="7681" width="7.140625" customWidth="1"/>
    <col min="7682" max="7682" width="34" customWidth="1"/>
    <col min="7683" max="7683" width="10.85546875" customWidth="1"/>
    <col min="7684" max="7685" width="0" hidden="1" customWidth="1"/>
    <col min="7686" max="7686" width="13" customWidth="1"/>
    <col min="7937" max="7937" width="7.140625" customWidth="1"/>
    <col min="7938" max="7938" width="34" customWidth="1"/>
    <col min="7939" max="7939" width="10.85546875" customWidth="1"/>
    <col min="7940" max="7941" width="0" hidden="1" customWidth="1"/>
    <col min="7942" max="7942" width="13" customWidth="1"/>
    <col min="8193" max="8193" width="7.140625" customWidth="1"/>
    <col min="8194" max="8194" width="34" customWidth="1"/>
    <col min="8195" max="8195" width="10.85546875" customWidth="1"/>
    <col min="8196" max="8197" width="0" hidden="1" customWidth="1"/>
    <col min="8198" max="8198" width="13" customWidth="1"/>
    <col min="8449" max="8449" width="7.140625" customWidth="1"/>
    <col min="8450" max="8450" width="34" customWidth="1"/>
    <col min="8451" max="8451" width="10.85546875" customWidth="1"/>
    <col min="8452" max="8453" width="0" hidden="1" customWidth="1"/>
    <col min="8454" max="8454" width="13" customWidth="1"/>
    <col min="8705" max="8705" width="7.140625" customWidth="1"/>
    <col min="8706" max="8706" width="34" customWidth="1"/>
    <col min="8707" max="8707" width="10.85546875" customWidth="1"/>
    <col min="8708" max="8709" width="0" hidden="1" customWidth="1"/>
    <col min="8710" max="8710" width="13" customWidth="1"/>
    <col min="8961" max="8961" width="7.140625" customWidth="1"/>
    <col min="8962" max="8962" width="34" customWidth="1"/>
    <col min="8963" max="8963" width="10.85546875" customWidth="1"/>
    <col min="8964" max="8965" width="0" hidden="1" customWidth="1"/>
    <col min="8966" max="8966" width="13" customWidth="1"/>
    <col min="9217" max="9217" width="7.140625" customWidth="1"/>
    <col min="9218" max="9218" width="34" customWidth="1"/>
    <col min="9219" max="9219" width="10.85546875" customWidth="1"/>
    <col min="9220" max="9221" width="0" hidden="1" customWidth="1"/>
    <col min="9222" max="9222" width="13" customWidth="1"/>
    <col min="9473" max="9473" width="7.140625" customWidth="1"/>
    <col min="9474" max="9474" width="34" customWidth="1"/>
    <col min="9475" max="9475" width="10.85546875" customWidth="1"/>
    <col min="9476" max="9477" width="0" hidden="1" customWidth="1"/>
    <col min="9478" max="9478" width="13" customWidth="1"/>
    <col min="9729" max="9729" width="7.140625" customWidth="1"/>
    <col min="9730" max="9730" width="34" customWidth="1"/>
    <col min="9731" max="9731" width="10.85546875" customWidth="1"/>
    <col min="9732" max="9733" width="0" hidden="1" customWidth="1"/>
    <col min="9734" max="9734" width="13" customWidth="1"/>
    <col min="9985" max="9985" width="7.140625" customWidth="1"/>
    <col min="9986" max="9986" width="34" customWidth="1"/>
    <col min="9987" max="9987" width="10.85546875" customWidth="1"/>
    <col min="9988" max="9989" width="0" hidden="1" customWidth="1"/>
    <col min="9990" max="9990" width="13" customWidth="1"/>
    <col min="10241" max="10241" width="7.140625" customWidth="1"/>
    <col min="10242" max="10242" width="34" customWidth="1"/>
    <col min="10243" max="10243" width="10.85546875" customWidth="1"/>
    <col min="10244" max="10245" width="0" hidden="1" customWidth="1"/>
    <col min="10246" max="10246" width="13" customWidth="1"/>
    <col min="10497" max="10497" width="7.140625" customWidth="1"/>
    <col min="10498" max="10498" width="34" customWidth="1"/>
    <col min="10499" max="10499" width="10.85546875" customWidth="1"/>
    <col min="10500" max="10501" width="0" hidden="1" customWidth="1"/>
    <col min="10502" max="10502" width="13" customWidth="1"/>
    <col min="10753" max="10753" width="7.140625" customWidth="1"/>
    <col min="10754" max="10754" width="34" customWidth="1"/>
    <col min="10755" max="10755" width="10.85546875" customWidth="1"/>
    <col min="10756" max="10757" width="0" hidden="1" customWidth="1"/>
    <col min="10758" max="10758" width="13" customWidth="1"/>
    <col min="11009" max="11009" width="7.140625" customWidth="1"/>
    <col min="11010" max="11010" width="34" customWidth="1"/>
    <col min="11011" max="11011" width="10.85546875" customWidth="1"/>
    <col min="11012" max="11013" width="0" hidden="1" customWidth="1"/>
    <col min="11014" max="11014" width="13" customWidth="1"/>
    <col min="11265" max="11265" width="7.140625" customWidth="1"/>
    <col min="11266" max="11266" width="34" customWidth="1"/>
    <col min="11267" max="11267" width="10.85546875" customWidth="1"/>
    <col min="11268" max="11269" width="0" hidden="1" customWidth="1"/>
    <col min="11270" max="11270" width="13" customWidth="1"/>
    <col min="11521" max="11521" width="7.140625" customWidth="1"/>
    <col min="11522" max="11522" width="34" customWidth="1"/>
    <col min="11523" max="11523" width="10.85546875" customWidth="1"/>
    <col min="11524" max="11525" width="0" hidden="1" customWidth="1"/>
    <col min="11526" max="11526" width="13" customWidth="1"/>
    <col min="11777" max="11777" width="7.140625" customWidth="1"/>
    <col min="11778" max="11778" width="34" customWidth="1"/>
    <col min="11779" max="11779" width="10.85546875" customWidth="1"/>
    <col min="11780" max="11781" width="0" hidden="1" customWidth="1"/>
    <col min="11782" max="11782" width="13" customWidth="1"/>
    <col min="12033" max="12033" width="7.140625" customWidth="1"/>
    <col min="12034" max="12034" width="34" customWidth="1"/>
    <col min="12035" max="12035" width="10.85546875" customWidth="1"/>
    <col min="12036" max="12037" width="0" hidden="1" customWidth="1"/>
    <col min="12038" max="12038" width="13" customWidth="1"/>
    <col min="12289" max="12289" width="7.140625" customWidth="1"/>
    <col min="12290" max="12290" width="34" customWidth="1"/>
    <col min="12291" max="12291" width="10.85546875" customWidth="1"/>
    <col min="12292" max="12293" width="0" hidden="1" customWidth="1"/>
    <col min="12294" max="12294" width="13" customWidth="1"/>
    <col min="12545" max="12545" width="7.140625" customWidth="1"/>
    <col min="12546" max="12546" width="34" customWidth="1"/>
    <col min="12547" max="12547" width="10.85546875" customWidth="1"/>
    <col min="12548" max="12549" width="0" hidden="1" customWidth="1"/>
    <col min="12550" max="12550" width="13" customWidth="1"/>
    <col min="12801" max="12801" width="7.140625" customWidth="1"/>
    <col min="12802" max="12802" width="34" customWidth="1"/>
    <col min="12803" max="12803" width="10.85546875" customWidth="1"/>
    <col min="12804" max="12805" width="0" hidden="1" customWidth="1"/>
    <col min="12806" max="12806" width="13" customWidth="1"/>
    <col min="13057" max="13057" width="7.140625" customWidth="1"/>
    <col min="13058" max="13058" width="34" customWidth="1"/>
    <col min="13059" max="13059" width="10.85546875" customWidth="1"/>
    <col min="13060" max="13061" width="0" hidden="1" customWidth="1"/>
    <col min="13062" max="13062" width="13" customWidth="1"/>
    <col min="13313" max="13313" width="7.140625" customWidth="1"/>
    <col min="13314" max="13314" width="34" customWidth="1"/>
    <col min="13315" max="13315" width="10.85546875" customWidth="1"/>
    <col min="13316" max="13317" width="0" hidden="1" customWidth="1"/>
    <col min="13318" max="13318" width="13" customWidth="1"/>
    <col min="13569" max="13569" width="7.140625" customWidth="1"/>
    <col min="13570" max="13570" width="34" customWidth="1"/>
    <col min="13571" max="13571" width="10.85546875" customWidth="1"/>
    <col min="13572" max="13573" width="0" hidden="1" customWidth="1"/>
    <col min="13574" max="13574" width="13" customWidth="1"/>
    <col min="13825" max="13825" width="7.140625" customWidth="1"/>
    <col min="13826" max="13826" width="34" customWidth="1"/>
    <col min="13827" max="13827" width="10.85546875" customWidth="1"/>
    <col min="13828" max="13829" width="0" hidden="1" customWidth="1"/>
    <col min="13830" max="13830" width="13" customWidth="1"/>
    <col min="14081" max="14081" width="7.140625" customWidth="1"/>
    <col min="14082" max="14082" width="34" customWidth="1"/>
    <col min="14083" max="14083" width="10.85546875" customWidth="1"/>
    <col min="14084" max="14085" width="0" hidden="1" customWidth="1"/>
    <col min="14086" max="14086" width="13" customWidth="1"/>
    <col min="14337" max="14337" width="7.140625" customWidth="1"/>
    <col min="14338" max="14338" width="34" customWidth="1"/>
    <col min="14339" max="14339" width="10.85546875" customWidth="1"/>
    <col min="14340" max="14341" width="0" hidden="1" customWidth="1"/>
    <col min="14342" max="14342" width="13" customWidth="1"/>
    <col min="14593" max="14593" width="7.140625" customWidth="1"/>
    <col min="14594" max="14594" width="34" customWidth="1"/>
    <col min="14595" max="14595" width="10.85546875" customWidth="1"/>
    <col min="14596" max="14597" width="0" hidden="1" customWidth="1"/>
    <col min="14598" max="14598" width="13" customWidth="1"/>
    <col min="14849" max="14849" width="7.140625" customWidth="1"/>
    <col min="14850" max="14850" width="34" customWidth="1"/>
    <col min="14851" max="14851" width="10.85546875" customWidth="1"/>
    <col min="14852" max="14853" width="0" hidden="1" customWidth="1"/>
    <col min="14854" max="14854" width="13" customWidth="1"/>
    <col min="15105" max="15105" width="7.140625" customWidth="1"/>
    <col min="15106" max="15106" width="34" customWidth="1"/>
    <col min="15107" max="15107" width="10.85546875" customWidth="1"/>
    <col min="15108" max="15109" width="0" hidden="1" customWidth="1"/>
    <col min="15110" max="15110" width="13" customWidth="1"/>
    <col min="15361" max="15361" width="7.140625" customWidth="1"/>
    <col min="15362" max="15362" width="34" customWidth="1"/>
    <col min="15363" max="15363" width="10.85546875" customWidth="1"/>
    <col min="15364" max="15365" width="0" hidden="1" customWidth="1"/>
    <col min="15366" max="15366" width="13" customWidth="1"/>
    <col min="15617" max="15617" width="7.140625" customWidth="1"/>
    <col min="15618" max="15618" width="34" customWidth="1"/>
    <col min="15619" max="15619" width="10.85546875" customWidth="1"/>
    <col min="15620" max="15621" width="0" hidden="1" customWidth="1"/>
    <col min="15622" max="15622" width="13" customWidth="1"/>
    <col min="15873" max="15873" width="7.140625" customWidth="1"/>
    <col min="15874" max="15874" width="34" customWidth="1"/>
    <col min="15875" max="15875" width="10.85546875" customWidth="1"/>
    <col min="15876" max="15877" width="0" hidden="1" customWidth="1"/>
    <col min="15878" max="15878" width="13" customWidth="1"/>
    <col min="16129" max="16129" width="7.140625" customWidth="1"/>
    <col min="16130" max="16130" width="34" customWidth="1"/>
    <col min="16131" max="16131" width="10.85546875" customWidth="1"/>
    <col min="16132" max="16133" width="0" hidden="1" customWidth="1"/>
    <col min="16134" max="16134" width="13" customWidth="1"/>
  </cols>
  <sheetData>
    <row r="1" spans="1:10" x14ac:dyDescent="0.25">
      <c r="C1" s="416" t="s">
        <v>751</v>
      </c>
      <c r="D1" s="417"/>
    </row>
    <row r="2" spans="1:10" x14ac:dyDescent="0.25">
      <c r="C2" s="416" t="s">
        <v>405</v>
      </c>
      <c r="D2" s="417"/>
    </row>
    <row r="3" spans="1:10" x14ac:dyDescent="0.25">
      <c r="C3" s="416" t="s">
        <v>406</v>
      </c>
      <c r="D3" s="417"/>
    </row>
    <row r="4" spans="1:10" x14ac:dyDescent="0.25">
      <c r="C4" s="416" t="s">
        <v>407</v>
      </c>
      <c r="D4" s="417"/>
    </row>
    <row r="5" spans="1:10" x14ac:dyDescent="0.25">
      <c r="C5" s="416" t="s">
        <v>948</v>
      </c>
      <c r="D5" s="417"/>
    </row>
    <row r="6" spans="1:10" x14ac:dyDescent="0.25">
      <c r="C6" s="414" t="s">
        <v>949</v>
      </c>
      <c r="D6" s="414"/>
      <c r="E6" s="414"/>
      <c r="F6" s="414"/>
    </row>
    <row r="7" spans="1:10" x14ac:dyDescent="0.25">
      <c r="C7" s="4" t="s">
        <v>1051</v>
      </c>
      <c r="D7" s="4"/>
      <c r="E7" s="4"/>
      <c r="F7" s="4"/>
    </row>
    <row r="8" spans="1:10" x14ac:dyDescent="0.25">
      <c r="C8" s="662" t="s">
        <v>1134</v>
      </c>
      <c r="D8" s="662"/>
      <c r="E8" s="662"/>
      <c r="F8" s="662"/>
      <c r="G8" s="662"/>
      <c r="H8" s="662"/>
      <c r="I8" s="662"/>
      <c r="J8" s="662"/>
    </row>
    <row r="9" spans="1:10" x14ac:dyDescent="0.25">
      <c r="C9" s="4"/>
      <c r="D9" s="4"/>
      <c r="E9" s="4"/>
      <c r="F9" s="4"/>
    </row>
    <row r="10" spans="1:10" ht="15.75" x14ac:dyDescent="0.25">
      <c r="C10" s="176" t="s">
        <v>565</v>
      </c>
      <c r="D10" s="176"/>
      <c r="E10" s="415"/>
    </row>
    <row r="11" spans="1:10" ht="15.75" x14ac:dyDescent="0.25">
      <c r="A11" s="675" t="s">
        <v>566</v>
      </c>
      <c r="B11" s="675"/>
      <c r="C11" s="675"/>
      <c r="D11" s="675"/>
      <c r="E11" s="675"/>
      <c r="F11" s="675"/>
      <c r="G11" s="675"/>
      <c r="H11" s="675"/>
      <c r="I11" s="675"/>
    </row>
    <row r="12" spans="1:10" ht="15.75" x14ac:dyDescent="0.25">
      <c r="C12" s="674" t="s">
        <v>930</v>
      </c>
      <c r="D12" s="674"/>
      <c r="E12" s="674"/>
      <c r="F12" s="674"/>
      <c r="G12" s="674"/>
    </row>
    <row r="13" spans="1:10" x14ac:dyDescent="0.25">
      <c r="C13" s="418"/>
      <c r="D13" s="418"/>
    </row>
    <row r="14" spans="1:10" x14ac:dyDescent="0.25">
      <c r="C14" s="718"/>
      <c r="D14" s="718"/>
    </row>
    <row r="15" spans="1:10" ht="15.75" x14ac:dyDescent="0.25">
      <c r="C15" s="418"/>
      <c r="D15" s="394"/>
      <c r="F15" s="394" t="s">
        <v>756</v>
      </c>
      <c r="I15" s="394"/>
    </row>
    <row r="16" spans="1:10" ht="16.5" customHeight="1" x14ac:dyDescent="0.25">
      <c r="C16" s="418"/>
      <c r="D16" s="394"/>
    </row>
    <row r="17" spans="2:9" ht="192.75" customHeight="1" x14ac:dyDescent="0.25">
      <c r="B17" s="722" t="s">
        <v>795</v>
      </c>
      <c r="C17" s="722"/>
      <c r="D17" s="722"/>
      <c r="E17" s="722"/>
      <c r="F17" s="722"/>
      <c r="G17" s="722"/>
      <c r="H17" s="722"/>
      <c r="I17" s="722"/>
    </row>
    <row r="18" spans="2:9" ht="15.75" x14ac:dyDescent="0.25">
      <c r="C18" s="379"/>
      <c r="D18" s="394"/>
      <c r="E18" s="394" t="s">
        <v>756</v>
      </c>
    </row>
    <row r="19" spans="2:9" ht="15.75" customHeight="1" x14ac:dyDescent="0.25">
      <c r="D19" s="216"/>
      <c r="F19" s="216"/>
      <c r="I19" s="216" t="s">
        <v>564</v>
      </c>
    </row>
    <row r="20" spans="2:9" ht="15" customHeight="1" x14ac:dyDescent="0.25">
      <c r="B20" s="688" t="s">
        <v>408</v>
      </c>
      <c r="C20" s="688" t="s">
        <v>409</v>
      </c>
      <c r="D20" s="688" t="s">
        <v>5</v>
      </c>
      <c r="E20" s="723" t="s">
        <v>567</v>
      </c>
      <c r="F20" s="724"/>
      <c r="G20" s="724"/>
      <c r="H20" s="724"/>
      <c r="I20" s="725"/>
    </row>
    <row r="21" spans="2:9" ht="15" customHeight="1" x14ac:dyDescent="0.25">
      <c r="B21" s="689"/>
      <c r="C21" s="689"/>
      <c r="D21" s="689"/>
      <c r="E21" s="727" t="s">
        <v>568</v>
      </c>
      <c r="F21" s="726" t="s">
        <v>569</v>
      </c>
      <c r="G21" s="723" t="s">
        <v>793</v>
      </c>
      <c r="H21" s="724"/>
      <c r="I21" s="727" t="s">
        <v>570</v>
      </c>
    </row>
    <row r="22" spans="2:9" ht="60" customHeight="1" x14ac:dyDescent="0.25">
      <c r="B22" s="690"/>
      <c r="C22" s="690"/>
      <c r="D22" s="690"/>
      <c r="E22" s="729"/>
      <c r="F22" s="726"/>
      <c r="G22" s="419" t="s">
        <v>582</v>
      </c>
      <c r="H22" s="385" t="s">
        <v>583</v>
      </c>
      <c r="I22" s="729"/>
    </row>
    <row r="23" spans="2:9" ht="16.5" customHeight="1" x14ac:dyDescent="0.25">
      <c r="B23" s="381">
        <v>1</v>
      </c>
      <c r="C23" s="209" t="s">
        <v>410</v>
      </c>
      <c r="D23" s="473">
        <f>SUM(E23+F23+I23)</f>
        <v>654660</v>
      </c>
      <c r="E23" s="474">
        <v>5993</v>
      </c>
      <c r="F23" s="474">
        <f>SUM(G23:H23)</f>
        <v>0</v>
      </c>
      <c r="G23" s="73"/>
      <c r="H23" s="73"/>
      <c r="I23" s="472">
        <v>648667</v>
      </c>
    </row>
    <row r="24" spans="2:9" ht="16.5" customHeight="1" x14ac:dyDescent="0.25">
      <c r="B24" s="381">
        <v>2</v>
      </c>
      <c r="C24" s="209" t="s">
        <v>411</v>
      </c>
      <c r="D24" s="473">
        <f t="shared" ref="D24:D29" si="0">SUM(E24+F24+I24)</f>
        <v>905121</v>
      </c>
      <c r="E24" s="474">
        <v>13888</v>
      </c>
      <c r="F24" s="474">
        <f t="shared" ref="F24:F29" si="1">SUM(G24:H24)</f>
        <v>0</v>
      </c>
      <c r="G24" s="73"/>
      <c r="H24" s="73"/>
      <c r="I24" s="472">
        <v>891233</v>
      </c>
    </row>
    <row r="25" spans="2:9" ht="15.75" x14ac:dyDescent="0.25">
      <c r="B25" s="381">
        <v>3</v>
      </c>
      <c r="C25" s="209" t="s">
        <v>412</v>
      </c>
      <c r="D25" s="473">
        <f t="shared" si="0"/>
        <v>787103</v>
      </c>
      <c r="E25" s="474">
        <v>5866</v>
      </c>
      <c r="F25" s="474">
        <f t="shared" si="1"/>
        <v>0</v>
      </c>
      <c r="G25" s="73"/>
      <c r="H25" s="470"/>
      <c r="I25" s="472">
        <v>781237</v>
      </c>
    </row>
    <row r="26" spans="2:9" ht="15.75" x14ac:dyDescent="0.25">
      <c r="B26" s="381">
        <v>4</v>
      </c>
      <c r="C26" s="209" t="s">
        <v>413</v>
      </c>
      <c r="D26" s="473">
        <f t="shared" si="0"/>
        <v>174826</v>
      </c>
      <c r="E26" s="474">
        <v>7181</v>
      </c>
      <c r="F26" s="474">
        <f t="shared" si="1"/>
        <v>0</v>
      </c>
      <c r="G26" s="73"/>
      <c r="H26" s="73"/>
      <c r="I26" s="472">
        <v>167645</v>
      </c>
    </row>
    <row r="27" spans="2:9" ht="15.75" x14ac:dyDescent="0.25">
      <c r="B27" s="381">
        <v>5</v>
      </c>
      <c r="C27" s="209" t="s">
        <v>414</v>
      </c>
      <c r="D27" s="473">
        <f t="shared" si="0"/>
        <v>541592</v>
      </c>
      <c r="E27" s="474">
        <v>5356</v>
      </c>
      <c r="F27" s="474">
        <f t="shared" si="1"/>
        <v>0</v>
      </c>
      <c r="G27" s="73"/>
      <c r="H27" s="73"/>
      <c r="I27" s="472">
        <v>536236</v>
      </c>
    </row>
    <row r="28" spans="2:9" ht="15.75" x14ac:dyDescent="0.25">
      <c r="B28" s="381">
        <v>6</v>
      </c>
      <c r="C28" s="209" t="s">
        <v>415</v>
      </c>
      <c r="D28" s="473">
        <f t="shared" si="0"/>
        <v>468954</v>
      </c>
      <c r="E28" s="474">
        <v>7538</v>
      </c>
      <c r="F28" s="474">
        <f t="shared" si="1"/>
        <v>0</v>
      </c>
      <c r="G28" s="73"/>
      <c r="H28" s="196"/>
      <c r="I28" s="472">
        <v>461416</v>
      </c>
    </row>
    <row r="29" spans="2:9" ht="15.75" x14ac:dyDescent="0.25">
      <c r="B29" s="381">
        <v>7</v>
      </c>
      <c r="C29" s="209" t="s">
        <v>416</v>
      </c>
      <c r="D29" s="473">
        <f t="shared" si="0"/>
        <v>353228</v>
      </c>
      <c r="E29" s="474">
        <v>5314</v>
      </c>
      <c r="F29" s="474">
        <f t="shared" si="1"/>
        <v>0</v>
      </c>
      <c r="G29" s="73"/>
      <c r="H29" s="73"/>
      <c r="I29" s="472">
        <v>347914</v>
      </c>
    </row>
    <row r="30" spans="2:9" ht="15.75" x14ac:dyDescent="0.25">
      <c r="B30" s="217"/>
      <c r="C30" s="215" t="s">
        <v>417</v>
      </c>
      <c r="D30" s="428">
        <f t="shared" ref="D30:I30" si="2">SUM(D23:D29)</f>
        <v>3885484</v>
      </c>
      <c r="E30" s="428">
        <f t="shared" si="2"/>
        <v>51136</v>
      </c>
      <c r="F30" s="428">
        <f t="shared" si="2"/>
        <v>0</v>
      </c>
      <c r="G30" s="380">
        <f t="shared" si="2"/>
        <v>0</v>
      </c>
      <c r="H30" s="428">
        <f t="shared" si="2"/>
        <v>0</v>
      </c>
      <c r="I30" s="428">
        <f t="shared" si="2"/>
        <v>3834348</v>
      </c>
    </row>
  </sheetData>
  <mergeCells count="13">
    <mergeCell ref="C8:J8"/>
    <mergeCell ref="B20:B22"/>
    <mergeCell ref="C20:C22"/>
    <mergeCell ref="D20:D22"/>
    <mergeCell ref="A11:I11"/>
    <mergeCell ref="C12:G12"/>
    <mergeCell ref="C14:D14"/>
    <mergeCell ref="E20:I20"/>
    <mergeCell ref="I21:I22"/>
    <mergeCell ref="G21:H21"/>
    <mergeCell ref="F21:F22"/>
    <mergeCell ref="B17:I17"/>
    <mergeCell ref="E21:E22"/>
  </mergeCells>
  <pageMargins left="0.70866141732283472" right="0.70866141732283472" top="0.74803149606299213" bottom="0.74803149606299213" header="0.31496062992125984" footer="0.31496062992125984"/>
  <pageSetup paperSize="9" scale="89" orientation="portrait" blackAndWhite="1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93"/>
  <sheetViews>
    <sheetView zoomScaleNormal="100" workbookViewId="0">
      <selection activeCell="D9" sqref="D9"/>
    </sheetView>
  </sheetViews>
  <sheetFormatPr defaultRowHeight="15" x14ac:dyDescent="0.25"/>
  <cols>
    <col min="2" max="2" width="10.85546875" customWidth="1"/>
    <col min="3" max="3" width="28.28515625" customWidth="1"/>
    <col min="4" max="4" width="85" customWidth="1"/>
  </cols>
  <sheetData>
    <row r="1" spans="2:5" x14ac:dyDescent="0.25">
      <c r="C1" s="668" t="s">
        <v>655</v>
      </c>
      <c r="D1" s="669"/>
    </row>
    <row r="2" spans="2:5" x14ac:dyDescent="0.25">
      <c r="C2" s="668" t="s">
        <v>656</v>
      </c>
      <c r="D2" s="669"/>
    </row>
    <row r="3" spans="2:5" x14ac:dyDescent="0.25">
      <c r="C3" s="670" t="s">
        <v>657</v>
      </c>
      <c r="D3" s="671"/>
    </row>
    <row r="4" spans="2:5" x14ac:dyDescent="0.25">
      <c r="C4" s="668" t="s">
        <v>658</v>
      </c>
      <c r="D4" s="669"/>
    </row>
    <row r="5" spans="2:5" x14ac:dyDescent="0.25">
      <c r="C5" s="668" t="s">
        <v>918</v>
      </c>
      <c r="D5" s="669"/>
    </row>
    <row r="6" spans="2:5" x14ac:dyDescent="0.25">
      <c r="C6" s="662" t="s">
        <v>920</v>
      </c>
      <c r="D6" s="665"/>
    </row>
    <row r="7" spans="2:5" x14ac:dyDescent="0.25">
      <c r="C7" s="662" t="s">
        <v>1046</v>
      </c>
      <c r="D7" s="665"/>
    </row>
    <row r="8" spans="2:5" x14ac:dyDescent="0.25">
      <c r="C8" s="409"/>
      <c r="D8" s="393" t="s">
        <v>1130</v>
      </c>
      <c r="E8" s="393"/>
    </row>
    <row r="9" spans="2:5" x14ac:dyDescent="0.25">
      <c r="D9" s="393"/>
      <c r="E9" s="393"/>
    </row>
    <row r="10" spans="2:5" ht="18.75" x14ac:dyDescent="0.25">
      <c r="C10" s="666" t="s">
        <v>726</v>
      </c>
      <c r="D10" s="661"/>
    </row>
    <row r="11" spans="2:5" ht="18.75" x14ac:dyDescent="0.25">
      <c r="C11" s="666" t="s">
        <v>663</v>
      </c>
      <c r="D11" s="661"/>
    </row>
    <row r="12" spans="2:5" ht="18.75" x14ac:dyDescent="0.25">
      <c r="C12" s="401"/>
    </row>
    <row r="13" spans="2:5" ht="77.25" customHeight="1" x14ac:dyDescent="0.25">
      <c r="B13" s="403" t="s">
        <v>664</v>
      </c>
      <c r="C13" s="10" t="s">
        <v>665</v>
      </c>
      <c r="D13" s="12" t="s">
        <v>666</v>
      </c>
    </row>
    <row r="14" spans="2:5" ht="15.75" x14ac:dyDescent="0.25">
      <c r="B14" s="404" t="s">
        <v>50</v>
      </c>
      <c r="C14" s="405"/>
      <c r="D14" s="46" t="s">
        <v>667</v>
      </c>
    </row>
    <row r="15" spans="2:5" ht="30.75" customHeight="1" x14ac:dyDescent="0.25">
      <c r="B15" s="407" t="s">
        <v>50</v>
      </c>
      <c r="C15" s="14" t="s">
        <v>668</v>
      </c>
      <c r="D15" s="13" t="s">
        <v>669</v>
      </c>
    </row>
    <row r="16" spans="2:5" ht="66.75" customHeight="1" x14ac:dyDescent="0.25">
      <c r="B16" s="8" t="s">
        <v>50</v>
      </c>
      <c r="C16" s="399" t="s">
        <v>670</v>
      </c>
      <c r="D16" s="63" t="s">
        <v>671</v>
      </c>
    </row>
    <row r="17" spans="2:4" ht="47.25" x14ac:dyDescent="0.25">
      <c r="B17" s="407" t="s">
        <v>50</v>
      </c>
      <c r="C17" s="14" t="s">
        <v>672</v>
      </c>
      <c r="D17" s="13" t="s">
        <v>673</v>
      </c>
    </row>
    <row r="18" spans="2:4" ht="31.5" x14ac:dyDescent="0.25">
      <c r="B18" s="407" t="s">
        <v>50</v>
      </c>
      <c r="C18" s="14" t="s">
        <v>674</v>
      </c>
      <c r="D18" s="13" t="s">
        <v>675</v>
      </c>
    </row>
    <row r="19" spans="2:4" ht="66.75" customHeight="1" x14ac:dyDescent="0.25">
      <c r="B19" s="407" t="s">
        <v>50</v>
      </c>
      <c r="C19" s="14" t="s">
        <v>810</v>
      </c>
      <c r="D19" s="63" t="s">
        <v>811</v>
      </c>
    </row>
    <row r="20" spans="2:4" ht="63" x14ac:dyDescent="0.25">
      <c r="B20" s="407" t="s">
        <v>50</v>
      </c>
      <c r="C20" s="14" t="s">
        <v>60</v>
      </c>
      <c r="D20" s="13" t="s">
        <v>61</v>
      </c>
    </row>
    <row r="21" spans="2:4" s="577" customFormat="1" ht="94.5" x14ac:dyDescent="0.25">
      <c r="B21" s="580" t="s">
        <v>50</v>
      </c>
      <c r="C21" s="209" t="s">
        <v>1074</v>
      </c>
      <c r="D21" s="13" t="s">
        <v>1075</v>
      </c>
    </row>
    <row r="22" spans="2:4" ht="47.25" x14ac:dyDescent="0.25">
      <c r="B22" s="407" t="s">
        <v>50</v>
      </c>
      <c r="C22" s="14" t="s">
        <v>676</v>
      </c>
      <c r="D22" s="13" t="s">
        <v>677</v>
      </c>
    </row>
    <row r="23" spans="2:4" ht="47.25" x14ac:dyDescent="0.25">
      <c r="B23" s="407" t="s">
        <v>50</v>
      </c>
      <c r="C23" s="14" t="s">
        <v>62</v>
      </c>
      <c r="D23" s="13" t="s">
        <v>63</v>
      </c>
    </row>
    <row r="24" spans="2:4" ht="31.5" x14ac:dyDescent="0.25">
      <c r="B24" s="407" t="s">
        <v>50</v>
      </c>
      <c r="C24" s="64" t="s">
        <v>678</v>
      </c>
      <c r="D24" s="13" t="s">
        <v>679</v>
      </c>
    </row>
    <row r="25" spans="2:4" ht="63" x14ac:dyDescent="0.25">
      <c r="B25" s="407" t="s">
        <v>50</v>
      </c>
      <c r="C25" s="410" t="s">
        <v>680</v>
      </c>
      <c r="D25" s="13" t="s">
        <v>681</v>
      </c>
    </row>
    <row r="26" spans="2:4" s="577" customFormat="1" ht="81.75" customHeight="1" x14ac:dyDescent="0.25">
      <c r="B26" s="580" t="s">
        <v>50</v>
      </c>
      <c r="C26" s="209" t="s">
        <v>950</v>
      </c>
      <c r="D26" s="13" t="s">
        <v>951</v>
      </c>
    </row>
    <row r="27" spans="2:4" ht="47.25" x14ac:dyDescent="0.25">
      <c r="B27" s="407" t="s">
        <v>50</v>
      </c>
      <c r="C27" s="14" t="s">
        <v>682</v>
      </c>
      <c r="D27" s="13" t="s">
        <v>683</v>
      </c>
    </row>
    <row r="28" spans="2:4" s="577" customFormat="1" ht="66.75" customHeight="1" x14ac:dyDescent="0.25">
      <c r="B28" s="580" t="s">
        <v>50</v>
      </c>
      <c r="C28" s="209" t="s">
        <v>708</v>
      </c>
      <c r="D28" s="63" t="s">
        <v>709</v>
      </c>
    </row>
    <row r="29" spans="2:4" s="577" customFormat="1" ht="47.25" x14ac:dyDescent="0.25">
      <c r="B29" s="581" t="s">
        <v>50</v>
      </c>
      <c r="C29" s="582" t="s">
        <v>710</v>
      </c>
      <c r="D29" s="583" t="s">
        <v>711</v>
      </c>
    </row>
    <row r="30" spans="2:4" s="577" customFormat="1" ht="31.5" x14ac:dyDescent="0.25">
      <c r="B30" s="580" t="s">
        <v>50</v>
      </c>
      <c r="C30" s="209" t="s">
        <v>712</v>
      </c>
      <c r="D30" s="13" t="s">
        <v>713</v>
      </c>
    </row>
    <row r="31" spans="2:4" ht="31.5" x14ac:dyDescent="0.25">
      <c r="B31" s="407" t="s">
        <v>50</v>
      </c>
      <c r="C31" s="14" t="s">
        <v>684</v>
      </c>
      <c r="D31" s="13" t="s">
        <v>685</v>
      </c>
    </row>
    <row r="32" spans="2:4" ht="63" x14ac:dyDescent="0.25">
      <c r="B32" s="407" t="s">
        <v>50</v>
      </c>
      <c r="C32" s="14" t="s">
        <v>686</v>
      </c>
      <c r="D32" s="13" t="s">
        <v>687</v>
      </c>
    </row>
    <row r="33" spans="2:4" s="577" customFormat="1" ht="47.25" x14ac:dyDescent="0.25">
      <c r="B33" s="580" t="s">
        <v>50</v>
      </c>
      <c r="C33" s="209" t="s">
        <v>952</v>
      </c>
      <c r="D33" s="13" t="s">
        <v>953</v>
      </c>
    </row>
    <row r="34" spans="2:4" s="577" customFormat="1" ht="31.5" x14ac:dyDescent="0.25">
      <c r="B34" s="580" t="s">
        <v>50</v>
      </c>
      <c r="C34" s="209" t="s">
        <v>954</v>
      </c>
      <c r="D34" s="13" t="s">
        <v>955</v>
      </c>
    </row>
    <row r="35" spans="2:4" s="577" customFormat="1" ht="31.5" x14ac:dyDescent="0.25">
      <c r="B35" s="580" t="s">
        <v>50</v>
      </c>
      <c r="C35" s="209" t="s">
        <v>956</v>
      </c>
      <c r="D35" s="13" t="s">
        <v>957</v>
      </c>
    </row>
    <row r="36" spans="2:4" ht="31.5" x14ac:dyDescent="0.25">
      <c r="B36" s="407" t="s">
        <v>50</v>
      </c>
      <c r="C36" s="14" t="s">
        <v>688</v>
      </c>
      <c r="D36" s="13" t="s">
        <v>689</v>
      </c>
    </row>
    <row r="37" spans="2:4" ht="63" x14ac:dyDescent="0.25">
      <c r="B37" s="407" t="s">
        <v>50</v>
      </c>
      <c r="C37" s="14" t="s">
        <v>690</v>
      </c>
      <c r="D37" s="13" t="s">
        <v>691</v>
      </c>
    </row>
    <row r="38" spans="2:4" ht="63" x14ac:dyDescent="0.25">
      <c r="B38" s="407" t="s">
        <v>50</v>
      </c>
      <c r="C38" s="14" t="s">
        <v>692</v>
      </c>
      <c r="D38" s="13" t="s">
        <v>693</v>
      </c>
    </row>
    <row r="39" spans="2:4" ht="78.75" x14ac:dyDescent="0.25">
      <c r="B39" s="407" t="s">
        <v>50</v>
      </c>
      <c r="C39" s="14" t="s">
        <v>694</v>
      </c>
      <c r="D39" s="13" t="s">
        <v>695</v>
      </c>
    </row>
    <row r="40" spans="2:4" ht="78.75" x14ac:dyDescent="0.25">
      <c r="B40" s="407" t="s">
        <v>50</v>
      </c>
      <c r="C40" s="14" t="s">
        <v>696</v>
      </c>
      <c r="D40" s="13" t="s">
        <v>697</v>
      </c>
    </row>
    <row r="41" spans="2:4" s="577" customFormat="1" ht="47.25" x14ac:dyDescent="0.25">
      <c r="B41" s="580" t="s">
        <v>50</v>
      </c>
      <c r="C41" s="209" t="s">
        <v>958</v>
      </c>
      <c r="D41" s="13" t="s">
        <v>959</v>
      </c>
    </row>
    <row r="42" spans="2:4" ht="47.25" x14ac:dyDescent="0.25">
      <c r="B42" s="407" t="s">
        <v>50</v>
      </c>
      <c r="C42" s="14" t="s">
        <v>698</v>
      </c>
      <c r="D42" s="13" t="s">
        <v>1080</v>
      </c>
    </row>
    <row r="43" spans="2:4" ht="47.25" x14ac:dyDescent="0.25">
      <c r="B43" s="407" t="s">
        <v>50</v>
      </c>
      <c r="C43" s="14" t="s">
        <v>699</v>
      </c>
      <c r="D43" s="13" t="s">
        <v>1081</v>
      </c>
    </row>
    <row r="44" spans="2:4" ht="31.5" x14ac:dyDescent="0.25">
      <c r="B44" s="407" t="s">
        <v>50</v>
      </c>
      <c r="C44" s="14" t="s">
        <v>700</v>
      </c>
      <c r="D44" s="13" t="s">
        <v>701</v>
      </c>
    </row>
    <row r="45" spans="2:4" ht="49.5" customHeight="1" x14ac:dyDescent="0.25">
      <c r="B45" s="407" t="s">
        <v>50</v>
      </c>
      <c r="C45" s="14" t="s">
        <v>813</v>
      </c>
      <c r="D45" s="63" t="s">
        <v>812</v>
      </c>
    </row>
    <row r="46" spans="2:4" ht="47.25" x14ac:dyDescent="0.25">
      <c r="B46" s="407" t="s">
        <v>50</v>
      </c>
      <c r="C46" s="14" t="s">
        <v>702</v>
      </c>
      <c r="D46" s="13" t="s">
        <v>703</v>
      </c>
    </row>
    <row r="47" spans="2:4" s="577" customFormat="1" ht="47.25" x14ac:dyDescent="0.25">
      <c r="B47" s="580" t="s">
        <v>50</v>
      </c>
      <c r="C47" s="209" t="s">
        <v>960</v>
      </c>
      <c r="D47" s="13" t="s">
        <v>961</v>
      </c>
    </row>
    <row r="48" spans="2:4" ht="81" customHeight="1" x14ac:dyDescent="0.25">
      <c r="B48" s="407" t="s">
        <v>50</v>
      </c>
      <c r="C48" s="14" t="s">
        <v>838</v>
      </c>
      <c r="D48" s="63" t="s">
        <v>839</v>
      </c>
    </row>
    <row r="49" spans="2:4" s="577" customFormat="1" ht="47.25" x14ac:dyDescent="0.25">
      <c r="B49" s="580" t="s">
        <v>50</v>
      </c>
      <c r="C49" s="209" t="s">
        <v>962</v>
      </c>
      <c r="D49" s="13" t="s">
        <v>963</v>
      </c>
    </row>
    <row r="50" spans="2:4" s="577" customFormat="1" ht="47.25" x14ac:dyDescent="0.25">
      <c r="B50" s="580" t="s">
        <v>50</v>
      </c>
      <c r="C50" s="209" t="s">
        <v>964</v>
      </c>
      <c r="D50" s="13" t="s">
        <v>965</v>
      </c>
    </row>
    <row r="51" spans="2:4" s="577" customFormat="1" ht="47.25" x14ac:dyDescent="0.25">
      <c r="B51" s="580" t="s">
        <v>50</v>
      </c>
      <c r="C51" s="209" t="s">
        <v>966</v>
      </c>
      <c r="D51" s="13" t="s">
        <v>967</v>
      </c>
    </row>
    <row r="52" spans="2:4" s="577" customFormat="1" ht="94.5" x14ac:dyDescent="0.25">
      <c r="B52" s="580" t="s">
        <v>50</v>
      </c>
      <c r="C52" s="209" t="s">
        <v>968</v>
      </c>
      <c r="D52" s="13" t="s">
        <v>969</v>
      </c>
    </row>
    <row r="53" spans="2:4" s="577" customFormat="1" ht="47.25" x14ac:dyDescent="0.25">
      <c r="B53" s="580" t="s">
        <v>50</v>
      </c>
      <c r="C53" s="209" t="s">
        <v>970</v>
      </c>
      <c r="D53" s="13" t="s">
        <v>971</v>
      </c>
    </row>
    <row r="54" spans="2:4" s="577" customFormat="1" ht="31.5" x14ac:dyDescent="0.25">
      <c r="B54" s="580" t="s">
        <v>50</v>
      </c>
      <c r="C54" s="209" t="s">
        <v>719</v>
      </c>
      <c r="D54" s="13" t="s">
        <v>720</v>
      </c>
    </row>
    <row r="55" spans="2:4" s="577" customFormat="1" ht="31.5" x14ac:dyDescent="0.25">
      <c r="B55" s="580" t="s">
        <v>50</v>
      </c>
      <c r="C55" s="209" t="s">
        <v>972</v>
      </c>
      <c r="D55" s="13" t="s">
        <v>973</v>
      </c>
    </row>
    <row r="56" spans="2:4" s="625" customFormat="1" ht="63" x14ac:dyDescent="0.25">
      <c r="B56" s="580" t="s">
        <v>50</v>
      </c>
      <c r="C56" s="209" t="s">
        <v>1052</v>
      </c>
      <c r="D56" s="632" t="s">
        <v>1053</v>
      </c>
    </row>
    <row r="57" spans="2:4" s="577" customFormat="1" ht="63" x14ac:dyDescent="0.25">
      <c r="B57" s="580" t="s">
        <v>50</v>
      </c>
      <c r="C57" s="209" t="s">
        <v>974</v>
      </c>
      <c r="D57" s="13" t="s">
        <v>975</v>
      </c>
    </row>
    <row r="58" spans="2:4" s="577" customFormat="1" ht="63" x14ac:dyDescent="0.25">
      <c r="B58" s="580" t="s">
        <v>50</v>
      </c>
      <c r="C58" s="209" t="s">
        <v>976</v>
      </c>
      <c r="D58" s="13" t="s">
        <v>977</v>
      </c>
    </row>
    <row r="59" spans="2:4" s="644" customFormat="1" ht="126" customHeight="1" x14ac:dyDescent="0.25">
      <c r="B59" s="580" t="s">
        <v>50</v>
      </c>
      <c r="C59" s="209" t="s">
        <v>1082</v>
      </c>
      <c r="D59" s="63" t="s">
        <v>1084</v>
      </c>
    </row>
    <row r="60" spans="2:4" s="644" customFormat="1" ht="110.25" x14ac:dyDescent="0.25">
      <c r="B60" s="580" t="s">
        <v>50</v>
      </c>
      <c r="C60" s="209" t="s">
        <v>1083</v>
      </c>
      <c r="D60" s="13" t="s">
        <v>1085</v>
      </c>
    </row>
    <row r="61" spans="2:4" s="577" customFormat="1" ht="63" x14ac:dyDescent="0.25">
      <c r="B61" s="633" t="s">
        <v>50</v>
      </c>
      <c r="C61" s="567" t="s">
        <v>1054</v>
      </c>
      <c r="D61" s="464" t="s">
        <v>1055</v>
      </c>
    </row>
    <row r="62" spans="2:4" s="577" customFormat="1" ht="63" x14ac:dyDescent="0.25">
      <c r="B62" s="633" t="s">
        <v>50</v>
      </c>
      <c r="C62" s="567" t="s">
        <v>1056</v>
      </c>
      <c r="D62" s="634" t="s">
        <v>1057</v>
      </c>
    </row>
    <row r="63" spans="2:4" s="577" customFormat="1" ht="15.75" x14ac:dyDescent="0.25">
      <c r="B63" s="580" t="s">
        <v>50</v>
      </c>
      <c r="C63" s="209" t="s">
        <v>721</v>
      </c>
      <c r="D63" s="13" t="s">
        <v>722</v>
      </c>
    </row>
    <row r="64" spans="2:4" s="577" customFormat="1" ht="15.75" x14ac:dyDescent="0.25">
      <c r="B64" s="580" t="s">
        <v>50</v>
      </c>
      <c r="C64" s="209" t="s">
        <v>723</v>
      </c>
      <c r="D64" s="13" t="s">
        <v>724</v>
      </c>
    </row>
    <row r="65" spans="2:4" s="577" customFormat="1" ht="15.75" x14ac:dyDescent="0.25">
      <c r="B65" s="580" t="s">
        <v>50</v>
      </c>
      <c r="C65" s="584" t="s">
        <v>978</v>
      </c>
      <c r="D65" s="196" t="s">
        <v>979</v>
      </c>
    </row>
    <row r="66" spans="2:4" s="577" customFormat="1" ht="15.75" x14ac:dyDescent="0.25">
      <c r="B66" s="580" t="s">
        <v>50</v>
      </c>
      <c r="C66" s="585" t="s">
        <v>980</v>
      </c>
      <c r="D66" s="582" t="s">
        <v>981</v>
      </c>
    </row>
    <row r="67" spans="2:4" ht="15.75" x14ac:dyDescent="0.25">
      <c r="B67" s="411" t="s">
        <v>56</v>
      </c>
      <c r="C67" s="412"/>
      <c r="D67" s="46" t="s">
        <v>55</v>
      </c>
    </row>
    <row r="68" spans="2:4" ht="31.5" x14ac:dyDescent="0.25">
      <c r="B68" s="407" t="s">
        <v>56</v>
      </c>
      <c r="C68" s="14" t="s">
        <v>75</v>
      </c>
      <c r="D68" s="13" t="s">
        <v>704</v>
      </c>
    </row>
    <row r="69" spans="2:4" s="577" customFormat="1" ht="15.75" x14ac:dyDescent="0.25">
      <c r="B69" s="580" t="s">
        <v>56</v>
      </c>
      <c r="C69" s="209" t="s">
        <v>721</v>
      </c>
      <c r="D69" s="13" t="s">
        <v>722</v>
      </c>
    </row>
    <row r="70" spans="2:4" s="577" customFormat="1" ht="15.75" x14ac:dyDescent="0.25">
      <c r="B70" s="580" t="s">
        <v>56</v>
      </c>
      <c r="C70" s="209" t="s">
        <v>723</v>
      </c>
      <c r="D70" s="13" t="s">
        <v>724</v>
      </c>
    </row>
    <row r="71" spans="2:4" s="577" customFormat="1" ht="15.75" x14ac:dyDescent="0.25">
      <c r="B71" s="580" t="s">
        <v>56</v>
      </c>
      <c r="C71" s="196" t="s">
        <v>978</v>
      </c>
      <c r="D71" s="586" t="s">
        <v>979</v>
      </c>
    </row>
    <row r="72" spans="2:4" s="577" customFormat="1" ht="31.5" x14ac:dyDescent="0.25">
      <c r="B72" s="580" t="s">
        <v>56</v>
      </c>
      <c r="C72" s="209" t="s">
        <v>984</v>
      </c>
      <c r="D72" s="13" t="s">
        <v>985</v>
      </c>
    </row>
    <row r="73" spans="2:4" s="577" customFormat="1" ht="47.25" x14ac:dyDescent="0.25">
      <c r="B73" s="580" t="s">
        <v>56</v>
      </c>
      <c r="C73" s="209" t="s">
        <v>986</v>
      </c>
      <c r="D73" s="13" t="s">
        <v>987</v>
      </c>
    </row>
    <row r="74" spans="2:4" s="577" customFormat="1" ht="47.25" x14ac:dyDescent="0.25">
      <c r="B74" s="580" t="s">
        <v>56</v>
      </c>
      <c r="C74" s="209" t="s">
        <v>988</v>
      </c>
      <c r="D74" s="13" t="s">
        <v>989</v>
      </c>
    </row>
    <row r="75" spans="2:4" ht="15.75" x14ac:dyDescent="0.25">
      <c r="B75" s="407" t="s">
        <v>56</v>
      </c>
      <c r="C75" s="585" t="s">
        <v>980</v>
      </c>
      <c r="D75" s="582" t="s">
        <v>981</v>
      </c>
    </row>
    <row r="76" spans="2:4" ht="15.75" x14ac:dyDescent="0.25">
      <c r="B76" s="411" t="s">
        <v>54</v>
      </c>
      <c r="C76" s="412"/>
      <c r="D76" s="46" t="s">
        <v>53</v>
      </c>
    </row>
    <row r="77" spans="2:4" s="625" customFormat="1" ht="63" x14ac:dyDescent="0.25">
      <c r="B77" s="580" t="s">
        <v>54</v>
      </c>
      <c r="C77" s="209" t="s">
        <v>1052</v>
      </c>
      <c r="D77" s="632" t="s">
        <v>1053</v>
      </c>
    </row>
    <row r="78" spans="2:4" ht="15.75" x14ac:dyDescent="0.25">
      <c r="B78" s="411" t="s">
        <v>52</v>
      </c>
      <c r="C78" s="412"/>
      <c r="D78" s="46" t="s">
        <v>51</v>
      </c>
    </row>
    <row r="79" spans="2:4" ht="31.5" x14ac:dyDescent="0.25">
      <c r="B79" s="411" t="s">
        <v>59</v>
      </c>
      <c r="C79" s="412"/>
      <c r="D79" s="46" t="s">
        <v>58</v>
      </c>
    </row>
    <row r="80" spans="2:4" ht="47.25" x14ac:dyDescent="0.25">
      <c r="B80" s="411" t="s">
        <v>706</v>
      </c>
      <c r="C80" s="412"/>
      <c r="D80" s="46" t="s">
        <v>707</v>
      </c>
    </row>
    <row r="81" spans="2:4" s="577" customFormat="1" ht="31.5" x14ac:dyDescent="0.25">
      <c r="B81" s="407" t="s">
        <v>706</v>
      </c>
      <c r="C81" s="209" t="s">
        <v>982</v>
      </c>
      <c r="D81" s="13" t="s">
        <v>983</v>
      </c>
    </row>
    <row r="82" spans="2:4" ht="47.25" x14ac:dyDescent="0.25">
      <c r="B82" s="407" t="s">
        <v>706</v>
      </c>
      <c r="C82" s="64" t="s">
        <v>714</v>
      </c>
      <c r="D82" s="13" t="s">
        <v>715</v>
      </c>
    </row>
    <row r="83" spans="2:4" ht="31.5" x14ac:dyDescent="0.25">
      <c r="B83" s="407" t="s">
        <v>706</v>
      </c>
      <c r="C83" s="14" t="s">
        <v>67</v>
      </c>
      <c r="D83" s="13" t="s">
        <v>716</v>
      </c>
    </row>
    <row r="84" spans="2:4" ht="31.5" x14ac:dyDescent="0.25">
      <c r="B84" s="407" t="s">
        <v>706</v>
      </c>
      <c r="C84" s="410" t="s">
        <v>76</v>
      </c>
      <c r="D84" s="13" t="s">
        <v>717</v>
      </c>
    </row>
    <row r="85" spans="2:4" ht="15.75" x14ac:dyDescent="0.25">
      <c r="B85" s="407" t="s">
        <v>706</v>
      </c>
      <c r="C85" s="413" t="s">
        <v>420</v>
      </c>
      <c r="D85" s="13" t="s">
        <v>718</v>
      </c>
    </row>
    <row r="86" spans="2:4" ht="31.5" x14ac:dyDescent="0.25">
      <c r="B86" s="407" t="s">
        <v>706</v>
      </c>
      <c r="C86" s="14" t="s">
        <v>719</v>
      </c>
      <c r="D86" s="13" t="s">
        <v>720</v>
      </c>
    </row>
    <row r="87" spans="2:4" ht="15.75" x14ac:dyDescent="0.25">
      <c r="B87" s="407" t="s">
        <v>706</v>
      </c>
      <c r="C87" s="14" t="s">
        <v>721</v>
      </c>
      <c r="D87" s="13" t="s">
        <v>722</v>
      </c>
    </row>
    <row r="88" spans="2:4" ht="15.75" x14ac:dyDescent="0.25">
      <c r="B88" s="407" t="s">
        <v>706</v>
      </c>
      <c r="C88" s="14" t="s">
        <v>723</v>
      </c>
      <c r="D88" s="13" t="s">
        <v>724</v>
      </c>
    </row>
    <row r="89" spans="2:4" ht="15.75" x14ac:dyDescent="0.25">
      <c r="B89" s="407" t="s">
        <v>706</v>
      </c>
      <c r="C89" s="14" t="s">
        <v>64</v>
      </c>
      <c r="D89" s="13" t="s">
        <v>991</v>
      </c>
    </row>
    <row r="91" spans="2:4" s="4" customFormat="1" ht="15" customHeight="1" x14ac:dyDescent="0.25">
      <c r="B91" s="667"/>
      <c r="C91" s="667"/>
      <c r="D91" s="667"/>
    </row>
    <row r="92" spans="2:4" s="4" customFormat="1" ht="45.75" customHeight="1" x14ac:dyDescent="0.25">
      <c r="B92" s="667" t="s">
        <v>990</v>
      </c>
      <c r="C92" s="667"/>
      <c r="D92" s="667"/>
    </row>
    <row r="93" spans="2:4" s="4" customFormat="1" x14ac:dyDescent="0.25"/>
  </sheetData>
  <mergeCells count="11">
    <mergeCell ref="C6:D6"/>
    <mergeCell ref="C1:D1"/>
    <mergeCell ref="C2:D2"/>
    <mergeCell ref="C3:D3"/>
    <mergeCell ref="C4:D4"/>
    <mergeCell ref="C5:D5"/>
    <mergeCell ref="C7:D7"/>
    <mergeCell ref="C10:D10"/>
    <mergeCell ref="C11:D11"/>
    <mergeCell ref="B91:D91"/>
    <mergeCell ref="B92:D92"/>
  </mergeCells>
  <pageMargins left="0.70866141732283472" right="0.70866141732283472" top="0.74803149606299213" bottom="0.74803149606299213" header="0.31496062992125984" footer="0.31496062992125984"/>
  <pageSetup paperSize="9" scale="66" orientation="portrait" blackAndWhite="1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21"/>
  <sheetViews>
    <sheetView zoomScaleNormal="100" workbookViewId="0">
      <selection activeCell="D17" sqref="D17"/>
    </sheetView>
  </sheetViews>
  <sheetFormatPr defaultRowHeight="15" x14ac:dyDescent="0.25"/>
  <cols>
    <col min="1" max="1" width="5.5703125" customWidth="1"/>
    <col min="2" max="2" width="10.85546875" customWidth="1"/>
    <col min="3" max="3" width="28.28515625" customWidth="1"/>
    <col min="4" max="4" width="79.5703125" customWidth="1"/>
  </cols>
  <sheetData>
    <row r="1" spans="2:4" x14ac:dyDescent="0.25">
      <c r="C1" s="668" t="s">
        <v>728</v>
      </c>
      <c r="D1" s="669"/>
    </row>
    <row r="2" spans="2:4" x14ac:dyDescent="0.25">
      <c r="C2" s="668" t="s">
        <v>656</v>
      </c>
      <c r="D2" s="669"/>
    </row>
    <row r="3" spans="2:4" x14ac:dyDescent="0.25">
      <c r="C3" s="668" t="s">
        <v>657</v>
      </c>
      <c r="D3" s="669"/>
    </row>
    <row r="4" spans="2:4" x14ac:dyDescent="0.25">
      <c r="C4" s="668" t="s">
        <v>658</v>
      </c>
      <c r="D4" s="669"/>
    </row>
    <row r="5" spans="2:4" x14ac:dyDescent="0.25">
      <c r="C5" s="668" t="s">
        <v>918</v>
      </c>
      <c r="D5" s="669"/>
    </row>
    <row r="6" spans="2:4" x14ac:dyDescent="0.25">
      <c r="C6" s="662" t="s">
        <v>919</v>
      </c>
      <c r="D6" s="665"/>
    </row>
    <row r="7" spans="2:4" x14ac:dyDescent="0.25">
      <c r="C7" s="662" t="s">
        <v>1077</v>
      </c>
      <c r="D7" s="665"/>
    </row>
    <row r="8" spans="2:4" x14ac:dyDescent="0.25">
      <c r="D8" s="4" t="s">
        <v>1078</v>
      </c>
    </row>
    <row r="9" spans="2:4" s="643" customFormat="1" x14ac:dyDescent="0.25">
      <c r="D9" s="642"/>
    </row>
    <row r="10" spans="2:4" x14ac:dyDescent="0.25">
      <c r="C10" s="672" t="s">
        <v>659</v>
      </c>
      <c r="D10" s="661"/>
    </row>
    <row r="11" spans="2:4" ht="18.75" x14ac:dyDescent="0.25">
      <c r="C11" s="666" t="s">
        <v>660</v>
      </c>
      <c r="D11" s="661"/>
    </row>
    <row r="12" spans="2:4" ht="18.75" x14ac:dyDescent="0.25">
      <c r="C12" s="401"/>
    </row>
    <row r="13" spans="2:4" x14ac:dyDescent="0.25">
      <c r="D13" s="216"/>
    </row>
    <row r="14" spans="2:4" ht="31.5" x14ac:dyDescent="0.25">
      <c r="B14" s="403" t="s">
        <v>661</v>
      </c>
      <c r="C14" s="10" t="s">
        <v>662</v>
      </c>
      <c r="D14" s="12" t="s">
        <v>0</v>
      </c>
    </row>
    <row r="15" spans="2:4" ht="31.5" x14ac:dyDescent="0.25">
      <c r="B15" s="404" t="s">
        <v>56</v>
      </c>
      <c r="C15" s="405"/>
      <c r="D15" s="46" t="s">
        <v>55</v>
      </c>
    </row>
    <row r="16" spans="2:4" ht="47.25" x14ac:dyDescent="0.25">
      <c r="B16" s="61" t="s">
        <v>56</v>
      </c>
      <c r="C16" s="406" t="s">
        <v>648</v>
      </c>
      <c r="D16" s="209" t="s">
        <v>652</v>
      </c>
    </row>
    <row r="17" spans="2:4" ht="35.25" customHeight="1" x14ac:dyDescent="0.25">
      <c r="B17" s="407" t="s">
        <v>56</v>
      </c>
      <c r="C17" s="408" t="s">
        <v>363</v>
      </c>
      <c r="D17" s="86" t="s">
        <v>840</v>
      </c>
    </row>
    <row r="18" spans="2:4" ht="47.25" x14ac:dyDescent="0.25">
      <c r="B18" s="407" t="s">
        <v>56</v>
      </c>
      <c r="C18" s="14" t="s">
        <v>391</v>
      </c>
      <c r="D18" s="13" t="s">
        <v>392</v>
      </c>
    </row>
    <row r="19" spans="2:4" ht="47.25" x14ac:dyDescent="0.25">
      <c r="B19" s="407" t="s">
        <v>56</v>
      </c>
      <c r="C19" s="14" t="s">
        <v>397</v>
      </c>
      <c r="D19" s="13" t="s">
        <v>398</v>
      </c>
    </row>
    <row r="20" spans="2:4" ht="31.5" x14ac:dyDescent="0.25">
      <c r="B20" s="407" t="s">
        <v>56</v>
      </c>
      <c r="C20" s="14" t="s">
        <v>373</v>
      </c>
      <c r="D20" s="13" t="s">
        <v>374</v>
      </c>
    </row>
    <row r="21" spans="2:4" ht="31.5" x14ac:dyDescent="0.25">
      <c r="B21" s="407" t="s">
        <v>56</v>
      </c>
      <c r="C21" s="14" t="s">
        <v>381</v>
      </c>
      <c r="D21" s="13" t="s">
        <v>382</v>
      </c>
    </row>
  </sheetData>
  <mergeCells count="9">
    <mergeCell ref="C7:D7"/>
    <mergeCell ref="C10:D10"/>
    <mergeCell ref="C11:D11"/>
    <mergeCell ref="C1:D1"/>
    <mergeCell ref="C2:D2"/>
    <mergeCell ref="C3:D3"/>
    <mergeCell ref="C4:D4"/>
    <mergeCell ref="C5:D5"/>
    <mergeCell ref="C6:D6"/>
  </mergeCells>
  <pageMargins left="0.70866141732283472" right="0.70866141732283472" top="0.74803149606299213" bottom="0.74803149606299213" header="0.31496062992125984" footer="0.31496062992125984"/>
  <pageSetup paperSize="9" scale="70" orientation="portrait" blackAndWhite="1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9"/>
  <sheetViews>
    <sheetView zoomScaleNormal="100" workbookViewId="0">
      <selection activeCell="B9" sqref="B9"/>
    </sheetView>
  </sheetViews>
  <sheetFormatPr defaultRowHeight="15" x14ac:dyDescent="0.25"/>
  <cols>
    <col min="1" max="1" width="23.28515625" customWidth="1"/>
    <col min="2" max="2" width="86.7109375" customWidth="1"/>
    <col min="3" max="3" width="13.28515625" customWidth="1"/>
    <col min="4" max="4" width="10.28515625" customWidth="1"/>
  </cols>
  <sheetData>
    <row r="1" spans="1:9" x14ac:dyDescent="0.25">
      <c r="B1" s="663" t="s">
        <v>729</v>
      </c>
      <c r="C1" s="664"/>
    </row>
    <row r="2" spans="1:9" x14ac:dyDescent="0.25">
      <c r="B2" s="663" t="s">
        <v>266</v>
      </c>
      <c r="C2" s="664"/>
    </row>
    <row r="3" spans="1:9" x14ac:dyDescent="0.25">
      <c r="B3" s="663" t="s">
        <v>267</v>
      </c>
      <c r="C3" s="664"/>
    </row>
    <row r="4" spans="1:9" x14ac:dyDescent="0.25">
      <c r="B4" s="663" t="s">
        <v>268</v>
      </c>
      <c r="C4" s="664"/>
    </row>
    <row r="5" spans="1:9" x14ac:dyDescent="0.25">
      <c r="B5" s="663" t="s">
        <v>907</v>
      </c>
      <c r="C5" s="664"/>
    </row>
    <row r="6" spans="1:9" x14ac:dyDescent="0.25">
      <c r="B6" s="660" t="s">
        <v>908</v>
      </c>
      <c r="C6" s="661"/>
    </row>
    <row r="7" spans="1:9" x14ac:dyDescent="0.25">
      <c r="B7" s="660" t="s">
        <v>1047</v>
      </c>
      <c r="C7" s="661"/>
    </row>
    <row r="8" spans="1:9" x14ac:dyDescent="0.25">
      <c r="B8" s="662" t="s">
        <v>1131</v>
      </c>
      <c r="C8" s="662"/>
    </row>
    <row r="9" spans="1:9" x14ac:dyDescent="0.25">
      <c r="I9" s="4"/>
    </row>
    <row r="10" spans="1:9" ht="15.75" x14ac:dyDescent="0.25">
      <c r="A10" s="674" t="s">
        <v>1041</v>
      </c>
      <c r="B10" s="674"/>
      <c r="C10" s="674"/>
      <c r="I10" s="4"/>
    </row>
    <row r="11" spans="1:9" ht="15.75" x14ac:dyDescent="0.25">
      <c r="A11" s="675" t="s">
        <v>909</v>
      </c>
      <c r="B11" s="675"/>
      <c r="C11" s="675"/>
    </row>
    <row r="12" spans="1:9" x14ac:dyDescent="0.25">
      <c r="C12" s="4" t="s">
        <v>564</v>
      </c>
    </row>
    <row r="13" spans="1:9" ht="63" customHeight="1" x14ac:dyDescent="0.25">
      <c r="A13" s="177" t="s">
        <v>269</v>
      </c>
      <c r="B13" s="11" t="s">
        <v>270</v>
      </c>
      <c r="C13" s="381" t="s">
        <v>725</v>
      </c>
    </row>
    <row r="14" spans="1:9" ht="22.5" customHeight="1" x14ac:dyDescent="0.25">
      <c r="A14" s="469" t="s">
        <v>271</v>
      </c>
      <c r="B14" s="46" t="s">
        <v>272</v>
      </c>
      <c r="C14" s="475">
        <f>SUM(C15,C20,C26,C37,C40,C50,C57,C63)</f>
        <v>160500065</v>
      </c>
    </row>
    <row r="15" spans="1:9" ht="18.75" customHeight="1" x14ac:dyDescent="0.25">
      <c r="A15" s="178" t="s">
        <v>273</v>
      </c>
      <c r="B15" s="179" t="s">
        <v>274</v>
      </c>
      <c r="C15" s="476">
        <f>SUM(C16)</f>
        <v>68459967</v>
      </c>
    </row>
    <row r="16" spans="1:9" ht="17.25" customHeight="1" x14ac:dyDescent="0.25">
      <c r="A16" s="180" t="s">
        <v>275</v>
      </c>
      <c r="B16" s="181" t="s">
        <v>276</v>
      </c>
      <c r="C16" s="477">
        <f>SUM(C17:C19)</f>
        <v>68459967</v>
      </c>
    </row>
    <row r="17" spans="1:10" ht="66" x14ac:dyDescent="0.25">
      <c r="A17" s="182" t="s">
        <v>277</v>
      </c>
      <c r="B17" s="49" t="s">
        <v>278</v>
      </c>
      <c r="C17" s="478">
        <v>67288169</v>
      </c>
    </row>
    <row r="18" spans="1:10" ht="81" customHeight="1" x14ac:dyDescent="0.25">
      <c r="A18" s="62" t="s">
        <v>279</v>
      </c>
      <c r="B18" s="63" t="s">
        <v>280</v>
      </c>
      <c r="C18" s="478">
        <v>530822</v>
      </c>
    </row>
    <row r="19" spans="1:10" ht="36" customHeight="1" x14ac:dyDescent="0.25">
      <c r="A19" s="62" t="s">
        <v>281</v>
      </c>
      <c r="B19" s="63" t="s">
        <v>282</v>
      </c>
      <c r="C19" s="478">
        <v>640976</v>
      </c>
    </row>
    <row r="20" spans="1:10" ht="33" customHeight="1" x14ac:dyDescent="0.25">
      <c r="A20" s="183" t="s">
        <v>283</v>
      </c>
      <c r="B20" s="184" t="s">
        <v>284</v>
      </c>
      <c r="C20" s="476">
        <f>SUM(C21)</f>
        <v>7490181</v>
      </c>
    </row>
    <row r="21" spans="1:10" ht="33" customHeight="1" x14ac:dyDescent="0.25">
      <c r="A21" s="185" t="s">
        <v>285</v>
      </c>
      <c r="B21" s="447" t="s">
        <v>286</v>
      </c>
      <c r="C21" s="477">
        <f>SUM(C22:C25)</f>
        <v>7490181</v>
      </c>
    </row>
    <row r="22" spans="1:10" ht="83.25" customHeight="1" x14ac:dyDescent="0.25">
      <c r="A22" s="62" t="s">
        <v>896</v>
      </c>
      <c r="B22" s="63" t="s">
        <v>900</v>
      </c>
      <c r="C22" s="478">
        <v>3432263</v>
      </c>
    </row>
    <row r="23" spans="1:10" ht="94.5" x14ac:dyDescent="0.25">
      <c r="A23" s="62" t="s">
        <v>897</v>
      </c>
      <c r="B23" s="63" t="s">
        <v>901</v>
      </c>
      <c r="C23" s="478">
        <v>17679</v>
      </c>
      <c r="G23" s="673"/>
      <c r="H23" s="673"/>
      <c r="I23" s="673"/>
      <c r="J23" s="673"/>
    </row>
    <row r="24" spans="1:10" ht="79.5" customHeight="1" x14ac:dyDescent="0.25">
      <c r="A24" s="62" t="s">
        <v>898</v>
      </c>
      <c r="B24" s="63" t="s">
        <v>902</v>
      </c>
      <c r="C24" s="478">
        <v>4483180</v>
      </c>
    </row>
    <row r="25" spans="1:10" ht="81" customHeight="1" x14ac:dyDescent="0.25">
      <c r="A25" s="62" t="s">
        <v>899</v>
      </c>
      <c r="B25" s="63" t="s">
        <v>903</v>
      </c>
      <c r="C25" s="478">
        <v>-442941</v>
      </c>
    </row>
    <row r="26" spans="1:10" ht="16.5" customHeight="1" x14ac:dyDescent="0.25">
      <c r="A26" s="183" t="s">
        <v>287</v>
      </c>
      <c r="B26" s="179" t="s">
        <v>288</v>
      </c>
      <c r="C26" s="476">
        <f>SUM(C27+C31+C33+C35)</f>
        <v>2791924</v>
      </c>
    </row>
    <row r="27" spans="1:10" ht="16.5" customHeight="1" x14ac:dyDescent="0.25">
      <c r="A27" s="186" t="s">
        <v>542</v>
      </c>
      <c r="B27" s="181" t="s">
        <v>541</v>
      </c>
      <c r="C27" s="477">
        <f>SUM(C28:C30)</f>
        <v>157627</v>
      </c>
    </row>
    <row r="28" spans="1:10" ht="31.5" customHeight="1" x14ac:dyDescent="0.25">
      <c r="A28" s="295" t="s">
        <v>796</v>
      </c>
      <c r="B28" s="82" t="s">
        <v>544</v>
      </c>
      <c r="C28" s="480">
        <v>100675</v>
      </c>
    </row>
    <row r="29" spans="1:10" ht="48.75" customHeight="1" x14ac:dyDescent="0.25">
      <c r="A29" s="295" t="s">
        <v>797</v>
      </c>
      <c r="B29" s="82" t="s">
        <v>798</v>
      </c>
      <c r="C29" s="480">
        <v>56952</v>
      </c>
    </row>
    <row r="30" spans="1:10" ht="23.25" customHeight="1" x14ac:dyDescent="0.25">
      <c r="A30" s="295" t="s">
        <v>543</v>
      </c>
      <c r="B30" s="58" t="s">
        <v>545</v>
      </c>
      <c r="C30" s="480"/>
    </row>
    <row r="31" spans="1:10" ht="17.25" customHeight="1" x14ac:dyDescent="0.25">
      <c r="A31" s="186" t="s">
        <v>289</v>
      </c>
      <c r="B31" s="181" t="s">
        <v>290</v>
      </c>
      <c r="C31" s="477">
        <f>SUM(C32)</f>
        <v>1779209</v>
      </c>
    </row>
    <row r="32" spans="1:10" ht="18.75" customHeight="1" x14ac:dyDescent="0.25">
      <c r="A32" s="14" t="s">
        <v>291</v>
      </c>
      <c r="B32" s="187" t="s">
        <v>290</v>
      </c>
      <c r="C32" s="478">
        <v>1779209</v>
      </c>
    </row>
    <row r="33" spans="1:3" ht="16.5" customHeight="1" x14ac:dyDescent="0.25">
      <c r="A33" s="186" t="s">
        <v>292</v>
      </c>
      <c r="B33" s="181" t="s">
        <v>293</v>
      </c>
      <c r="C33" s="477">
        <f>SUM(C34)</f>
        <v>848188</v>
      </c>
    </row>
    <row r="34" spans="1:3" ht="17.25" customHeight="1" x14ac:dyDescent="0.25">
      <c r="A34" s="14" t="s">
        <v>294</v>
      </c>
      <c r="B34" s="187" t="s">
        <v>293</v>
      </c>
      <c r="C34" s="478">
        <v>848188</v>
      </c>
    </row>
    <row r="35" spans="1:3" s="569" customFormat="1" ht="16.5" customHeight="1" x14ac:dyDescent="0.25">
      <c r="A35" s="186" t="s">
        <v>911</v>
      </c>
      <c r="B35" s="181" t="s">
        <v>910</v>
      </c>
      <c r="C35" s="477">
        <f>SUM(C36)</f>
        <v>6900</v>
      </c>
    </row>
    <row r="36" spans="1:3" s="569" customFormat="1" ht="35.25" customHeight="1" x14ac:dyDescent="0.25">
      <c r="A36" s="14" t="s">
        <v>913</v>
      </c>
      <c r="B36" s="187" t="s">
        <v>912</v>
      </c>
      <c r="C36" s="478">
        <v>6900</v>
      </c>
    </row>
    <row r="37" spans="1:3" ht="19.5" customHeight="1" x14ac:dyDescent="0.25">
      <c r="A37" s="183" t="s">
        <v>295</v>
      </c>
      <c r="B37" s="179" t="s">
        <v>296</v>
      </c>
      <c r="C37" s="476">
        <f>SUM(C38 )</f>
        <v>1046530</v>
      </c>
    </row>
    <row r="38" spans="1:3" ht="31.5" x14ac:dyDescent="0.25">
      <c r="A38" s="188" t="s">
        <v>297</v>
      </c>
      <c r="B38" s="181" t="s">
        <v>298</v>
      </c>
      <c r="C38" s="477">
        <f>SUM(C39)</f>
        <v>1046530</v>
      </c>
    </row>
    <row r="39" spans="1:3" ht="31.5" x14ac:dyDescent="0.25">
      <c r="A39" s="14" t="s">
        <v>299</v>
      </c>
      <c r="B39" s="13" t="s">
        <v>300</v>
      </c>
      <c r="C39" s="478">
        <v>1046530</v>
      </c>
    </row>
    <row r="40" spans="1:3" ht="31.5" x14ac:dyDescent="0.25">
      <c r="A40" s="183" t="s">
        <v>301</v>
      </c>
      <c r="B40" s="136" t="s">
        <v>302</v>
      </c>
      <c r="C40" s="476">
        <f>SUM(C41,C45)</f>
        <v>6523083</v>
      </c>
    </row>
    <row r="41" spans="1:3" ht="22.5" hidden="1" customHeight="1" x14ac:dyDescent="0.25">
      <c r="A41" s="186" t="s">
        <v>303</v>
      </c>
      <c r="B41" s="181" t="s">
        <v>304</v>
      </c>
      <c r="C41" s="477">
        <f>SUM(C42)</f>
        <v>0</v>
      </c>
    </row>
    <row r="42" spans="1:3" ht="31.5" hidden="1" x14ac:dyDescent="0.25">
      <c r="A42" s="189" t="s">
        <v>75</v>
      </c>
      <c r="B42" s="190" t="s">
        <v>305</v>
      </c>
      <c r="C42" s="481"/>
    </row>
    <row r="43" spans="1:3" ht="31.5" hidden="1" x14ac:dyDescent="0.25">
      <c r="A43" s="14" t="s">
        <v>75</v>
      </c>
      <c r="B43" s="13" t="s">
        <v>306</v>
      </c>
      <c r="C43" s="478"/>
    </row>
    <row r="44" spans="1:3" ht="63" hidden="1" x14ac:dyDescent="0.25">
      <c r="A44" s="14" t="s">
        <v>307</v>
      </c>
      <c r="B44" s="13" t="s">
        <v>308</v>
      </c>
      <c r="C44" s="478"/>
    </row>
    <row r="45" spans="1:3" ht="78.75" x14ac:dyDescent="0.25">
      <c r="A45" s="186" t="s">
        <v>309</v>
      </c>
      <c r="B45" s="181" t="s">
        <v>310</v>
      </c>
      <c r="C45" s="477">
        <f>SUM(C46:C49)</f>
        <v>6523083</v>
      </c>
    </row>
    <row r="46" spans="1:3" ht="78" customHeight="1" x14ac:dyDescent="0.25">
      <c r="A46" s="14" t="s">
        <v>810</v>
      </c>
      <c r="B46" s="13" t="s">
        <v>811</v>
      </c>
      <c r="C46" s="478">
        <v>5548075</v>
      </c>
    </row>
    <row r="47" spans="1:3" ht="61.5" customHeight="1" x14ac:dyDescent="0.25">
      <c r="A47" s="14" t="s">
        <v>311</v>
      </c>
      <c r="B47" s="13" t="s">
        <v>312</v>
      </c>
      <c r="C47" s="478">
        <v>377095</v>
      </c>
    </row>
    <row r="48" spans="1:3" ht="63" customHeight="1" x14ac:dyDescent="0.25">
      <c r="A48" s="191" t="s">
        <v>60</v>
      </c>
      <c r="B48" s="49" t="s">
        <v>61</v>
      </c>
      <c r="C48" s="478">
        <v>511609</v>
      </c>
    </row>
    <row r="49" spans="1:3" ht="31.5" x14ac:dyDescent="0.25">
      <c r="A49" s="14" t="s">
        <v>678</v>
      </c>
      <c r="B49" s="13" t="s">
        <v>768</v>
      </c>
      <c r="C49" s="478">
        <v>86304</v>
      </c>
    </row>
    <row r="50" spans="1:3" ht="21" customHeight="1" x14ac:dyDescent="0.25">
      <c r="A50" s="183" t="s">
        <v>313</v>
      </c>
      <c r="B50" s="179" t="s">
        <v>314</v>
      </c>
      <c r="C50" s="476">
        <f>SUM(C51)</f>
        <v>17520</v>
      </c>
    </row>
    <row r="51" spans="1:3" ht="17.25" customHeight="1" x14ac:dyDescent="0.25">
      <c r="A51" s="192" t="s">
        <v>315</v>
      </c>
      <c r="B51" s="193" t="s">
        <v>316</v>
      </c>
      <c r="C51" s="479">
        <f>SUM(C52:C56)</f>
        <v>17520</v>
      </c>
    </row>
    <row r="52" spans="1:3" ht="32.25" customHeight="1" x14ac:dyDescent="0.25">
      <c r="A52" s="64" t="s">
        <v>317</v>
      </c>
      <c r="B52" s="194" t="s">
        <v>318</v>
      </c>
      <c r="C52" s="482">
        <v>15420</v>
      </c>
    </row>
    <row r="53" spans="1:3" ht="30" hidden="1" customHeight="1" x14ac:dyDescent="0.25">
      <c r="A53" s="64" t="s">
        <v>319</v>
      </c>
      <c r="B53" s="195" t="s">
        <v>320</v>
      </c>
      <c r="C53" s="483"/>
    </row>
    <row r="54" spans="1:3" ht="16.5" hidden="1" customHeight="1" x14ac:dyDescent="0.25">
      <c r="A54" s="196" t="s">
        <v>321</v>
      </c>
      <c r="B54" s="195" t="s">
        <v>322</v>
      </c>
      <c r="C54" s="483"/>
    </row>
    <row r="55" spans="1:3" ht="14.25" customHeight="1" x14ac:dyDescent="0.25">
      <c r="A55" s="196" t="s">
        <v>830</v>
      </c>
      <c r="B55" s="196" t="s">
        <v>832</v>
      </c>
      <c r="C55" s="480">
        <v>2100</v>
      </c>
    </row>
    <row r="56" spans="1:3" ht="14.25" hidden="1" customHeight="1" x14ac:dyDescent="0.25">
      <c r="A56" s="196" t="s">
        <v>831</v>
      </c>
      <c r="B56" s="465" t="s">
        <v>833</v>
      </c>
      <c r="C56" s="480"/>
    </row>
    <row r="57" spans="1:3" ht="31.5" x14ac:dyDescent="0.25">
      <c r="A57" s="183" t="s">
        <v>323</v>
      </c>
      <c r="B57" s="179" t="s">
        <v>904</v>
      </c>
      <c r="C57" s="476">
        <f>SUM(C58,C60)</f>
        <v>7048270</v>
      </c>
    </row>
    <row r="58" spans="1:3" ht="15.75" x14ac:dyDescent="0.25">
      <c r="A58" s="197" t="s">
        <v>324</v>
      </c>
      <c r="B58" s="181" t="s">
        <v>325</v>
      </c>
      <c r="C58" s="477">
        <f>SUM(C59)</f>
        <v>6936200</v>
      </c>
    </row>
    <row r="59" spans="1:3" ht="31.5" x14ac:dyDescent="0.25">
      <c r="A59" s="14" t="s">
        <v>67</v>
      </c>
      <c r="B59" s="13" t="s">
        <v>326</v>
      </c>
      <c r="C59" s="478">
        <v>6936200</v>
      </c>
    </row>
    <row r="60" spans="1:3" ht="18.75" customHeight="1" x14ac:dyDescent="0.25">
      <c r="A60" s="197" t="s">
        <v>327</v>
      </c>
      <c r="B60" s="181" t="s">
        <v>328</v>
      </c>
      <c r="C60" s="477">
        <f>SUM(C61:C62)</f>
        <v>112070</v>
      </c>
    </row>
    <row r="61" spans="1:3" ht="33" customHeight="1" x14ac:dyDescent="0.25">
      <c r="A61" s="14" t="s">
        <v>76</v>
      </c>
      <c r="B61" s="13" t="s">
        <v>329</v>
      </c>
      <c r="C61" s="478">
        <v>102070</v>
      </c>
    </row>
    <row r="62" spans="1:3" ht="18" customHeight="1" x14ac:dyDescent="0.25">
      <c r="A62" s="14" t="s">
        <v>420</v>
      </c>
      <c r="B62" s="13" t="s">
        <v>421</v>
      </c>
      <c r="C62" s="478">
        <v>10000</v>
      </c>
    </row>
    <row r="63" spans="1:3" ht="20.25" customHeight="1" x14ac:dyDescent="0.25">
      <c r="A63" s="183" t="s">
        <v>330</v>
      </c>
      <c r="B63" s="179" t="s">
        <v>331</v>
      </c>
      <c r="C63" s="476">
        <f>SUM(C64+C67)</f>
        <v>67122590</v>
      </c>
    </row>
    <row r="64" spans="1:3" s="43" customFormat="1" ht="65.25" hidden="1" customHeight="1" x14ac:dyDescent="0.25">
      <c r="A64" s="181" t="s">
        <v>891</v>
      </c>
      <c r="B64" s="447" t="s">
        <v>889</v>
      </c>
      <c r="C64" s="477">
        <f>SUM(C65)</f>
        <v>0</v>
      </c>
    </row>
    <row r="65" spans="1:9" s="43" customFormat="1" ht="81" hidden="1" customHeight="1" x14ac:dyDescent="0.25">
      <c r="A65" s="198" t="s">
        <v>892</v>
      </c>
      <c r="B65" s="198" t="s">
        <v>890</v>
      </c>
      <c r="C65" s="484">
        <f>SUM(C66)</f>
        <v>0</v>
      </c>
    </row>
    <row r="66" spans="1:9" s="43" customFormat="1" ht="66.75" hidden="1" customHeight="1" x14ac:dyDescent="0.25">
      <c r="A66" s="58" t="s">
        <v>694</v>
      </c>
      <c r="B66" s="82" t="s">
        <v>695</v>
      </c>
      <c r="C66" s="478"/>
    </row>
    <row r="67" spans="1:9" ht="31.5" x14ac:dyDescent="0.25">
      <c r="A67" s="186" t="s">
        <v>332</v>
      </c>
      <c r="B67" s="181" t="s">
        <v>799</v>
      </c>
      <c r="C67" s="477">
        <f>SUM(C68:C69)</f>
        <v>67122590</v>
      </c>
    </row>
    <row r="68" spans="1:9" ht="47.25" x14ac:dyDescent="0.25">
      <c r="A68" s="191" t="s">
        <v>813</v>
      </c>
      <c r="B68" s="49" t="s">
        <v>812</v>
      </c>
      <c r="C68" s="478">
        <v>67062590</v>
      </c>
    </row>
    <row r="69" spans="1:9" ht="31.5" x14ac:dyDescent="0.25">
      <c r="A69" s="191" t="s">
        <v>333</v>
      </c>
      <c r="B69" s="49" t="s">
        <v>334</v>
      </c>
      <c r="C69" s="478">
        <v>60000</v>
      </c>
    </row>
    <row r="70" spans="1:9" ht="23.25" customHeight="1" x14ac:dyDescent="0.25">
      <c r="A70" s="412" t="s">
        <v>64</v>
      </c>
      <c r="B70" s="215" t="s">
        <v>335</v>
      </c>
      <c r="C70" s="485">
        <f>SUM(C71,C96,C98,C97)</f>
        <v>331607066</v>
      </c>
      <c r="I70" s="562"/>
    </row>
    <row r="71" spans="1:9" ht="31.5" x14ac:dyDescent="0.25">
      <c r="A71" s="183" t="s">
        <v>336</v>
      </c>
      <c r="B71" s="179" t="s">
        <v>575</v>
      </c>
      <c r="C71" s="476">
        <f>SUM(C72+C76+C85+C93)</f>
        <v>332035466</v>
      </c>
      <c r="I71" s="562"/>
    </row>
    <row r="72" spans="1:9" ht="21" customHeight="1" x14ac:dyDescent="0.25">
      <c r="A72" s="186" t="s">
        <v>851</v>
      </c>
      <c r="B72" s="181" t="s">
        <v>837</v>
      </c>
      <c r="C72" s="477">
        <f>SUM(C73)</f>
        <v>43433347</v>
      </c>
      <c r="I72" s="562"/>
    </row>
    <row r="73" spans="1:9" ht="31.5" x14ac:dyDescent="0.25">
      <c r="A73" s="14" t="s">
        <v>852</v>
      </c>
      <c r="B73" s="13" t="s">
        <v>65</v>
      </c>
      <c r="C73" s="478">
        <v>43433347</v>
      </c>
    </row>
    <row r="74" spans="1:9" ht="24.75" hidden="1" customHeight="1" x14ac:dyDescent="0.25">
      <c r="A74" s="189" t="s">
        <v>853</v>
      </c>
      <c r="B74" s="190" t="s">
        <v>800</v>
      </c>
      <c r="C74" s="481">
        <f>SUM(C75)</f>
        <v>0</v>
      </c>
    </row>
    <row r="75" spans="1:9" ht="31.5" hidden="1" x14ac:dyDescent="0.25">
      <c r="A75" s="14" t="s">
        <v>854</v>
      </c>
      <c r="B75" s="13" t="s">
        <v>705</v>
      </c>
      <c r="C75" s="478"/>
    </row>
    <row r="76" spans="1:9" ht="31.5" x14ac:dyDescent="0.25">
      <c r="A76" s="201" t="s">
        <v>1021</v>
      </c>
      <c r="B76" s="202" t="s">
        <v>402</v>
      </c>
      <c r="C76" s="477">
        <f>SUM(C77:C84)</f>
        <v>73087058</v>
      </c>
    </row>
    <row r="77" spans="1:9" ht="68.25" customHeight="1" x14ac:dyDescent="0.25">
      <c r="A77" s="13" t="s">
        <v>1058</v>
      </c>
      <c r="B77" s="209" t="s">
        <v>1059</v>
      </c>
      <c r="C77" s="478">
        <v>1117058</v>
      </c>
      <c r="E77" s="673"/>
      <c r="F77" s="673"/>
      <c r="G77" s="673"/>
      <c r="H77" s="673"/>
    </row>
    <row r="78" spans="1:9" s="625" customFormat="1" ht="51" customHeight="1" x14ac:dyDescent="0.25">
      <c r="A78" s="13" t="s">
        <v>1061</v>
      </c>
      <c r="B78" s="209" t="s">
        <v>1060</v>
      </c>
      <c r="C78" s="478">
        <v>2259172</v>
      </c>
      <c r="E78" s="628"/>
      <c r="F78" s="628"/>
      <c r="G78" s="628"/>
      <c r="H78" s="628"/>
    </row>
    <row r="79" spans="1:9" s="645" customFormat="1" ht="51" customHeight="1" x14ac:dyDescent="0.25">
      <c r="A79" s="13" t="s">
        <v>1087</v>
      </c>
      <c r="B79" s="209" t="s">
        <v>1088</v>
      </c>
      <c r="C79" s="478">
        <v>1741955</v>
      </c>
      <c r="E79" s="646"/>
      <c r="F79" s="646"/>
      <c r="G79" s="646"/>
      <c r="H79" s="646"/>
    </row>
    <row r="80" spans="1:9" ht="48" customHeight="1" x14ac:dyDescent="0.25">
      <c r="A80" s="13" t="s">
        <v>855</v>
      </c>
      <c r="B80" s="63" t="s">
        <v>822</v>
      </c>
      <c r="C80" s="478">
        <v>575000</v>
      </c>
    </row>
    <row r="81" spans="1:3" s="625" customFormat="1" ht="48" customHeight="1" x14ac:dyDescent="0.25">
      <c r="A81" s="48" t="s">
        <v>1062</v>
      </c>
      <c r="B81" s="209" t="s">
        <v>1063</v>
      </c>
      <c r="C81" s="478">
        <v>802294</v>
      </c>
    </row>
    <row r="82" spans="1:3" ht="33" customHeight="1" x14ac:dyDescent="0.25">
      <c r="A82" s="635" t="s">
        <v>856</v>
      </c>
      <c r="B82" s="636" t="s">
        <v>823</v>
      </c>
      <c r="C82" s="478">
        <v>278862</v>
      </c>
    </row>
    <row r="83" spans="1:3" s="659" customFormat="1" ht="48.75" customHeight="1" x14ac:dyDescent="0.25">
      <c r="A83" s="14" t="s">
        <v>1124</v>
      </c>
      <c r="B83" s="636" t="s">
        <v>1125</v>
      </c>
      <c r="C83" s="478">
        <v>24519749</v>
      </c>
    </row>
    <row r="84" spans="1:3" ht="21" customHeight="1" x14ac:dyDescent="0.25">
      <c r="A84" s="14" t="s">
        <v>857</v>
      </c>
      <c r="B84" s="13" t="s">
        <v>403</v>
      </c>
      <c r="C84" s="478">
        <v>41792968</v>
      </c>
    </row>
    <row r="85" spans="1:3" ht="20.25" customHeight="1" x14ac:dyDescent="0.25">
      <c r="A85" s="186" t="s">
        <v>858</v>
      </c>
      <c r="B85" s="181" t="s">
        <v>1022</v>
      </c>
      <c r="C85" s="477">
        <f>SUM(C86:C92)</f>
        <v>214990201</v>
      </c>
    </row>
    <row r="86" spans="1:3" ht="47.25" x14ac:dyDescent="0.25">
      <c r="A86" s="14" t="s">
        <v>859</v>
      </c>
      <c r="B86" s="13" t="s">
        <v>337</v>
      </c>
      <c r="C86" s="478">
        <v>43274</v>
      </c>
    </row>
    <row r="87" spans="1:3" ht="33" customHeight="1" x14ac:dyDescent="0.25">
      <c r="A87" s="14" t="s">
        <v>860</v>
      </c>
      <c r="B87" s="13" t="s">
        <v>338</v>
      </c>
      <c r="C87" s="478">
        <v>3815987</v>
      </c>
    </row>
    <row r="88" spans="1:3" ht="48.75" customHeight="1" x14ac:dyDescent="0.25">
      <c r="A88" s="47" t="s">
        <v>861</v>
      </c>
      <c r="B88" s="48" t="s">
        <v>844</v>
      </c>
      <c r="C88" s="478">
        <v>2300</v>
      </c>
    </row>
    <row r="89" spans="1:3" s="654" customFormat="1" ht="33" customHeight="1" x14ac:dyDescent="0.25">
      <c r="A89" s="47" t="s">
        <v>1113</v>
      </c>
      <c r="B89" s="48" t="s">
        <v>1112</v>
      </c>
      <c r="C89" s="478">
        <v>20599481</v>
      </c>
    </row>
    <row r="90" spans="1:3" s="655" customFormat="1" ht="51" customHeight="1" x14ac:dyDescent="0.25">
      <c r="A90" s="47" t="s">
        <v>1114</v>
      </c>
      <c r="B90" s="205" t="s">
        <v>1115</v>
      </c>
      <c r="C90" s="478">
        <v>3932040</v>
      </c>
    </row>
    <row r="91" spans="1:3" ht="18" customHeight="1" x14ac:dyDescent="0.25">
      <c r="A91" s="47" t="s">
        <v>862</v>
      </c>
      <c r="B91" s="48" t="s">
        <v>820</v>
      </c>
      <c r="C91" s="478">
        <v>882783</v>
      </c>
    </row>
    <row r="92" spans="1:3" ht="20.25" customHeight="1" x14ac:dyDescent="0.25">
      <c r="A92" s="14" t="s">
        <v>863</v>
      </c>
      <c r="B92" s="13" t="s">
        <v>66</v>
      </c>
      <c r="C92" s="478">
        <v>185714336</v>
      </c>
    </row>
    <row r="93" spans="1:3" ht="17.25" customHeight="1" x14ac:dyDescent="0.25">
      <c r="A93" s="201" t="s">
        <v>864</v>
      </c>
      <c r="B93" s="202" t="s">
        <v>339</v>
      </c>
      <c r="C93" s="477">
        <f>SUM(C94:C95)</f>
        <v>524860</v>
      </c>
    </row>
    <row r="94" spans="1:3" ht="48.75" customHeight="1" x14ac:dyDescent="0.25">
      <c r="A94" s="48" t="s">
        <v>866</v>
      </c>
      <c r="B94" s="205" t="s">
        <v>419</v>
      </c>
      <c r="C94" s="478">
        <v>524860</v>
      </c>
    </row>
    <row r="95" spans="1:3" ht="48.75" hidden="1" customHeight="1" x14ac:dyDescent="0.25">
      <c r="A95" s="48" t="s">
        <v>767</v>
      </c>
      <c r="B95" s="205" t="s">
        <v>251</v>
      </c>
      <c r="C95" s="478"/>
    </row>
    <row r="96" spans="1:3" s="9" customFormat="1" ht="17.25" customHeight="1" x14ac:dyDescent="0.25">
      <c r="A96" s="203" t="s">
        <v>865</v>
      </c>
      <c r="B96" s="179" t="s">
        <v>574</v>
      </c>
      <c r="C96" s="476">
        <v>170000</v>
      </c>
    </row>
    <row r="97" spans="1:3" s="9" customFormat="1" ht="83.25" customHeight="1" x14ac:dyDescent="0.25">
      <c r="A97" s="203" t="s">
        <v>571</v>
      </c>
      <c r="B97" s="199" t="s">
        <v>572</v>
      </c>
      <c r="C97" s="476">
        <v>1</v>
      </c>
    </row>
    <row r="98" spans="1:3" s="9" customFormat="1" ht="47.25" x14ac:dyDescent="0.25">
      <c r="A98" s="203" t="s">
        <v>340</v>
      </c>
      <c r="B98" s="179" t="s">
        <v>573</v>
      </c>
      <c r="C98" s="476">
        <v>-598401</v>
      </c>
    </row>
    <row r="99" spans="1:3" ht="15.75" x14ac:dyDescent="0.25">
      <c r="A99" s="204"/>
      <c r="B99" s="46" t="s">
        <v>341</v>
      </c>
      <c r="C99" s="485">
        <f>SUM(C70,C14)</f>
        <v>492107131</v>
      </c>
    </row>
  </sheetData>
  <mergeCells count="12">
    <mergeCell ref="E77:H77"/>
    <mergeCell ref="B6:C6"/>
    <mergeCell ref="B8:C8"/>
    <mergeCell ref="A10:C10"/>
    <mergeCell ref="A11:C11"/>
    <mergeCell ref="B7:C7"/>
    <mergeCell ref="G23:J23"/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paperSize="9" scale="70" orientation="portrait" blackAndWhite="1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6"/>
  <sheetViews>
    <sheetView zoomScaleNormal="100" workbookViewId="0">
      <selection activeCell="B9" sqref="B9"/>
    </sheetView>
  </sheetViews>
  <sheetFormatPr defaultRowHeight="15" x14ac:dyDescent="0.25"/>
  <cols>
    <col min="1" max="1" width="23.28515625" customWidth="1"/>
    <col min="2" max="2" width="86.7109375" customWidth="1"/>
    <col min="3" max="3" width="13.42578125" customWidth="1"/>
    <col min="4" max="4" width="13.85546875" customWidth="1"/>
  </cols>
  <sheetData>
    <row r="1" spans="1:10" x14ac:dyDescent="0.25">
      <c r="B1" s="663" t="s">
        <v>730</v>
      </c>
      <c r="C1" s="663"/>
      <c r="D1" s="664"/>
    </row>
    <row r="2" spans="1:10" x14ac:dyDescent="0.25">
      <c r="B2" s="663" t="s">
        <v>266</v>
      </c>
      <c r="C2" s="663"/>
      <c r="D2" s="664"/>
    </row>
    <row r="3" spans="1:10" x14ac:dyDescent="0.25">
      <c r="B3" s="663" t="s">
        <v>267</v>
      </c>
      <c r="C3" s="663"/>
      <c r="D3" s="664"/>
    </row>
    <row r="4" spans="1:10" x14ac:dyDescent="0.25">
      <c r="B4" s="663" t="s">
        <v>268</v>
      </c>
      <c r="C4" s="663"/>
      <c r="D4" s="664"/>
    </row>
    <row r="5" spans="1:10" x14ac:dyDescent="0.25">
      <c r="B5" s="663" t="s">
        <v>914</v>
      </c>
      <c r="C5" s="663"/>
      <c r="D5" s="664"/>
    </row>
    <row r="6" spans="1:10" x14ac:dyDescent="0.25">
      <c r="B6" s="660" t="s">
        <v>915</v>
      </c>
      <c r="C6" s="660"/>
      <c r="D6" s="661"/>
    </row>
    <row r="7" spans="1:10" x14ac:dyDescent="0.25">
      <c r="B7" s="660" t="s">
        <v>1047</v>
      </c>
      <c r="C7" s="660"/>
      <c r="D7" s="661"/>
    </row>
    <row r="8" spans="1:10" x14ac:dyDescent="0.25">
      <c r="B8" s="662" t="s">
        <v>1132</v>
      </c>
      <c r="C8" s="662"/>
      <c r="D8" s="662"/>
    </row>
    <row r="9" spans="1:10" x14ac:dyDescent="0.25">
      <c r="J9" s="4"/>
    </row>
    <row r="10" spans="1:10" ht="15.75" x14ac:dyDescent="0.25">
      <c r="A10" s="674" t="s">
        <v>1042</v>
      </c>
      <c r="B10" s="674"/>
      <c r="C10" s="674"/>
      <c r="D10" s="674"/>
      <c r="J10" s="4"/>
    </row>
    <row r="11" spans="1:10" ht="15.75" x14ac:dyDescent="0.25">
      <c r="A11" s="675" t="s">
        <v>916</v>
      </c>
      <c r="B11" s="675"/>
      <c r="C11" s="675"/>
      <c r="D11" s="675"/>
    </row>
    <row r="12" spans="1:10" ht="15.75" x14ac:dyDescent="0.25">
      <c r="A12" s="395"/>
      <c r="B12" s="395"/>
      <c r="C12" s="395"/>
      <c r="D12" s="395"/>
    </row>
    <row r="13" spans="1:10" x14ac:dyDescent="0.25">
      <c r="D13" s="4" t="s">
        <v>564</v>
      </c>
    </row>
    <row r="14" spans="1:10" ht="65.25" customHeight="1" x14ac:dyDescent="0.25">
      <c r="A14" s="177" t="s">
        <v>269</v>
      </c>
      <c r="B14" s="11" t="s">
        <v>270</v>
      </c>
      <c r="C14" s="10" t="s">
        <v>867</v>
      </c>
      <c r="D14" s="10" t="s">
        <v>917</v>
      </c>
    </row>
    <row r="15" spans="1:10" ht="22.5" customHeight="1" x14ac:dyDescent="0.25">
      <c r="A15" s="469" t="s">
        <v>271</v>
      </c>
      <c r="B15" s="46" t="s">
        <v>272</v>
      </c>
      <c r="C15" s="475">
        <f>SUM(C16,C21,C27,C38,C41,C49,C54,C60)</f>
        <v>94988903</v>
      </c>
      <c r="D15" s="475">
        <f>SUM(D16,D21,D27,D38,D41,D49,D54,D60)</f>
        <v>101601505</v>
      </c>
    </row>
    <row r="16" spans="1:10" ht="18.75" customHeight="1" x14ac:dyDescent="0.25">
      <c r="A16" s="178" t="s">
        <v>273</v>
      </c>
      <c r="B16" s="179" t="s">
        <v>274</v>
      </c>
      <c r="C16" s="476">
        <f>SUM(C17)</f>
        <v>71564246</v>
      </c>
      <c r="D16" s="476">
        <f>SUM(D17)</f>
        <v>78490329</v>
      </c>
    </row>
    <row r="17" spans="1:4" ht="17.25" customHeight="1" x14ac:dyDescent="0.25">
      <c r="A17" s="180" t="s">
        <v>275</v>
      </c>
      <c r="B17" s="181" t="s">
        <v>276</v>
      </c>
      <c r="C17" s="477">
        <f>SUM(C18:C20)</f>
        <v>71564246</v>
      </c>
      <c r="D17" s="477">
        <f>SUM(D18:D20)</f>
        <v>78490329</v>
      </c>
    </row>
    <row r="18" spans="1:4" ht="66" x14ac:dyDescent="0.25">
      <c r="A18" s="182" t="s">
        <v>277</v>
      </c>
      <c r="B18" s="49" t="s">
        <v>278</v>
      </c>
      <c r="C18" s="478">
        <v>70370182</v>
      </c>
      <c r="D18" s="478">
        <v>77216220</v>
      </c>
    </row>
    <row r="19" spans="1:4" ht="81.75" customHeight="1" x14ac:dyDescent="0.25">
      <c r="A19" s="62" t="s">
        <v>279</v>
      </c>
      <c r="B19" s="63" t="s">
        <v>280</v>
      </c>
      <c r="C19" s="478">
        <v>555738</v>
      </c>
      <c r="D19" s="478">
        <v>609906</v>
      </c>
    </row>
    <row r="20" spans="1:4" ht="36.75" customHeight="1" x14ac:dyDescent="0.25">
      <c r="A20" s="62" t="s">
        <v>281</v>
      </c>
      <c r="B20" s="63" t="s">
        <v>282</v>
      </c>
      <c r="C20" s="478">
        <v>638326</v>
      </c>
      <c r="D20" s="478">
        <v>664203</v>
      </c>
    </row>
    <row r="21" spans="1:4" ht="31.5" x14ac:dyDescent="0.25">
      <c r="A21" s="183" t="s">
        <v>283</v>
      </c>
      <c r="B21" s="184" t="s">
        <v>284</v>
      </c>
      <c r="C21" s="476">
        <f>SUM(C22)</f>
        <v>7191091</v>
      </c>
      <c r="D21" s="476">
        <f>SUM(D22)</f>
        <v>7191091</v>
      </c>
    </row>
    <row r="22" spans="1:4" ht="31.5" x14ac:dyDescent="0.25">
      <c r="A22" s="185" t="s">
        <v>285</v>
      </c>
      <c r="B22" s="447" t="s">
        <v>286</v>
      </c>
      <c r="C22" s="477">
        <f>SUM(C23:C26)</f>
        <v>7191091</v>
      </c>
      <c r="D22" s="477">
        <f>SUM(D23:D26)</f>
        <v>7191091</v>
      </c>
    </row>
    <row r="23" spans="1:4" ht="80.25" customHeight="1" x14ac:dyDescent="0.25">
      <c r="A23" s="62" t="s">
        <v>896</v>
      </c>
      <c r="B23" s="63" t="s">
        <v>900</v>
      </c>
      <c r="C23" s="478">
        <v>2600717</v>
      </c>
      <c r="D23" s="478">
        <v>2600717</v>
      </c>
    </row>
    <row r="24" spans="1:4" ht="94.5" x14ac:dyDescent="0.25">
      <c r="A24" s="62" t="s">
        <v>897</v>
      </c>
      <c r="B24" s="63" t="s">
        <v>901</v>
      </c>
      <c r="C24" s="478">
        <v>16649</v>
      </c>
      <c r="D24" s="478">
        <v>16649</v>
      </c>
    </row>
    <row r="25" spans="1:4" ht="78.75" customHeight="1" x14ac:dyDescent="0.25">
      <c r="A25" s="62" t="s">
        <v>898</v>
      </c>
      <c r="B25" s="63" t="s">
        <v>902</v>
      </c>
      <c r="C25" s="478">
        <v>5044678</v>
      </c>
      <c r="D25" s="478">
        <v>5044678</v>
      </c>
    </row>
    <row r="26" spans="1:4" ht="79.5" customHeight="1" x14ac:dyDescent="0.25">
      <c r="A26" s="62" t="s">
        <v>899</v>
      </c>
      <c r="B26" s="63" t="s">
        <v>903</v>
      </c>
      <c r="C26" s="478">
        <v>-470953</v>
      </c>
      <c r="D26" s="478">
        <v>-470953</v>
      </c>
    </row>
    <row r="27" spans="1:4" ht="31.5" x14ac:dyDescent="0.25">
      <c r="A27" s="183" t="s">
        <v>287</v>
      </c>
      <c r="B27" s="179" t="s">
        <v>288</v>
      </c>
      <c r="C27" s="476">
        <f>SUM(C28+C32+C34+C36)</f>
        <v>1448163</v>
      </c>
      <c r="D27" s="476">
        <f>SUM(D28+D32+D34+D36)</f>
        <v>1084682</v>
      </c>
    </row>
    <row r="28" spans="1:4" ht="31.5" x14ac:dyDescent="0.25">
      <c r="A28" s="186" t="s">
        <v>542</v>
      </c>
      <c r="B28" s="181" t="s">
        <v>541</v>
      </c>
      <c r="C28" s="477">
        <f>SUM(C29:C31)</f>
        <v>163145</v>
      </c>
      <c r="D28" s="477">
        <f>SUM(D29:D31)</f>
        <v>169181</v>
      </c>
    </row>
    <row r="29" spans="1:4" ht="31.5" x14ac:dyDescent="0.25">
      <c r="A29" s="295" t="s">
        <v>796</v>
      </c>
      <c r="B29" s="82" t="s">
        <v>544</v>
      </c>
      <c r="C29" s="480">
        <v>104199</v>
      </c>
      <c r="D29" s="480">
        <v>108054</v>
      </c>
    </row>
    <row r="30" spans="1:4" ht="47.25" x14ac:dyDescent="0.25">
      <c r="A30" s="295" t="s">
        <v>797</v>
      </c>
      <c r="B30" s="82" t="s">
        <v>798</v>
      </c>
      <c r="C30" s="480">
        <v>58946</v>
      </c>
      <c r="D30" s="480">
        <v>61127</v>
      </c>
    </row>
    <row r="31" spans="1:4" ht="24" customHeight="1" x14ac:dyDescent="0.25">
      <c r="A31" s="295" t="s">
        <v>543</v>
      </c>
      <c r="B31" s="58" t="s">
        <v>545</v>
      </c>
      <c r="C31" s="480"/>
      <c r="D31" s="480"/>
    </row>
    <row r="32" spans="1:4" ht="19.5" customHeight="1" x14ac:dyDescent="0.25">
      <c r="A32" s="186" t="s">
        <v>289</v>
      </c>
      <c r="B32" s="181" t="s">
        <v>290</v>
      </c>
      <c r="C32" s="477">
        <f>SUM(C33)</f>
        <v>401091</v>
      </c>
      <c r="D32" s="477">
        <f>SUM(D33)</f>
        <v>0</v>
      </c>
    </row>
    <row r="33" spans="1:4" ht="16.5" customHeight="1" x14ac:dyDescent="0.25">
      <c r="A33" s="14" t="s">
        <v>291</v>
      </c>
      <c r="B33" s="187" t="s">
        <v>290</v>
      </c>
      <c r="C33" s="478">
        <v>401091</v>
      </c>
      <c r="D33" s="478"/>
    </row>
    <row r="34" spans="1:4" ht="18" customHeight="1" x14ac:dyDescent="0.25">
      <c r="A34" s="186" t="s">
        <v>292</v>
      </c>
      <c r="B34" s="181" t="s">
        <v>293</v>
      </c>
      <c r="C34" s="477">
        <f>SUM(C35)</f>
        <v>877027</v>
      </c>
      <c r="D34" s="477">
        <f>SUM(D35)</f>
        <v>908601</v>
      </c>
    </row>
    <row r="35" spans="1:4" ht="21" customHeight="1" x14ac:dyDescent="0.25">
      <c r="A35" s="14" t="s">
        <v>294</v>
      </c>
      <c r="B35" s="187" t="s">
        <v>293</v>
      </c>
      <c r="C35" s="478">
        <v>877027</v>
      </c>
      <c r="D35" s="478">
        <v>908601</v>
      </c>
    </row>
    <row r="36" spans="1:4" s="569" customFormat="1" ht="18.75" customHeight="1" x14ac:dyDescent="0.25">
      <c r="A36" s="186" t="s">
        <v>911</v>
      </c>
      <c r="B36" s="181" t="s">
        <v>910</v>
      </c>
      <c r="C36" s="477">
        <f>SUM(C37)</f>
        <v>6900</v>
      </c>
      <c r="D36" s="477">
        <f>SUM(D37)</f>
        <v>6900</v>
      </c>
    </row>
    <row r="37" spans="1:4" s="569" customFormat="1" ht="30.75" customHeight="1" x14ac:dyDescent="0.25">
      <c r="A37" s="14" t="s">
        <v>913</v>
      </c>
      <c r="B37" s="187" t="s">
        <v>912</v>
      </c>
      <c r="C37" s="478">
        <v>6900</v>
      </c>
      <c r="D37" s="478">
        <v>6900</v>
      </c>
    </row>
    <row r="38" spans="1:4" ht="22.5" customHeight="1" x14ac:dyDescent="0.25">
      <c r="A38" s="183" t="s">
        <v>295</v>
      </c>
      <c r="B38" s="179" t="s">
        <v>296</v>
      </c>
      <c r="C38" s="476">
        <f>SUM(C39 )</f>
        <v>1046530</v>
      </c>
      <c r="D38" s="476">
        <f>SUM(D39 )</f>
        <v>1046530</v>
      </c>
    </row>
    <row r="39" spans="1:4" ht="31.5" x14ac:dyDescent="0.25">
      <c r="A39" s="188" t="s">
        <v>297</v>
      </c>
      <c r="B39" s="181" t="s">
        <v>298</v>
      </c>
      <c r="C39" s="477">
        <f>SUM(C40)</f>
        <v>1046530</v>
      </c>
      <c r="D39" s="477">
        <f>SUM(D40)</f>
        <v>1046530</v>
      </c>
    </row>
    <row r="40" spans="1:4" ht="31.5" x14ac:dyDescent="0.25">
      <c r="A40" s="14" t="s">
        <v>299</v>
      </c>
      <c r="B40" s="13" t="s">
        <v>300</v>
      </c>
      <c r="C40" s="478">
        <v>1046530</v>
      </c>
      <c r="D40" s="478">
        <v>1046530</v>
      </c>
    </row>
    <row r="41" spans="1:4" ht="31.5" x14ac:dyDescent="0.25">
      <c r="A41" s="183" t="s">
        <v>301</v>
      </c>
      <c r="B41" s="136" t="s">
        <v>302</v>
      </c>
      <c r="C41" s="476">
        <f>SUM(C42,C44)</f>
        <v>6523083</v>
      </c>
      <c r="D41" s="476">
        <f>SUM(D42,D44)</f>
        <v>6523083</v>
      </c>
    </row>
    <row r="42" spans="1:4" ht="31.5" hidden="1" x14ac:dyDescent="0.25">
      <c r="A42" s="186" t="s">
        <v>303</v>
      </c>
      <c r="B42" s="181" t="s">
        <v>304</v>
      </c>
      <c r="C42" s="477">
        <f>SUM(C43)</f>
        <v>0</v>
      </c>
      <c r="D42" s="477">
        <f>SUM(D43)</f>
        <v>0</v>
      </c>
    </row>
    <row r="43" spans="1:4" ht="31.5" hidden="1" x14ac:dyDescent="0.25">
      <c r="A43" s="189" t="s">
        <v>75</v>
      </c>
      <c r="B43" s="190" t="s">
        <v>305</v>
      </c>
      <c r="C43" s="481"/>
      <c r="D43" s="481"/>
    </row>
    <row r="44" spans="1:4" ht="78.75" x14ac:dyDescent="0.25">
      <c r="A44" s="186" t="s">
        <v>309</v>
      </c>
      <c r="B44" s="181" t="s">
        <v>310</v>
      </c>
      <c r="C44" s="477">
        <f>SUM(C45:C48)</f>
        <v>6523083</v>
      </c>
      <c r="D44" s="477">
        <f>SUM(D45:D48)</f>
        <v>6523083</v>
      </c>
    </row>
    <row r="45" spans="1:4" ht="78.75" x14ac:dyDescent="0.25">
      <c r="A45" s="14" t="s">
        <v>810</v>
      </c>
      <c r="B45" s="13" t="s">
        <v>811</v>
      </c>
      <c r="C45" s="478">
        <v>5548075</v>
      </c>
      <c r="D45" s="478">
        <v>5548075</v>
      </c>
    </row>
    <row r="46" spans="1:4" ht="63" x14ac:dyDescent="0.25">
      <c r="A46" s="14" t="s">
        <v>311</v>
      </c>
      <c r="B46" s="13" t="s">
        <v>312</v>
      </c>
      <c r="C46" s="478">
        <v>377095</v>
      </c>
      <c r="D46" s="478">
        <v>377095</v>
      </c>
    </row>
    <row r="47" spans="1:4" ht="63" x14ac:dyDescent="0.25">
      <c r="A47" s="191" t="s">
        <v>60</v>
      </c>
      <c r="B47" s="49" t="s">
        <v>61</v>
      </c>
      <c r="C47" s="478">
        <v>511609</v>
      </c>
      <c r="D47" s="478">
        <v>511609</v>
      </c>
    </row>
    <row r="48" spans="1:4" ht="31.5" x14ac:dyDescent="0.25">
      <c r="A48" s="14" t="s">
        <v>678</v>
      </c>
      <c r="B48" s="13" t="s">
        <v>768</v>
      </c>
      <c r="C48" s="478">
        <v>86304</v>
      </c>
      <c r="D48" s="478">
        <v>86304</v>
      </c>
    </row>
    <row r="49" spans="1:4" ht="31.5" x14ac:dyDescent="0.25">
      <c r="A49" s="183" t="s">
        <v>313</v>
      </c>
      <c r="B49" s="179" t="s">
        <v>314</v>
      </c>
      <c r="C49" s="476">
        <f>SUM(C50)</f>
        <v>17520</v>
      </c>
      <c r="D49" s="476">
        <f>SUM(D50)</f>
        <v>17520</v>
      </c>
    </row>
    <row r="50" spans="1:4" ht="31.5" x14ac:dyDescent="0.25">
      <c r="A50" s="192" t="s">
        <v>315</v>
      </c>
      <c r="B50" s="193" t="s">
        <v>316</v>
      </c>
      <c r="C50" s="479">
        <f>SUM(C51:C53)</f>
        <v>17520</v>
      </c>
      <c r="D50" s="479">
        <f>SUM(D51:D53)</f>
        <v>17520</v>
      </c>
    </row>
    <row r="51" spans="1:4" ht="31.5" x14ac:dyDescent="0.25">
      <c r="A51" s="64" t="s">
        <v>317</v>
      </c>
      <c r="B51" s="194" t="s">
        <v>318</v>
      </c>
      <c r="C51" s="482">
        <v>15420</v>
      </c>
      <c r="D51" s="482">
        <v>15420</v>
      </c>
    </row>
    <row r="52" spans="1:4" ht="15.75" x14ac:dyDescent="0.25">
      <c r="A52" s="196" t="s">
        <v>830</v>
      </c>
      <c r="B52" s="196" t="s">
        <v>832</v>
      </c>
      <c r="C52" s="480">
        <v>2100</v>
      </c>
      <c r="D52" s="483">
        <v>2100</v>
      </c>
    </row>
    <row r="53" spans="1:4" ht="15.75" x14ac:dyDescent="0.25">
      <c r="A53" s="196" t="s">
        <v>831</v>
      </c>
      <c r="B53" s="465" t="s">
        <v>833</v>
      </c>
      <c r="C53" s="480"/>
      <c r="D53" s="483"/>
    </row>
    <row r="54" spans="1:4" ht="31.5" x14ac:dyDescent="0.25">
      <c r="A54" s="183" t="s">
        <v>323</v>
      </c>
      <c r="B54" s="179" t="s">
        <v>904</v>
      </c>
      <c r="C54" s="476">
        <f>SUM(C55,C57)</f>
        <v>7038270</v>
      </c>
      <c r="D54" s="476">
        <f>SUM(D55,D57)</f>
        <v>7038270</v>
      </c>
    </row>
    <row r="55" spans="1:4" ht="15.75" x14ac:dyDescent="0.25">
      <c r="A55" s="197" t="s">
        <v>324</v>
      </c>
      <c r="B55" s="181" t="s">
        <v>325</v>
      </c>
      <c r="C55" s="477">
        <f>SUM(C56)</f>
        <v>6936200</v>
      </c>
      <c r="D55" s="477">
        <f>SUM(D56)</f>
        <v>6936200</v>
      </c>
    </row>
    <row r="56" spans="1:4" ht="31.5" x14ac:dyDescent="0.25">
      <c r="A56" s="14" t="s">
        <v>67</v>
      </c>
      <c r="B56" s="13" t="s">
        <v>326</v>
      </c>
      <c r="C56" s="478">
        <v>6936200</v>
      </c>
      <c r="D56" s="478">
        <v>6936200</v>
      </c>
    </row>
    <row r="57" spans="1:4" ht="15.75" x14ac:dyDescent="0.25">
      <c r="A57" s="197" t="s">
        <v>327</v>
      </c>
      <c r="B57" s="181" t="s">
        <v>328</v>
      </c>
      <c r="C57" s="477">
        <f>SUM(C58:C59)</f>
        <v>102070</v>
      </c>
      <c r="D57" s="477">
        <f>SUM(D58:D59)</f>
        <v>102070</v>
      </c>
    </row>
    <row r="58" spans="1:4" ht="31.5" x14ac:dyDescent="0.25">
      <c r="A58" s="14" t="s">
        <v>76</v>
      </c>
      <c r="B58" s="13" t="s">
        <v>329</v>
      </c>
      <c r="C58" s="478">
        <v>102070</v>
      </c>
      <c r="D58" s="478">
        <v>102070</v>
      </c>
    </row>
    <row r="59" spans="1:4" ht="18.75" customHeight="1" x14ac:dyDescent="0.25">
      <c r="A59" s="14" t="s">
        <v>420</v>
      </c>
      <c r="B59" s="13" t="s">
        <v>421</v>
      </c>
      <c r="C59" s="478"/>
      <c r="D59" s="478"/>
    </row>
    <row r="60" spans="1:4" ht="27" customHeight="1" x14ac:dyDescent="0.25">
      <c r="A60" s="183" t="s">
        <v>330</v>
      </c>
      <c r="B60" s="179" t="s">
        <v>331</v>
      </c>
      <c r="C60" s="476">
        <f>SUM(C61 )</f>
        <v>160000</v>
      </c>
      <c r="D60" s="476">
        <f>SUM(D61 )</f>
        <v>210000</v>
      </c>
    </row>
    <row r="61" spans="1:4" ht="31.5" x14ac:dyDescent="0.25">
      <c r="A61" s="186" t="s">
        <v>332</v>
      </c>
      <c r="B61" s="181" t="s">
        <v>809</v>
      </c>
      <c r="C61" s="477">
        <f>SUM(C62:C63)</f>
        <v>160000</v>
      </c>
      <c r="D61" s="477">
        <f>SUM(D62:D63)</f>
        <v>210000</v>
      </c>
    </row>
    <row r="62" spans="1:4" ht="47.25" x14ac:dyDescent="0.25">
      <c r="A62" s="191" t="s">
        <v>813</v>
      </c>
      <c r="B62" s="49" t="s">
        <v>812</v>
      </c>
      <c r="C62" s="478">
        <v>100000</v>
      </c>
      <c r="D62" s="478">
        <v>150000</v>
      </c>
    </row>
    <row r="63" spans="1:4" ht="31.5" x14ac:dyDescent="0.25">
      <c r="A63" s="191" t="s">
        <v>333</v>
      </c>
      <c r="B63" s="49" t="s">
        <v>334</v>
      </c>
      <c r="C63" s="478">
        <v>60000</v>
      </c>
      <c r="D63" s="478">
        <v>60000</v>
      </c>
    </row>
    <row r="64" spans="1:4" ht="31.5" x14ac:dyDescent="0.25">
      <c r="A64" s="412" t="s">
        <v>64</v>
      </c>
      <c r="B64" s="215" t="s">
        <v>335</v>
      </c>
      <c r="C64" s="485">
        <f>SUM(C65,C83,C85,C84)</f>
        <v>250407670</v>
      </c>
      <c r="D64" s="485">
        <f>SUM(D65,D83,D85,D84)</f>
        <v>241825303</v>
      </c>
    </row>
    <row r="65" spans="1:4" ht="31.5" x14ac:dyDescent="0.25">
      <c r="A65" s="183" t="s">
        <v>336</v>
      </c>
      <c r="B65" s="179" t="s">
        <v>575</v>
      </c>
      <c r="C65" s="476">
        <f>SUM(C66+C68+C74+C80)</f>
        <v>237671773</v>
      </c>
      <c r="D65" s="476">
        <f>SUM(D66+D68+D74+D80)</f>
        <v>239630811</v>
      </c>
    </row>
    <row r="66" spans="1:4" ht="19.5" customHeight="1" x14ac:dyDescent="0.25">
      <c r="A66" s="200" t="s">
        <v>851</v>
      </c>
      <c r="B66" s="181" t="s">
        <v>837</v>
      </c>
      <c r="C66" s="477">
        <f>SUM(C67)</f>
        <v>35356920</v>
      </c>
      <c r="D66" s="477">
        <f>SUM(D67)</f>
        <v>35177512</v>
      </c>
    </row>
    <row r="67" spans="1:4" ht="31.5" x14ac:dyDescent="0.25">
      <c r="A67" s="14" t="s">
        <v>852</v>
      </c>
      <c r="B67" s="13" t="s">
        <v>65</v>
      </c>
      <c r="C67" s="478">
        <v>35356920</v>
      </c>
      <c r="D67" s="478">
        <v>35177512</v>
      </c>
    </row>
    <row r="68" spans="1:4" ht="31.5" x14ac:dyDescent="0.25">
      <c r="A68" s="186" t="s">
        <v>1021</v>
      </c>
      <c r="B68" s="181" t="s">
        <v>402</v>
      </c>
      <c r="C68" s="477">
        <f>SUM(C69:C73)</f>
        <v>2275818</v>
      </c>
      <c r="D68" s="477">
        <f>SUM(D69:D73)</f>
        <v>4386764</v>
      </c>
    </row>
    <row r="69" spans="1:4" ht="66" customHeight="1" x14ac:dyDescent="0.25">
      <c r="A69" s="13" t="s">
        <v>1058</v>
      </c>
      <c r="B69" s="86" t="s">
        <v>1059</v>
      </c>
      <c r="C69" s="478"/>
      <c r="D69" s="478">
        <v>1125612</v>
      </c>
    </row>
    <row r="70" spans="1:4" ht="47.25" x14ac:dyDescent="0.25">
      <c r="A70" s="13" t="s">
        <v>1061</v>
      </c>
      <c r="B70" s="86" t="s">
        <v>1060</v>
      </c>
      <c r="C70" s="478"/>
      <c r="D70" s="478">
        <v>2221152</v>
      </c>
    </row>
    <row r="71" spans="1:4" ht="47.25" x14ac:dyDescent="0.25">
      <c r="A71" s="48" t="s">
        <v>1062</v>
      </c>
      <c r="B71" s="209" t="s">
        <v>1063</v>
      </c>
      <c r="C71" s="478">
        <v>1946700</v>
      </c>
      <c r="D71" s="478"/>
    </row>
    <row r="72" spans="1:4" ht="46.5" customHeight="1" x14ac:dyDescent="0.25">
      <c r="A72" s="14" t="s">
        <v>1071</v>
      </c>
      <c r="B72" s="63" t="s">
        <v>418</v>
      </c>
      <c r="C72" s="478"/>
      <c r="D72" s="478">
        <v>1040000</v>
      </c>
    </row>
    <row r="73" spans="1:4" ht="18" customHeight="1" x14ac:dyDescent="0.25">
      <c r="A73" s="14" t="s">
        <v>857</v>
      </c>
      <c r="B73" s="13" t="s">
        <v>403</v>
      </c>
      <c r="C73" s="478">
        <v>329118</v>
      </c>
      <c r="D73" s="478"/>
    </row>
    <row r="74" spans="1:4" ht="20.25" customHeight="1" x14ac:dyDescent="0.25">
      <c r="A74" s="186" t="s">
        <v>858</v>
      </c>
      <c r="B74" s="181" t="s">
        <v>1023</v>
      </c>
      <c r="C74" s="477">
        <f>SUM(C75:C79)</f>
        <v>199976455</v>
      </c>
      <c r="D74" s="477">
        <f>SUM(D75:D79)</f>
        <v>200003955</v>
      </c>
    </row>
    <row r="75" spans="1:4" ht="47.25" x14ac:dyDescent="0.25">
      <c r="A75" s="14" t="s">
        <v>859</v>
      </c>
      <c r="B75" s="13" t="s">
        <v>337</v>
      </c>
      <c r="C75" s="478">
        <v>43274</v>
      </c>
      <c r="D75" s="478">
        <v>43274</v>
      </c>
    </row>
    <row r="76" spans="1:4" ht="37.5" customHeight="1" x14ac:dyDescent="0.25">
      <c r="A76" s="14" t="s">
        <v>860</v>
      </c>
      <c r="B76" s="13" t="s">
        <v>338</v>
      </c>
      <c r="C76" s="478">
        <v>3815987</v>
      </c>
      <c r="D76" s="478">
        <v>3815987</v>
      </c>
    </row>
    <row r="77" spans="1:4" ht="48.75" customHeight="1" x14ac:dyDescent="0.25">
      <c r="A77" s="47" t="s">
        <v>1114</v>
      </c>
      <c r="B77" s="205" t="s">
        <v>1115</v>
      </c>
      <c r="C77" s="478">
        <v>11796120</v>
      </c>
      <c r="D77" s="478">
        <v>11796120</v>
      </c>
    </row>
    <row r="78" spans="1:4" ht="17.25" customHeight="1" x14ac:dyDescent="0.25">
      <c r="A78" s="47" t="s">
        <v>862</v>
      </c>
      <c r="B78" s="48" t="s">
        <v>820</v>
      </c>
      <c r="C78" s="478">
        <v>778900</v>
      </c>
      <c r="D78" s="478">
        <v>806400</v>
      </c>
    </row>
    <row r="79" spans="1:4" ht="20.25" customHeight="1" x14ac:dyDescent="0.25">
      <c r="A79" s="14" t="s">
        <v>863</v>
      </c>
      <c r="B79" s="13" t="s">
        <v>66</v>
      </c>
      <c r="C79" s="478">
        <v>183542174</v>
      </c>
      <c r="D79" s="478">
        <v>183542174</v>
      </c>
    </row>
    <row r="80" spans="1:4" ht="18" customHeight="1" x14ac:dyDescent="0.25">
      <c r="A80" s="444" t="s">
        <v>864</v>
      </c>
      <c r="B80" s="383" t="s">
        <v>339</v>
      </c>
      <c r="C80" s="477">
        <f>SUM(C81:C82)</f>
        <v>62580</v>
      </c>
      <c r="D80" s="477">
        <f>SUM(D81:D82)</f>
        <v>62580</v>
      </c>
    </row>
    <row r="81" spans="1:4" ht="47.25" hidden="1" x14ac:dyDescent="0.25">
      <c r="A81" s="205" t="s">
        <v>250</v>
      </c>
      <c r="B81" s="205" t="s">
        <v>251</v>
      </c>
      <c r="C81" s="478"/>
      <c r="D81" s="478"/>
    </row>
    <row r="82" spans="1:4" ht="47.25" x14ac:dyDescent="0.25">
      <c r="A82" s="205" t="s">
        <v>866</v>
      </c>
      <c r="B82" s="205" t="s">
        <v>419</v>
      </c>
      <c r="C82" s="478">
        <v>62580</v>
      </c>
      <c r="D82" s="478">
        <v>62580</v>
      </c>
    </row>
    <row r="83" spans="1:4" s="9" customFormat="1" ht="18" customHeight="1" x14ac:dyDescent="0.25">
      <c r="A83" s="203" t="s">
        <v>865</v>
      </c>
      <c r="B83" s="179" t="s">
        <v>574</v>
      </c>
      <c r="C83" s="486">
        <v>12735897</v>
      </c>
      <c r="D83" s="486">
        <v>2194492</v>
      </c>
    </row>
    <row r="84" spans="1:4" s="9" customFormat="1" ht="78.75" hidden="1" x14ac:dyDescent="0.25">
      <c r="A84" s="203" t="s">
        <v>571</v>
      </c>
      <c r="B84" s="199" t="s">
        <v>572</v>
      </c>
      <c r="C84" s="476"/>
      <c r="D84" s="476"/>
    </row>
    <row r="85" spans="1:4" s="9" customFormat="1" ht="47.25" hidden="1" x14ac:dyDescent="0.25">
      <c r="A85" s="203" t="s">
        <v>340</v>
      </c>
      <c r="B85" s="179" t="s">
        <v>573</v>
      </c>
      <c r="C85" s="476"/>
      <c r="D85" s="476"/>
    </row>
    <row r="86" spans="1:4" ht="15.75" x14ac:dyDescent="0.25">
      <c r="A86" s="204"/>
      <c r="B86" s="46" t="s">
        <v>341</v>
      </c>
      <c r="C86" s="485">
        <f>SUM(C64,C15)</f>
        <v>345396573</v>
      </c>
      <c r="D86" s="485">
        <f>SUM(D64,D15)</f>
        <v>343426808</v>
      </c>
    </row>
  </sheetData>
  <mergeCells count="10">
    <mergeCell ref="B7:D7"/>
    <mergeCell ref="B8:D8"/>
    <mergeCell ref="A10:D10"/>
    <mergeCell ref="A11:D11"/>
    <mergeCell ref="B1:D1"/>
    <mergeCell ref="B2:D2"/>
    <mergeCell ref="B3:D3"/>
    <mergeCell ref="B4:D4"/>
    <mergeCell ref="B5:D5"/>
    <mergeCell ref="B6:D6"/>
  </mergeCells>
  <pageMargins left="0.70866141732283472" right="0.70866141732283472" top="0.74803149606299213" bottom="0.74803149606299213" header="0.31496062992125984" footer="0.31496062992125984"/>
  <pageSetup paperSize="9" scale="63" orientation="portrait" blackAndWhite="1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03"/>
  <sheetViews>
    <sheetView tabSelected="1" zoomScale="95" zoomScaleNormal="95" workbookViewId="0">
      <selection activeCell="A237" sqref="A237:A241"/>
    </sheetView>
  </sheetViews>
  <sheetFormatPr defaultRowHeight="15" x14ac:dyDescent="0.25"/>
  <cols>
    <col min="1" max="1" width="79.5703125" customWidth="1"/>
    <col min="2" max="3" width="4.85546875" customWidth="1"/>
    <col min="4" max="4" width="5.42578125" customWidth="1"/>
    <col min="5" max="5" width="3.85546875" customWidth="1"/>
    <col min="6" max="6" width="7.140625" customWidth="1"/>
    <col min="7" max="7" width="5.85546875" customWidth="1"/>
    <col min="8" max="8" width="14.42578125" style="543" customWidth="1"/>
    <col min="9" max="9" width="11" customWidth="1"/>
  </cols>
  <sheetData>
    <row r="1" spans="1:8" x14ac:dyDescent="0.25">
      <c r="C1" s="414" t="s">
        <v>731</v>
      </c>
      <c r="D1" s="414"/>
      <c r="E1" s="414"/>
      <c r="F1" s="1"/>
    </row>
    <row r="2" spans="1:8" x14ac:dyDescent="0.25">
      <c r="C2" s="414" t="s">
        <v>7</v>
      </c>
      <c r="D2" s="414"/>
      <c r="E2" s="414"/>
    </row>
    <row r="3" spans="1:8" x14ac:dyDescent="0.25">
      <c r="C3" s="414" t="s">
        <v>6</v>
      </c>
      <c r="D3" s="414"/>
      <c r="E3" s="414"/>
    </row>
    <row r="4" spans="1:8" x14ac:dyDescent="0.25">
      <c r="C4" s="414" t="s">
        <v>98</v>
      </c>
      <c r="D4" s="414"/>
      <c r="E4" s="414"/>
    </row>
    <row r="5" spans="1:8" x14ac:dyDescent="0.25">
      <c r="C5" s="414" t="s">
        <v>926</v>
      </c>
      <c r="D5" s="414"/>
      <c r="E5" s="414"/>
    </row>
    <row r="6" spans="1:8" x14ac:dyDescent="0.25">
      <c r="C6" s="414" t="s">
        <v>927</v>
      </c>
      <c r="D6" s="414"/>
      <c r="E6" s="414"/>
    </row>
    <row r="7" spans="1:8" x14ac:dyDescent="0.25">
      <c r="C7" s="4" t="s">
        <v>1048</v>
      </c>
      <c r="D7" s="4"/>
      <c r="E7" s="4"/>
    </row>
    <row r="8" spans="1:8" x14ac:dyDescent="0.25">
      <c r="C8" s="414" t="s">
        <v>1133</v>
      </c>
      <c r="D8" s="414"/>
      <c r="E8" s="414"/>
    </row>
    <row r="9" spans="1:8" x14ac:dyDescent="0.25">
      <c r="C9" s="414"/>
      <c r="D9" s="414"/>
      <c r="E9" s="414"/>
    </row>
    <row r="10" spans="1:8" ht="18.75" customHeight="1" x14ac:dyDescent="0.25">
      <c r="A10" s="676" t="s">
        <v>928</v>
      </c>
      <c r="B10" s="676"/>
      <c r="C10" s="676"/>
      <c r="D10" s="676"/>
      <c r="E10" s="676"/>
      <c r="F10" s="676"/>
      <c r="G10" s="676"/>
    </row>
    <row r="11" spans="1:8" ht="18.75" customHeight="1" x14ac:dyDescent="0.25">
      <c r="A11" s="676"/>
      <c r="B11" s="676"/>
      <c r="C11" s="676"/>
      <c r="D11" s="676"/>
      <c r="E11" s="676"/>
      <c r="F11" s="676"/>
      <c r="G11" s="676"/>
    </row>
    <row r="12" spans="1:8" ht="63" customHeight="1" x14ac:dyDescent="0.25">
      <c r="A12" s="676"/>
      <c r="B12" s="676"/>
      <c r="C12" s="676"/>
      <c r="D12" s="676"/>
      <c r="E12" s="676"/>
      <c r="F12" s="676"/>
      <c r="G12" s="676"/>
    </row>
    <row r="13" spans="1:8" ht="15.75" x14ac:dyDescent="0.25">
      <c r="B13" s="395"/>
      <c r="H13" s="543" t="s">
        <v>564</v>
      </c>
    </row>
    <row r="14" spans="1:8" ht="45.75" customHeight="1" x14ac:dyDescent="0.25">
      <c r="A14" s="50" t="s">
        <v>0</v>
      </c>
      <c r="B14" s="50" t="s">
        <v>1</v>
      </c>
      <c r="C14" s="50" t="s">
        <v>2</v>
      </c>
      <c r="D14" s="677" t="s">
        <v>3</v>
      </c>
      <c r="E14" s="678"/>
      <c r="F14" s="679"/>
      <c r="G14" s="50" t="s">
        <v>4</v>
      </c>
      <c r="H14" s="492" t="s">
        <v>5</v>
      </c>
    </row>
    <row r="15" spans="1:8" ht="15.75" x14ac:dyDescent="0.25">
      <c r="A15" s="83" t="s">
        <v>8</v>
      </c>
      <c r="B15" s="38"/>
      <c r="C15" s="38"/>
      <c r="D15" s="221"/>
      <c r="E15" s="222"/>
      <c r="F15" s="223"/>
      <c r="G15" s="38"/>
      <c r="H15" s="487">
        <f>SUM(H16,H187,H202,H273,H316,H487,H558,H683,H690,H552)</f>
        <v>499091321</v>
      </c>
    </row>
    <row r="16" spans="1:8" ht="15.75" x14ac:dyDescent="0.25">
      <c r="A16" s="84" t="s">
        <v>9</v>
      </c>
      <c r="B16" s="16" t="s">
        <v>10</v>
      </c>
      <c r="C16" s="16"/>
      <c r="D16" s="224"/>
      <c r="E16" s="225"/>
      <c r="F16" s="226"/>
      <c r="G16" s="16"/>
      <c r="H16" s="544">
        <f>SUM(H17,H22,H40,H86,H108,H113,H103,H81)</f>
        <v>61557133</v>
      </c>
    </row>
    <row r="17" spans="1:8" ht="31.5" x14ac:dyDescent="0.25">
      <c r="A17" s="41" t="s">
        <v>11</v>
      </c>
      <c r="B17" s="23" t="s">
        <v>10</v>
      </c>
      <c r="C17" s="23" t="s">
        <v>12</v>
      </c>
      <c r="D17" s="227"/>
      <c r="E17" s="228"/>
      <c r="F17" s="229"/>
      <c r="G17" s="23"/>
      <c r="H17" s="497">
        <f>SUM(H18)</f>
        <v>1439361</v>
      </c>
    </row>
    <row r="18" spans="1:8" ht="18.75" customHeight="1" x14ac:dyDescent="0.25">
      <c r="A18" s="27" t="s">
        <v>109</v>
      </c>
      <c r="B18" s="28" t="s">
        <v>10</v>
      </c>
      <c r="C18" s="28" t="s">
        <v>12</v>
      </c>
      <c r="D18" s="230" t="s">
        <v>424</v>
      </c>
      <c r="E18" s="231" t="s">
        <v>422</v>
      </c>
      <c r="F18" s="232" t="s">
        <v>423</v>
      </c>
      <c r="G18" s="28"/>
      <c r="H18" s="490">
        <f>SUM(H19)</f>
        <v>1439361</v>
      </c>
    </row>
    <row r="19" spans="1:8" ht="17.25" customHeight="1" x14ac:dyDescent="0.25">
      <c r="A19" s="85" t="s">
        <v>110</v>
      </c>
      <c r="B19" s="2" t="s">
        <v>10</v>
      </c>
      <c r="C19" s="2" t="s">
        <v>12</v>
      </c>
      <c r="D19" s="233" t="s">
        <v>194</v>
      </c>
      <c r="E19" s="234" t="s">
        <v>422</v>
      </c>
      <c r="F19" s="235" t="s">
        <v>423</v>
      </c>
      <c r="G19" s="2"/>
      <c r="H19" s="491">
        <f>SUM(H20)</f>
        <v>1439361</v>
      </c>
    </row>
    <row r="20" spans="1:8" ht="32.25" customHeight="1" x14ac:dyDescent="0.25">
      <c r="A20" s="3" t="s">
        <v>79</v>
      </c>
      <c r="B20" s="2" t="s">
        <v>10</v>
      </c>
      <c r="C20" s="2" t="s">
        <v>12</v>
      </c>
      <c r="D20" s="233" t="s">
        <v>194</v>
      </c>
      <c r="E20" s="234" t="s">
        <v>422</v>
      </c>
      <c r="F20" s="235" t="s">
        <v>427</v>
      </c>
      <c r="G20" s="2"/>
      <c r="H20" s="491">
        <f>SUM(H21)</f>
        <v>1439361</v>
      </c>
    </row>
    <row r="21" spans="1:8" ht="48" customHeight="1" x14ac:dyDescent="0.25">
      <c r="A21" s="86" t="s">
        <v>80</v>
      </c>
      <c r="B21" s="2" t="s">
        <v>10</v>
      </c>
      <c r="C21" s="2" t="s">
        <v>12</v>
      </c>
      <c r="D21" s="233" t="s">
        <v>194</v>
      </c>
      <c r="E21" s="234" t="s">
        <v>422</v>
      </c>
      <c r="F21" s="235" t="s">
        <v>427</v>
      </c>
      <c r="G21" s="2" t="s">
        <v>13</v>
      </c>
      <c r="H21" s="492">
        <f>SUM(прил9!I21)</f>
        <v>1439361</v>
      </c>
    </row>
    <row r="22" spans="1:8" ht="47.25" x14ac:dyDescent="0.25">
      <c r="A22" s="41" t="s">
        <v>14</v>
      </c>
      <c r="B22" s="23" t="s">
        <v>10</v>
      </c>
      <c r="C22" s="23" t="s">
        <v>15</v>
      </c>
      <c r="D22" s="227"/>
      <c r="E22" s="228"/>
      <c r="F22" s="229"/>
      <c r="G22" s="23"/>
      <c r="H22" s="497">
        <f>SUM(H23,H28,H36)</f>
        <v>1545029</v>
      </c>
    </row>
    <row r="23" spans="1:8" ht="35.25" customHeight="1" x14ac:dyDescent="0.25">
      <c r="A23" s="76" t="s">
        <v>111</v>
      </c>
      <c r="B23" s="28" t="s">
        <v>10</v>
      </c>
      <c r="C23" s="28" t="s">
        <v>15</v>
      </c>
      <c r="D23" s="242" t="s">
        <v>425</v>
      </c>
      <c r="E23" s="243" t="s">
        <v>422</v>
      </c>
      <c r="F23" s="244" t="s">
        <v>423</v>
      </c>
      <c r="G23" s="28"/>
      <c r="H23" s="490">
        <f>SUM(H24)</f>
        <v>63000</v>
      </c>
    </row>
    <row r="24" spans="1:8" ht="48.75" customHeight="1" x14ac:dyDescent="0.25">
      <c r="A24" s="77" t="s">
        <v>112</v>
      </c>
      <c r="B24" s="2" t="s">
        <v>10</v>
      </c>
      <c r="C24" s="2" t="s">
        <v>15</v>
      </c>
      <c r="D24" s="245" t="s">
        <v>426</v>
      </c>
      <c r="E24" s="246" t="s">
        <v>422</v>
      </c>
      <c r="F24" s="247" t="s">
        <v>423</v>
      </c>
      <c r="G24" s="44"/>
      <c r="H24" s="491">
        <f>SUM(H25)</f>
        <v>63000</v>
      </c>
    </row>
    <row r="25" spans="1:8" ht="49.5" customHeight="1" x14ac:dyDescent="0.25">
      <c r="A25" s="77" t="s">
        <v>429</v>
      </c>
      <c r="B25" s="2" t="s">
        <v>10</v>
      </c>
      <c r="C25" s="2" t="s">
        <v>15</v>
      </c>
      <c r="D25" s="245" t="s">
        <v>426</v>
      </c>
      <c r="E25" s="246" t="s">
        <v>10</v>
      </c>
      <c r="F25" s="247" t="s">
        <v>423</v>
      </c>
      <c r="G25" s="44"/>
      <c r="H25" s="491">
        <f>SUM(H26)</f>
        <v>63000</v>
      </c>
    </row>
    <row r="26" spans="1:8" ht="18.75" customHeight="1" x14ac:dyDescent="0.25">
      <c r="A26" s="77" t="s">
        <v>113</v>
      </c>
      <c r="B26" s="2" t="s">
        <v>10</v>
      </c>
      <c r="C26" s="2" t="s">
        <v>15</v>
      </c>
      <c r="D26" s="245" t="s">
        <v>426</v>
      </c>
      <c r="E26" s="246" t="s">
        <v>10</v>
      </c>
      <c r="F26" s="247" t="s">
        <v>428</v>
      </c>
      <c r="G26" s="44"/>
      <c r="H26" s="491">
        <f>SUM(H27)</f>
        <v>63000</v>
      </c>
    </row>
    <row r="27" spans="1:8" ht="34.5" customHeight="1" x14ac:dyDescent="0.25">
      <c r="A27" s="87" t="s">
        <v>598</v>
      </c>
      <c r="B27" s="2" t="s">
        <v>10</v>
      </c>
      <c r="C27" s="2" t="s">
        <v>15</v>
      </c>
      <c r="D27" s="245" t="s">
        <v>426</v>
      </c>
      <c r="E27" s="246" t="s">
        <v>10</v>
      </c>
      <c r="F27" s="247" t="s">
        <v>428</v>
      </c>
      <c r="G27" s="2" t="s">
        <v>16</v>
      </c>
      <c r="H27" s="493">
        <f>SUM(прил9!I403)</f>
        <v>63000</v>
      </c>
    </row>
    <row r="28" spans="1:8" ht="31.5" x14ac:dyDescent="0.25">
      <c r="A28" s="27" t="s">
        <v>114</v>
      </c>
      <c r="B28" s="28" t="s">
        <v>10</v>
      </c>
      <c r="C28" s="28" t="s">
        <v>15</v>
      </c>
      <c r="D28" s="230" t="s">
        <v>229</v>
      </c>
      <c r="E28" s="231" t="s">
        <v>422</v>
      </c>
      <c r="F28" s="232" t="s">
        <v>423</v>
      </c>
      <c r="G28" s="28"/>
      <c r="H28" s="490">
        <f>SUM(H29+H32)</f>
        <v>962749</v>
      </c>
    </row>
    <row r="29" spans="1:8" ht="18.75" customHeight="1" x14ac:dyDescent="0.25">
      <c r="A29" s="3" t="s">
        <v>115</v>
      </c>
      <c r="B29" s="2" t="s">
        <v>10</v>
      </c>
      <c r="C29" s="2" t="s">
        <v>15</v>
      </c>
      <c r="D29" s="233" t="s">
        <v>230</v>
      </c>
      <c r="E29" s="234" t="s">
        <v>422</v>
      </c>
      <c r="F29" s="235" t="s">
        <v>423</v>
      </c>
      <c r="G29" s="2"/>
      <c r="H29" s="491">
        <f>SUM(H30)</f>
        <v>500469</v>
      </c>
    </row>
    <row r="30" spans="1:8" ht="31.5" x14ac:dyDescent="0.25">
      <c r="A30" s="3" t="s">
        <v>79</v>
      </c>
      <c r="B30" s="2" t="s">
        <v>10</v>
      </c>
      <c r="C30" s="2" t="s">
        <v>15</v>
      </c>
      <c r="D30" s="233" t="s">
        <v>230</v>
      </c>
      <c r="E30" s="234" t="s">
        <v>422</v>
      </c>
      <c r="F30" s="235" t="s">
        <v>427</v>
      </c>
      <c r="G30" s="2"/>
      <c r="H30" s="491">
        <f>SUM(H31)</f>
        <v>500469</v>
      </c>
    </row>
    <row r="31" spans="1:8" ht="48" customHeight="1" x14ac:dyDescent="0.25">
      <c r="A31" s="86" t="s">
        <v>80</v>
      </c>
      <c r="B31" s="2" t="s">
        <v>10</v>
      </c>
      <c r="C31" s="2" t="s">
        <v>15</v>
      </c>
      <c r="D31" s="233" t="s">
        <v>230</v>
      </c>
      <c r="E31" s="234" t="s">
        <v>422</v>
      </c>
      <c r="F31" s="235" t="s">
        <v>427</v>
      </c>
      <c r="G31" s="2" t="s">
        <v>13</v>
      </c>
      <c r="H31" s="492">
        <f>SUM(прил9!I407)</f>
        <v>500469</v>
      </c>
    </row>
    <row r="32" spans="1:8" s="625" customFormat="1" ht="18" customHeight="1" x14ac:dyDescent="0.25">
      <c r="A32" s="86" t="s">
        <v>1066</v>
      </c>
      <c r="B32" s="2" t="s">
        <v>10</v>
      </c>
      <c r="C32" s="2" t="s">
        <v>15</v>
      </c>
      <c r="D32" s="233" t="s">
        <v>1064</v>
      </c>
      <c r="E32" s="234" t="s">
        <v>422</v>
      </c>
      <c r="F32" s="235" t="s">
        <v>423</v>
      </c>
      <c r="G32" s="2"/>
      <c r="H32" s="494">
        <f>SUM(H33)</f>
        <v>462280</v>
      </c>
    </row>
    <row r="33" spans="1:8" s="625" customFormat="1" ht="33" customHeight="1" x14ac:dyDescent="0.25">
      <c r="A33" s="86" t="s">
        <v>1067</v>
      </c>
      <c r="B33" s="2" t="s">
        <v>10</v>
      </c>
      <c r="C33" s="2" t="s">
        <v>15</v>
      </c>
      <c r="D33" s="233" t="s">
        <v>1064</v>
      </c>
      <c r="E33" s="234" t="s">
        <v>422</v>
      </c>
      <c r="F33" s="235" t="s">
        <v>1065</v>
      </c>
      <c r="G33" s="2"/>
      <c r="H33" s="494">
        <f>SUM(H34:H35)</f>
        <v>462280</v>
      </c>
    </row>
    <row r="34" spans="1:8" s="625" customFormat="1" ht="48" customHeight="1" x14ac:dyDescent="0.25">
      <c r="A34" s="86" t="s">
        <v>80</v>
      </c>
      <c r="B34" s="2" t="s">
        <v>10</v>
      </c>
      <c r="C34" s="2" t="s">
        <v>15</v>
      </c>
      <c r="D34" s="233" t="s">
        <v>1064</v>
      </c>
      <c r="E34" s="234" t="s">
        <v>422</v>
      </c>
      <c r="F34" s="235" t="s">
        <v>1065</v>
      </c>
      <c r="G34" s="2" t="s">
        <v>13</v>
      </c>
      <c r="H34" s="492">
        <f>SUM(прил9!I410)</f>
        <v>387280</v>
      </c>
    </row>
    <row r="35" spans="1:8" s="625" customFormat="1" ht="33" customHeight="1" x14ac:dyDescent="0.25">
      <c r="A35" s="87" t="s">
        <v>598</v>
      </c>
      <c r="B35" s="2" t="s">
        <v>10</v>
      </c>
      <c r="C35" s="2" t="s">
        <v>15</v>
      </c>
      <c r="D35" s="233" t="s">
        <v>1064</v>
      </c>
      <c r="E35" s="234" t="s">
        <v>422</v>
      </c>
      <c r="F35" s="235" t="s">
        <v>1065</v>
      </c>
      <c r="G35" s="2" t="s">
        <v>16</v>
      </c>
      <c r="H35" s="492">
        <f>SUM(прил9!I411)</f>
        <v>75000</v>
      </c>
    </row>
    <row r="36" spans="1:8" ht="30.75" customHeight="1" x14ac:dyDescent="0.25">
      <c r="A36" s="27" t="s">
        <v>116</v>
      </c>
      <c r="B36" s="28" t="s">
        <v>10</v>
      </c>
      <c r="C36" s="28" t="s">
        <v>15</v>
      </c>
      <c r="D36" s="230" t="s">
        <v>231</v>
      </c>
      <c r="E36" s="231" t="s">
        <v>422</v>
      </c>
      <c r="F36" s="232" t="s">
        <v>423</v>
      </c>
      <c r="G36" s="28"/>
      <c r="H36" s="490">
        <f>SUM(H37)</f>
        <v>519280</v>
      </c>
    </row>
    <row r="37" spans="1:8" ht="16.5" customHeight="1" x14ac:dyDescent="0.25">
      <c r="A37" s="3" t="s">
        <v>117</v>
      </c>
      <c r="B37" s="2" t="s">
        <v>10</v>
      </c>
      <c r="C37" s="2" t="s">
        <v>15</v>
      </c>
      <c r="D37" s="233" t="s">
        <v>232</v>
      </c>
      <c r="E37" s="234" t="s">
        <v>422</v>
      </c>
      <c r="F37" s="235" t="s">
        <v>423</v>
      </c>
      <c r="G37" s="2"/>
      <c r="H37" s="491">
        <f>SUM(H38)</f>
        <v>519280</v>
      </c>
    </row>
    <row r="38" spans="1:8" ht="33.75" customHeight="1" x14ac:dyDescent="0.25">
      <c r="A38" s="3" t="s">
        <v>79</v>
      </c>
      <c r="B38" s="2" t="s">
        <v>10</v>
      </c>
      <c r="C38" s="2" t="s">
        <v>15</v>
      </c>
      <c r="D38" s="233" t="s">
        <v>232</v>
      </c>
      <c r="E38" s="234" t="s">
        <v>422</v>
      </c>
      <c r="F38" s="235" t="s">
        <v>427</v>
      </c>
      <c r="G38" s="2"/>
      <c r="H38" s="491">
        <f>SUM(H39)</f>
        <v>519280</v>
      </c>
    </row>
    <row r="39" spans="1:8" ht="47.25" customHeight="1" x14ac:dyDescent="0.25">
      <c r="A39" s="86" t="s">
        <v>80</v>
      </c>
      <c r="B39" s="2" t="s">
        <v>10</v>
      </c>
      <c r="C39" s="2" t="s">
        <v>15</v>
      </c>
      <c r="D39" s="233" t="s">
        <v>232</v>
      </c>
      <c r="E39" s="234" t="s">
        <v>422</v>
      </c>
      <c r="F39" s="235" t="s">
        <v>427</v>
      </c>
      <c r="G39" s="2" t="s">
        <v>13</v>
      </c>
      <c r="H39" s="492">
        <f>SUM(прил9!I415)</f>
        <v>519280</v>
      </c>
    </row>
    <row r="40" spans="1:8" ht="48.75" customHeight="1" x14ac:dyDescent="0.25">
      <c r="A40" s="88" t="s">
        <v>19</v>
      </c>
      <c r="B40" s="23" t="s">
        <v>10</v>
      </c>
      <c r="C40" s="23" t="s">
        <v>20</v>
      </c>
      <c r="D40" s="227"/>
      <c r="E40" s="228"/>
      <c r="F40" s="229"/>
      <c r="G40" s="23"/>
      <c r="H40" s="497">
        <f>SUM(H41,H54,H59,H64,H71,H76+H48)</f>
        <v>17507353</v>
      </c>
    </row>
    <row r="41" spans="1:8" ht="36.75" customHeight="1" x14ac:dyDescent="0.25">
      <c r="A41" s="76" t="s">
        <v>118</v>
      </c>
      <c r="B41" s="28" t="s">
        <v>10</v>
      </c>
      <c r="C41" s="28" t="s">
        <v>20</v>
      </c>
      <c r="D41" s="236" t="s">
        <v>193</v>
      </c>
      <c r="E41" s="237" t="s">
        <v>422</v>
      </c>
      <c r="F41" s="238" t="s">
        <v>423</v>
      </c>
      <c r="G41" s="28"/>
      <c r="H41" s="490">
        <f>SUM(H42)</f>
        <v>925400</v>
      </c>
    </row>
    <row r="42" spans="1:8" ht="66.75" customHeight="1" x14ac:dyDescent="0.25">
      <c r="A42" s="77" t="s">
        <v>119</v>
      </c>
      <c r="B42" s="2" t="s">
        <v>10</v>
      </c>
      <c r="C42" s="2" t="s">
        <v>20</v>
      </c>
      <c r="D42" s="248" t="s">
        <v>226</v>
      </c>
      <c r="E42" s="249" t="s">
        <v>422</v>
      </c>
      <c r="F42" s="250" t="s">
        <v>423</v>
      </c>
      <c r="G42" s="2"/>
      <c r="H42" s="491">
        <f>SUM(H43)</f>
        <v>925400</v>
      </c>
    </row>
    <row r="43" spans="1:8" ht="33.75" customHeight="1" x14ac:dyDescent="0.25">
      <c r="A43" s="77" t="s">
        <v>430</v>
      </c>
      <c r="B43" s="2" t="s">
        <v>10</v>
      </c>
      <c r="C43" s="2" t="s">
        <v>20</v>
      </c>
      <c r="D43" s="248" t="s">
        <v>226</v>
      </c>
      <c r="E43" s="249" t="s">
        <v>10</v>
      </c>
      <c r="F43" s="250" t="s">
        <v>423</v>
      </c>
      <c r="G43" s="2"/>
      <c r="H43" s="491">
        <f>SUM(H44+H46)</f>
        <v>925400</v>
      </c>
    </row>
    <row r="44" spans="1:8" ht="47.25" customHeight="1" x14ac:dyDescent="0.25">
      <c r="A44" s="86" t="s">
        <v>81</v>
      </c>
      <c r="B44" s="2" t="s">
        <v>10</v>
      </c>
      <c r="C44" s="2" t="s">
        <v>20</v>
      </c>
      <c r="D44" s="251" t="s">
        <v>226</v>
      </c>
      <c r="E44" s="252" t="s">
        <v>10</v>
      </c>
      <c r="F44" s="253" t="s">
        <v>431</v>
      </c>
      <c r="G44" s="2"/>
      <c r="H44" s="491">
        <f>SUM(H45)</f>
        <v>917400</v>
      </c>
    </row>
    <row r="45" spans="1:8" ht="49.5" customHeight="1" x14ac:dyDescent="0.25">
      <c r="A45" s="86" t="s">
        <v>80</v>
      </c>
      <c r="B45" s="2" t="s">
        <v>10</v>
      </c>
      <c r="C45" s="2" t="s">
        <v>20</v>
      </c>
      <c r="D45" s="251" t="s">
        <v>226</v>
      </c>
      <c r="E45" s="252" t="s">
        <v>10</v>
      </c>
      <c r="F45" s="253" t="s">
        <v>431</v>
      </c>
      <c r="G45" s="2" t="s">
        <v>13</v>
      </c>
      <c r="H45" s="492">
        <f>SUM(прил9!I27)</f>
        <v>917400</v>
      </c>
    </row>
    <row r="46" spans="1:8" ht="31.5" customHeight="1" x14ac:dyDescent="0.25">
      <c r="A46" s="81" t="s">
        <v>108</v>
      </c>
      <c r="B46" s="2" t="s">
        <v>10</v>
      </c>
      <c r="C46" s="2" t="s">
        <v>20</v>
      </c>
      <c r="D46" s="248" t="s">
        <v>226</v>
      </c>
      <c r="E46" s="249" t="s">
        <v>10</v>
      </c>
      <c r="F46" s="250" t="s">
        <v>432</v>
      </c>
      <c r="G46" s="2"/>
      <c r="H46" s="491">
        <f>SUM(H47)</f>
        <v>8000</v>
      </c>
    </row>
    <row r="47" spans="1:8" ht="30.75" customHeight="1" x14ac:dyDescent="0.25">
      <c r="A47" s="91" t="s">
        <v>598</v>
      </c>
      <c r="B47" s="2" t="s">
        <v>10</v>
      </c>
      <c r="C47" s="2" t="s">
        <v>20</v>
      </c>
      <c r="D47" s="248" t="s">
        <v>226</v>
      </c>
      <c r="E47" s="249" t="s">
        <v>10</v>
      </c>
      <c r="F47" s="250" t="s">
        <v>432</v>
      </c>
      <c r="G47" s="2" t="s">
        <v>16</v>
      </c>
      <c r="H47" s="492">
        <f>SUM(прил9!I29)</f>
        <v>8000</v>
      </c>
    </row>
    <row r="48" spans="1:8" ht="49.5" customHeight="1" x14ac:dyDescent="0.25">
      <c r="A48" s="27" t="s">
        <v>132</v>
      </c>
      <c r="B48" s="28" t="s">
        <v>10</v>
      </c>
      <c r="C48" s="28" t="s">
        <v>20</v>
      </c>
      <c r="D48" s="242" t="s">
        <v>448</v>
      </c>
      <c r="E48" s="243" t="s">
        <v>422</v>
      </c>
      <c r="F48" s="244" t="s">
        <v>423</v>
      </c>
      <c r="G48" s="28"/>
      <c r="H48" s="490">
        <f>SUM(H49)</f>
        <v>212250</v>
      </c>
    </row>
    <row r="49" spans="1:8" ht="66" customHeight="1" x14ac:dyDescent="0.25">
      <c r="A49" s="55" t="s">
        <v>133</v>
      </c>
      <c r="B49" s="2" t="s">
        <v>10</v>
      </c>
      <c r="C49" s="2" t="s">
        <v>20</v>
      </c>
      <c r="D49" s="245" t="s">
        <v>547</v>
      </c>
      <c r="E49" s="246" t="s">
        <v>422</v>
      </c>
      <c r="F49" s="247" t="s">
        <v>423</v>
      </c>
      <c r="G49" s="44"/>
      <c r="H49" s="491">
        <f>SUM(H50)</f>
        <v>212250</v>
      </c>
    </row>
    <row r="50" spans="1:8" ht="48.75" customHeight="1" x14ac:dyDescent="0.25">
      <c r="A50" s="77" t="s">
        <v>449</v>
      </c>
      <c r="B50" s="2" t="s">
        <v>10</v>
      </c>
      <c r="C50" s="2" t="s">
        <v>20</v>
      </c>
      <c r="D50" s="245" t="s">
        <v>547</v>
      </c>
      <c r="E50" s="246" t="s">
        <v>10</v>
      </c>
      <c r="F50" s="247" t="s">
        <v>423</v>
      </c>
      <c r="G50" s="44"/>
      <c r="H50" s="491">
        <f>SUM(+H51)</f>
        <v>212250</v>
      </c>
    </row>
    <row r="51" spans="1:8" ht="17.25" customHeight="1" x14ac:dyDescent="0.25">
      <c r="A51" s="77" t="s">
        <v>549</v>
      </c>
      <c r="B51" s="2" t="s">
        <v>10</v>
      </c>
      <c r="C51" s="2" t="s">
        <v>20</v>
      </c>
      <c r="D51" s="245" t="s">
        <v>205</v>
      </c>
      <c r="E51" s="246" t="s">
        <v>10</v>
      </c>
      <c r="F51" s="247" t="s">
        <v>548</v>
      </c>
      <c r="G51" s="44"/>
      <c r="H51" s="491">
        <f>SUM(H52:H53)</f>
        <v>212250</v>
      </c>
    </row>
    <row r="52" spans="1:8" ht="30.75" customHeight="1" x14ac:dyDescent="0.25">
      <c r="A52" s="87" t="s">
        <v>598</v>
      </c>
      <c r="B52" s="2" t="s">
        <v>10</v>
      </c>
      <c r="C52" s="2" t="s">
        <v>20</v>
      </c>
      <c r="D52" s="245" t="s">
        <v>205</v>
      </c>
      <c r="E52" s="246" t="s">
        <v>10</v>
      </c>
      <c r="F52" s="247" t="s">
        <v>548</v>
      </c>
      <c r="G52" s="2" t="s">
        <v>16</v>
      </c>
      <c r="H52" s="493">
        <f>SUM(прил9!I36)</f>
        <v>212250</v>
      </c>
    </row>
    <row r="53" spans="1:8" s="563" customFormat="1" ht="18" hidden="1" customHeight="1" x14ac:dyDescent="0.25">
      <c r="A53" s="3" t="s">
        <v>18</v>
      </c>
      <c r="B53" s="2" t="s">
        <v>10</v>
      </c>
      <c r="C53" s="2" t="s">
        <v>20</v>
      </c>
      <c r="D53" s="245" t="s">
        <v>205</v>
      </c>
      <c r="E53" s="246" t="s">
        <v>10</v>
      </c>
      <c r="F53" s="247" t="s">
        <v>548</v>
      </c>
      <c r="G53" s="2" t="s">
        <v>17</v>
      </c>
      <c r="H53" s="493">
        <f>SUM(прил9!I37)</f>
        <v>0</v>
      </c>
    </row>
    <row r="54" spans="1:8" ht="35.25" customHeight="1" x14ac:dyDescent="0.25">
      <c r="A54" s="76" t="s">
        <v>111</v>
      </c>
      <c r="B54" s="28" t="s">
        <v>10</v>
      </c>
      <c r="C54" s="28" t="s">
        <v>20</v>
      </c>
      <c r="D54" s="242" t="s">
        <v>425</v>
      </c>
      <c r="E54" s="243" t="s">
        <v>422</v>
      </c>
      <c r="F54" s="244" t="s">
        <v>423</v>
      </c>
      <c r="G54" s="28"/>
      <c r="H54" s="490">
        <f>SUM(H55)</f>
        <v>2000271</v>
      </c>
    </row>
    <row r="55" spans="1:8" ht="62.25" customHeight="1" x14ac:dyDescent="0.25">
      <c r="A55" s="77" t="s">
        <v>124</v>
      </c>
      <c r="B55" s="2" t="s">
        <v>10</v>
      </c>
      <c r="C55" s="2" t="s">
        <v>20</v>
      </c>
      <c r="D55" s="245" t="s">
        <v>426</v>
      </c>
      <c r="E55" s="246" t="s">
        <v>422</v>
      </c>
      <c r="F55" s="247" t="s">
        <v>423</v>
      </c>
      <c r="G55" s="44"/>
      <c r="H55" s="491">
        <f>SUM(H56)</f>
        <v>2000271</v>
      </c>
    </row>
    <row r="56" spans="1:8" ht="49.5" customHeight="1" x14ac:dyDescent="0.25">
      <c r="A56" s="77" t="s">
        <v>429</v>
      </c>
      <c r="B56" s="2" t="s">
        <v>10</v>
      </c>
      <c r="C56" s="2" t="s">
        <v>20</v>
      </c>
      <c r="D56" s="245" t="s">
        <v>426</v>
      </c>
      <c r="E56" s="246" t="s">
        <v>10</v>
      </c>
      <c r="F56" s="247" t="s">
        <v>423</v>
      </c>
      <c r="G56" s="44"/>
      <c r="H56" s="491">
        <f>SUM(H57)</f>
        <v>2000271</v>
      </c>
    </row>
    <row r="57" spans="1:8" ht="17.25" customHeight="1" x14ac:dyDescent="0.25">
      <c r="A57" s="77" t="s">
        <v>113</v>
      </c>
      <c r="B57" s="2" t="s">
        <v>10</v>
      </c>
      <c r="C57" s="2" t="s">
        <v>20</v>
      </c>
      <c r="D57" s="245" t="s">
        <v>426</v>
      </c>
      <c r="E57" s="246" t="s">
        <v>10</v>
      </c>
      <c r="F57" s="247" t="s">
        <v>428</v>
      </c>
      <c r="G57" s="44"/>
      <c r="H57" s="491">
        <f>SUM(H58)</f>
        <v>2000271</v>
      </c>
    </row>
    <row r="58" spans="1:8" ht="33" customHeight="1" x14ac:dyDescent="0.25">
      <c r="A58" s="87" t="s">
        <v>598</v>
      </c>
      <c r="B58" s="2" t="s">
        <v>10</v>
      </c>
      <c r="C58" s="2" t="s">
        <v>20</v>
      </c>
      <c r="D58" s="245" t="s">
        <v>426</v>
      </c>
      <c r="E58" s="246" t="s">
        <v>10</v>
      </c>
      <c r="F58" s="247" t="s">
        <v>428</v>
      </c>
      <c r="G58" s="2" t="s">
        <v>16</v>
      </c>
      <c r="H58" s="493">
        <f>SUM(прил9!I42)</f>
        <v>2000271</v>
      </c>
    </row>
    <row r="59" spans="1:8" ht="38.25" customHeight="1" x14ac:dyDescent="0.25">
      <c r="A59" s="76" t="s">
        <v>125</v>
      </c>
      <c r="B59" s="28" t="s">
        <v>10</v>
      </c>
      <c r="C59" s="28" t="s">
        <v>20</v>
      </c>
      <c r="D59" s="230" t="s">
        <v>434</v>
      </c>
      <c r="E59" s="231" t="s">
        <v>422</v>
      </c>
      <c r="F59" s="232" t="s">
        <v>423</v>
      </c>
      <c r="G59" s="28"/>
      <c r="H59" s="490">
        <f>SUM(H60)</f>
        <v>191179</v>
      </c>
    </row>
    <row r="60" spans="1:8" ht="50.25" customHeight="1" x14ac:dyDescent="0.25">
      <c r="A60" s="77" t="s">
        <v>603</v>
      </c>
      <c r="B60" s="2" t="s">
        <v>10</v>
      </c>
      <c r="C60" s="2" t="s">
        <v>20</v>
      </c>
      <c r="D60" s="233" t="s">
        <v>197</v>
      </c>
      <c r="E60" s="234" t="s">
        <v>422</v>
      </c>
      <c r="F60" s="235" t="s">
        <v>423</v>
      </c>
      <c r="G60" s="2"/>
      <c r="H60" s="491">
        <f>SUM(H61)</f>
        <v>191179</v>
      </c>
    </row>
    <row r="61" spans="1:8" ht="33.75" customHeight="1" x14ac:dyDescent="0.25">
      <c r="A61" s="77" t="s">
        <v>433</v>
      </c>
      <c r="B61" s="2" t="s">
        <v>10</v>
      </c>
      <c r="C61" s="2" t="s">
        <v>20</v>
      </c>
      <c r="D61" s="233" t="s">
        <v>197</v>
      </c>
      <c r="E61" s="234" t="s">
        <v>10</v>
      </c>
      <c r="F61" s="235" t="s">
        <v>423</v>
      </c>
      <c r="G61" s="2"/>
      <c r="H61" s="491">
        <f>SUM(H62)</f>
        <v>191179</v>
      </c>
    </row>
    <row r="62" spans="1:8" ht="18" customHeight="1" x14ac:dyDescent="0.25">
      <c r="A62" s="90" t="s">
        <v>84</v>
      </c>
      <c r="B62" s="2" t="s">
        <v>10</v>
      </c>
      <c r="C62" s="2" t="s">
        <v>20</v>
      </c>
      <c r="D62" s="233" t="s">
        <v>197</v>
      </c>
      <c r="E62" s="234" t="s">
        <v>10</v>
      </c>
      <c r="F62" s="235" t="s">
        <v>435</v>
      </c>
      <c r="G62" s="2"/>
      <c r="H62" s="491">
        <f>SUM(H63)</f>
        <v>191179</v>
      </c>
    </row>
    <row r="63" spans="1:8" ht="48.75" customHeight="1" x14ac:dyDescent="0.25">
      <c r="A63" s="86" t="s">
        <v>80</v>
      </c>
      <c r="B63" s="2" t="s">
        <v>10</v>
      </c>
      <c r="C63" s="2" t="s">
        <v>20</v>
      </c>
      <c r="D63" s="233" t="s">
        <v>197</v>
      </c>
      <c r="E63" s="234" t="s">
        <v>10</v>
      </c>
      <c r="F63" s="235" t="s">
        <v>435</v>
      </c>
      <c r="G63" s="2" t="s">
        <v>13</v>
      </c>
      <c r="H63" s="493">
        <f>SUM(прил9!I47)</f>
        <v>191179</v>
      </c>
    </row>
    <row r="64" spans="1:8" ht="34.5" customHeight="1" x14ac:dyDescent="0.25">
      <c r="A64" s="96" t="s">
        <v>120</v>
      </c>
      <c r="B64" s="28" t="s">
        <v>10</v>
      </c>
      <c r="C64" s="28" t="s">
        <v>20</v>
      </c>
      <c r="D64" s="230" t="s">
        <v>437</v>
      </c>
      <c r="E64" s="231" t="s">
        <v>422</v>
      </c>
      <c r="F64" s="232" t="s">
        <v>423</v>
      </c>
      <c r="G64" s="28"/>
      <c r="H64" s="490">
        <f>SUM(H65)</f>
        <v>611600</v>
      </c>
    </row>
    <row r="65" spans="1:8" ht="48.75" customHeight="1" x14ac:dyDescent="0.25">
      <c r="A65" s="91" t="s">
        <v>121</v>
      </c>
      <c r="B65" s="2" t="s">
        <v>10</v>
      </c>
      <c r="C65" s="2" t="s">
        <v>20</v>
      </c>
      <c r="D65" s="233" t="s">
        <v>198</v>
      </c>
      <c r="E65" s="234" t="s">
        <v>422</v>
      </c>
      <c r="F65" s="235" t="s">
        <v>423</v>
      </c>
      <c r="G65" s="2"/>
      <c r="H65" s="491">
        <f>SUM(H66)</f>
        <v>611600</v>
      </c>
    </row>
    <row r="66" spans="1:8" ht="48.75" customHeight="1" x14ac:dyDescent="0.25">
      <c r="A66" s="92" t="s">
        <v>436</v>
      </c>
      <c r="B66" s="2" t="s">
        <v>10</v>
      </c>
      <c r="C66" s="2" t="s">
        <v>20</v>
      </c>
      <c r="D66" s="233" t="s">
        <v>198</v>
      </c>
      <c r="E66" s="234" t="s">
        <v>10</v>
      </c>
      <c r="F66" s="235" t="s">
        <v>423</v>
      </c>
      <c r="G66" s="2"/>
      <c r="H66" s="491">
        <f>SUM(H67+H69)</f>
        <v>611600</v>
      </c>
    </row>
    <row r="67" spans="1:8" ht="47.25" x14ac:dyDescent="0.25">
      <c r="A67" s="86" t="s">
        <v>803</v>
      </c>
      <c r="B67" s="2" t="s">
        <v>10</v>
      </c>
      <c r="C67" s="2" t="s">
        <v>20</v>
      </c>
      <c r="D67" s="233" t="s">
        <v>198</v>
      </c>
      <c r="E67" s="234" t="s">
        <v>10</v>
      </c>
      <c r="F67" s="235" t="s">
        <v>438</v>
      </c>
      <c r="G67" s="2"/>
      <c r="H67" s="491">
        <f>SUM(H68)</f>
        <v>305800</v>
      </c>
    </row>
    <row r="68" spans="1:8" ht="45.75" customHeight="1" x14ac:dyDescent="0.25">
      <c r="A68" s="86" t="s">
        <v>80</v>
      </c>
      <c r="B68" s="2" t="s">
        <v>10</v>
      </c>
      <c r="C68" s="2" t="s">
        <v>20</v>
      </c>
      <c r="D68" s="233" t="s">
        <v>198</v>
      </c>
      <c r="E68" s="234" t="s">
        <v>10</v>
      </c>
      <c r="F68" s="235" t="s">
        <v>438</v>
      </c>
      <c r="G68" s="2" t="s">
        <v>13</v>
      </c>
      <c r="H68" s="492">
        <f>SUM(прил9!I52)</f>
        <v>305800</v>
      </c>
    </row>
    <row r="69" spans="1:8" ht="31.5" x14ac:dyDescent="0.25">
      <c r="A69" s="86" t="s">
        <v>83</v>
      </c>
      <c r="B69" s="2" t="s">
        <v>10</v>
      </c>
      <c r="C69" s="2" t="s">
        <v>20</v>
      </c>
      <c r="D69" s="233" t="s">
        <v>198</v>
      </c>
      <c r="E69" s="234" t="s">
        <v>10</v>
      </c>
      <c r="F69" s="235" t="s">
        <v>439</v>
      </c>
      <c r="G69" s="2"/>
      <c r="H69" s="491">
        <f>SUM(H70)</f>
        <v>305800</v>
      </c>
    </row>
    <row r="70" spans="1:8" ht="48.75" customHeight="1" x14ac:dyDescent="0.25">
      <c r="A70" s="86" t="s">
        <v>80</v>
      </c>
      <c r="B70" s="2" t="s">
        <v>10</v>
      </c>
      <c r="C70" s="2" t="s">
        <v>20</v>
      </c>
      <c r="D70" s="233" t="s">
        <v>198</v>
      </c>
      <c r="E70" s="234" t="s">
        <v>10</v>
      </c>
      <c r="F70" s="235" t="s">
        <v>439</v>
      </c>
      <c r="G70" s="2" t="s">
        <v>13</v>
      </c>
      <c r="H70" s="493">
        <f>SUM(прил9!I54)</f>
        <v>305800</v>
      </c>
    </row>
    <row r="71" spans="1:8" ht="31.5" x14ac:dyDescent="0.25">
      <c r="A71" s="76" t="s">
        <v>122</v>
      </c>
      <c r="B71" s="28" t="s">
        <v>10</v>
      </c>
      <c r="C71" s="28" t="s">
        <v>20</v>
      </c>
      <c r="D71" s="230" t="s">
        <v>199</v>
      </c>
      <c r="E71" s="231" t="s">
        <v>422</v>
      </c>
      <c r="F71" s="232" t="s">
        <v>423</v>
      </c>
      <c r="G71" s="28"/>
      <c r="H71" s="490">
        <f>SUM(H72)</f>
        <v>305800</v>
      </c>
    </row>
    <row r="72" spans="1:8" ht="49.5" customHeight="1" x14ac:dyDescent="0.25">
      <c r="A72" s="77" t="s">
        <v>123</v>
      </c>
      <c r="B72" s="2" t="s">
        <v>10</v>
      </c>
      <c r="C72" s="2" t="s">
        <v>20</v>
      </c>
      <c r="D72" s="233" t="s">
        <v>200</v>
      </c>
      <c r="E72" s="234" t="s">
        <v>422</v>
      </c>
      <c r="F72" s="235" t="s">
        <v>423</v>
      </c>
      <c r="G72" s="44"/>
      <c r="H72" s="491">
        <f>SUM(H73)</f>
        <v>305800</v>
      </c>
    </row>
    <row r="73" spans="1:8" ht="33" customHeight="1" x14ac:dyDescent="0.25">
      <c r="A73" s="77" t="s">
        <v>440</v>
      </c>
      <c r="B73" s="2" t="s">
        <v>10</v>
      </c>
      <c r="C73" s="2" t="s">
        <v>20</v>
      </c>
      <c r="D73" s="233" t="s">
        <v>200</v>
      </c>
      <c r="E73" s="234" t="s">
        <v>12</v>
      </c>
      <c r="F73" s="235" t="s">
        <v>423</v>
      </c>
      <c r="G73" s="44"/>
      <c r="H73" s="491">
        <f>SUM(H74)</f>
        <v>305800</v>
      </c>
    </row>
    <row r="74" spans="1:8" ht="30.75" customHeight="1" x14ac:dyDescent="0.25">
      <c r="A74" s="3" t="s">
        <v>82</v>
      </c>
      <c r="B74" s="2" t="s">
        <v>10</v>
      </c>
      <c r="C74" s="2" t="s">
        <v>20</v>
      </c>
      <c r="D74" s="233" t="s">
        <v>200</v>
      </c>
      <c r="E74" s="234" t="s">
        <v>12</v>
      </c>
      <c r="F74" s="235" t="s">
        <v>441</v>
      </c>
      <c r="G74" s="2"/>
      <c r="H74" s="491">
        <f>SUM(H75)</f>
        <v>305800</v>
      </c>
    </row>
    <row r="75" spans="1:8" ht="47.25" customHeight="1" x14ac:dyDescent="0.25">
      <c r="A75" s="86" t="s">
        <v>80</v>
      </c>
      <c r="B75" s="2" t="s">
        <v>10</v>
      </c>
      <c r="C75" s="2" t="s">
        <v>20</v>
      </c>
      <c r="D75" s="233" t="s">
        <v>200</v>
      </c>
      <c r="E75" s="234" t="s">
        <v>12</v>
      </c>
      <c r="F75" s="235" t="s">
        <v>441</v>
      </c>
      <c r="G75" s="2" t="s">
        <v>13</v>
      </c>
      <c r="H75" s="493">
        <f>SUM(прил9!I59)</f>
        <v>305800</v>
      </c>
    </row>
    <row r="76" spans="1:8" ht="15.75" x14ac:dyDescent="0.25">
      <c r="A76" s="27" t="s">
        <v>126</v>
      </c>
      <c r="B76" s="28" t="s">
        <v>10</v>
      </c>
      <c r="C76" s="28" t="s">
        <v>20</v>
      </c>
      <c r="D76" s="230" t="s">
        <v>201</v>
      </c>
      <c r="E76" s="231" t="s">
        <v>422</v>
      </c>
      <c r="F76" s="232" t="s">
        <v>423</v>
      </c>
      <c r="G76" s="28"/>
      <c r="H76" s="490">
        <f>SUM(H77)</f>
        <v>13260853</v>
      </c>
    </row>
    <row r="77" spans="1:8" ht="15.75" x14ac:dyDescent="0.25">
      <c r="A77" s="3" t="s">
        <v>127</v>
      </c>
      <c r="B77" s="2" t="s">
        <v>10</v>
      </c>
      <c r="C77" s="2" t="s">
        <v>20</v>
      </c>
      <c r="D77" s="233" t="s">
        <v>202</v>
      </c>
      <c r="E77" s="234" t="s">
        <v>422</v>
      </c>
      <c r="F77" s="235" t="s">
        <v>423</v>
      </c>
      <c r="G77" s="2"/>
      <c r="H77" s="491">
        <f>SUM(H78)</f>
        <v>13260853</v>
      </c>
    </row>
    <row r="78" spans="1:8" ht="31.5" x14ac:dyDescent="0.25">
      <c r="A78" s="3" t="s">
        <v>79</v>
      </c>
      <c r="B78" s="2" t="s">
        <v>10</v>
      </c>
      <c r="C78" s="2" t="s">
        <v>20</v>
      </c>
      <c r="D78" s="233" t="s">
        <v>202</v>
      </c>
      <c r="E78" s="234" t="s">
        <v>422</v>
      </c>
      <c r="F78" s="235" t="s">
        <v>427</v>
      </c>
      <c r="G78" s="2"/>
      <c r="H78" s="491">
        <f>SUM(H79:H80)</f>
        <v>13260853</v>
      </c>
    </row>
    <row r="79" spans="1:8" ht="47.25" customHeight="1" x14ac:dyDescent="0.25">
      <c r="A79" s="86" t="s">
        <v>80</v>
      </c>
      <c r="B79" s="2" t="s">
        <v>10</v>
      </c>
      <c r="C79" s="2" t="s">
        <v>20</v>
      </c>
      <c r="D79" s="233" t="s">
        <v>202</v>
      </c>
      <c r="E79" s="234" t="s">
        <v>422</v>
      </c>
      <c r="F79" s="235" t="s">
        <v>427</v>
      </c>
      <c r="G79" s="2" t="s">
        <v>13</v>
      </c>
      <c r="H79" s="492">
        <f>SUM(прил9!I63)</f>
        <v>13250309</v>
      </c>
    </row>
    <row r="80" spans="1:8" ht="16.5" customHeight="1" x14ac:dyDescent="0.25">
      <c r="A80" s="3" t="s">
        <v>18</v>
      </c>
      <c r="B80" s="2" t="s">
        <v>10</v>
      </c>
      <c r="C80" s="2" t="s">
        <v>20</v>
      </c>
      <c r="D80" s="233" t="s">
        <v>202</v>
      </c>
      <c r="E80" s="234" t="s">
        <v>422</v>
      </c>
      <c r="F80" s="235" t="s">
        <v>427</v>
      </c>
      <c r="G80" s="2" t="s">
        <v>17</v>
      </c>
      <c r="H80" s="492">
        <f>SUM(прил9!I64)</f>
        <v>10544</v>
      </c>
    </row>
    <row r="81" spans="1:8" ht="15.75" x14ac:dyDescent="0.25">
      <c r="A81" s="88" t="s">
        <v>845</v>
      </c>
      <c r="B81" s="23" t="s">
        <v>10</v>
      </c>
      <c r="C81" s="56" t="s">
        <v>104</v>
      </c>
      <c r="D81" s="254"/>
      <c r="E81" s="255"/>
      <c r="F81" s="256"/>
      <c r="G81" s="23"/>
      <c r="H81" s="497">
        <f>SUM(H82)</f>
        <v>2300</v>
      </c>
    </row>
    <row r="82" spans="1:8" ht="15.75" x14ac:dyDescent="0.25">
      <c r="A82" s="76" t="s">
        <v>189</v>
      </c>
      <c r="B82" s="28" t="s">
        <v>10</v>
      </c>
      <c r="C82" s="42" t="s">
        <v>104</v>
      </c>
      <c r="D82" s="236" t="s">
        <v>209</v>
      </c>
      <c r="E82" s="237" t="s">
        <v>422</v>
      </c>
      <c r="F82" s="238" t="s">
        <v>423</v>
      </c>
      <c r="G82" s="28"/>
      <c r="H82" s="490">
        <f>SUM(H83)</f>
        <v>2300</v>
      </c>
    </row>
    <row r="83" spans="1:8" ht="15.75" x14ac:dyDescent="0.25">
      <c r="A83" s="89" t="s">
        <v>188</v>
      </c>
      <c r="B83" s="2" t="s">
        <v>10</v>
      </c>
      <c r="C83" s="8" t="s">
        <v>104</v>
      </c>
      <c r="D83" s="251" t="s">
        <v>209</v>
      </c>
      <c r="E83" s="252" t="s">
        <v>422</v>
      </c>
      <c r="F83" s="253" t="s">
        <v>423</v>
      </c>
      <c r="G83" s="2"/>
      <c r="H83" s="491">
        <f>SUM(H84)</f>
        <v>2300</v>
      </c>
    </row>
    <row r="84" spans="1:8" ht="47.25" x14ac:dyDescent="0.25">
      <c r="A84" s="3" t="s">
        <v>846</v>
      </c>
      <c r="B84" s="2" t="s">
        <v>10</v>
      </c>
      <c r="C84" s="8" t="s">
        <v>104</v>
      </c>
      <c r="D84" s="251" t="s">
        <v>209</v>
      </c>
      <c r="E84" s="252" t="s">
        <v>422</v>
      </c>
      <c r="F84" s="392">
        <v>51200</v>
      </c>
      <c r="G84" s="2"/>
      <c r="H84" s="491">
        <f>SUM(H85)</f>
        <v>2300</v>
      </c>
    </row>
    <row r="85" spans="1:8" ht="31.5" x14ac:dyDescent="0.25">
      <c r="A85" s="91" t="s">
        <v>598</v>
      </c>
      <c r="B85" s="2" t="s">
        <v>10</v>
      </c>
      <c r="C85" s="8" t="s">
        <v>104</v>
      </c>
      <c r="D85" s="251" t="s">
        <v>209</v>
      </c>
      <c r="E85" s="252" t="s">
        <v>422</v>
      </c>
      <c r="F85" s="392">
        <v>51200</v>
      </c>
      <c r="G85" s="2" t="s">
        <v>16</v>
      </c>
      <c r="H85" s="492">
        <f>SUM(прил9!I69)</f>
        <v>2300</v>
      </c>
    </row>
    <row r="86" spans="1:8" ht="32.25" customHeight="1" x14ac:dyDescent="0.25">
      <c r="A86" s="88" t="s">
        <v>71</v>
      </c>
      <c r="B86" s="23" t="s">
        <v>10</v>
      </c>
      <c r="C86" s="23" t="s">
        <v>70</v>
      </c>
      <c r="D86" s="227"/>
      <c r="E86" s="228"/>
      <c r="F86" s="229"/>
      <c r="G86" s="23"/>
      <c r="H86" s="497">
        <f>SUM(H87,H92,H97)</f>
        <v>3233774</v>
      </c>
    </row>
    <row r="87" spans="1:8" ht="38.25" customHeight="1" x14ac:dyDescent="0.25">
      <c r="A87" s="76" t="s">
        <v>111</v>
      </c>
      <c r="B87" s="28" t="s">
        <v>10</v>
      </c>
      <c r="C87" s="28" t="s">
        <v>70</v>
      </c>
      <c r="D87" s="230" t="s">
        <v>425</v>
      </c>
      <c r="E87" s="231" t="s">
        <v>422</v>
      </c>
      <c r="F87" s="232" t="s">
        <v>423</v>
      </c>
      <c r="G87" s="28"/>
      <c r="H87" s="490">
        <f>SUM(H88)</f>
        <v>584932</v>
      </c>
    </row>
    <row r="88" spans="1:8" ht="62.25" customHeight="1" x14ac:dyDescent="0.25">
      <c r="A88" s="77" t="s">
        <v>124</v>
      </c>
      <c r="B88" s="2" t="s">
        <v>10</v>
      </c>
      <c r="C88" s="2" t="s">
        <v>70</v>
      </c>
      <c r="D88" s="233" t="s">
        <v>426</v>
      </c>
      <c r="E88" s="234" t="s">
        <v>422</v>
      </c>
      <c r="F88" s="235" t="s">
        <v>423</v>
      </c>
      <c r="G88" s="44"/>
      <c r="H88" s="491">
        <f>SUM(H89)</f>
        <v>584932</v>
      </c>
    </row>
    <row r="89" spans="1:8" ht="48.75" customHeight="1" x14ac:dyDescent="0.25">
      <c r="A89" s="77" t="s">
        <v>429</v>
      </c>
      <c r="B89" s="2" t="s">
        <v>10</v>
      </c>
      <c r="C89" s="2" t="s">
        <v>70</v>
      </c>
      <c r="D89" s="233" t="s">
        <v>426</v>
      </c>
      <c r="E89" s="234" t="s">
        <v>10</v>
      </c>
      <c r="F89" s="235" t="s">
        <v>423</v>
      </c>
      <c r="G89" s="44"/>
      <c r="H89" s="491">
        <f>SUM(H90)</f>
        <v>584932</v>
      </c>
    </row>
    <row r="90" spans="1:8" ht="18" customHeight="1" x14ac:dyDescent="0.25">
      <c r="A90" s="77" t="s">
        <v>113</v>
      </c>
      <c r="B90" s="2" t="s">
        <v>10</v>
      </c>
      <c r="C90" s="2" t="s">
        <v>70</v>
      </c>
      <c r="D90" s="233" t="s">
        <v>426</v>
      </c>
      <c r="E90" s="234" t="s">
        <v>10</v>
      </c>
      <c r="F90" s="235" t="s">
        <v>428</v>
      </c>
      <c r="G90" s="44"/>
      <c r="H90" s="491">
        <f>SUM(H91)</f>
        <v>584932</v>
      </c>
    </row>
    <row r="91" spans="1:8" ht="31.5" customHeight="1" x14ac:dyDescent="0.25">
      <c r="A91" s="91" t="s">
        <v>598</v>
      </c>
      <c r="B91" s="2" t="s">
        <v>10</v>
      </c>
      <c r="C91" s="2" t="s">
        <v>70</v>
      </c>
      <c r="D91" s="233" t="s">
        <v>426</v>
      </c>
      <c r="E91" s="234" t="s">
        <v>10</v>
      </c>
      <c r="F91" s="235" t="s">
        <v>428</v>
      </c>
      <c r="G91" s="2" t="s">
        <v>16</v>
      </c>
      <c r="H91" s="493">
        <f>SUM(прил9!I300)</f>
        <v>584932</v>
      </c>
    </row>
    <row r="92" spans="1:8" s="37" customFormat="1" ht="64.5" customHeight="1" x14ac:dyDescent="0.25">
      <c r="A92" s="76" t="s">
        <v>136</v>
      </c>
      <c r="B92" s="28" t="s">
        <v>10</v>
      </c>
      <c r="C92" s="28" t="s">
        <v>70</v>
      </c>
      <c r="D92" s="230" t="s">
        <v>212</v>
      </c>
      <c r="E92" s="231" t="s">
        <v>422</v>
      </c>
      <c r="F92" s="232" t="s">
        <v>423</v>
      </c>
      <c r="G92" s="28"/>
      <c r="H92" s="490">
        <f>SUM(H93)</f>
        <v>26000</v>
      </c>
    </row>
    <row r="93" spans="1:8" s="37" customFormat="1" ht="94.5" customHeight="1" x14ac:dyDescent="0.25">
      <c r="A93" s="77" t="s">
        <v>152</v>
      </c>
      <c r="B93" s="2" t="s">
        <v>10</v>
      </c>
      <c r="C93" s="2" t="s">
        <v>70</v>
      </c>
      <c r="D93" s="233" t="s">
        <v>214</v>
      </c>
      <c r="E93" s="234" t="s">
        <v>422</v>
      </c>
      <c r="F93" s="235" t="s">
        <v>423</v>
      </c>
      <c r="G93" s="2"/>
      <c r="H93" s="491">
        <f>SUM(H94)</f>
        <v>26000</v>
      </c>
    </row>
    <row r="94" spans="1:8" s="37" customFormat="1" ht="48.75" customHeight="1" x14ac:dyDescent="0.25">
      <c r="A94" s="77" t="s">
        <v>442</v>
      </c>
      <c r="B94" s="2" t="s">
        <v>10</v>
      </c>
      <c r="C94" s="2" t="s">
        <v>70</v>
      </c>
      <c r="D94" s="233" t="s">
        <v>214</v>
      </c>
      <c r="E94" s="234" t="s">
        <v>10</v>
      </c>
      <c r="F94" s="235" t="s">
        <v>423</v>
      </c>
      <c r="G94" s="2"/>
      <c r="H94" s="491">
        <f>SUM(H95)</f>
        <v>26000</v>
      </c>
    </row>
    <row r="95" spans="1:8" s="37" customFormat="1" ht="15.75" customHeight="1" x14ac:dyDescent="0.25">
      <c r="A95" s="3" t="s">
        <v>105</v>
      </c>
      <c r="B95" s="2" t="s">
        <v>10</v>
      </c>
      <c r="C95" s="2" t="s">
        <v>70</v>
      </c>
      <c r="D95" s="233" t="s">
        <v>214</v>
      </c>
      <c r="E95" s="234" t="s">
        <v>10</v>
      </c>
      <c r="F95" s="235" t="s">
        <v>443</v>
      </c>
      <c r="G95" s="2"/>
      <c r="H95" s="491">
        <f>SUM(H96)</f>
        <v>26000</v>
      </c>
    </row>
    <row r="96" spans="1:8" s="37" customFormat="1" ht="33" customHeight="1" x14ac:dyDescent="0.25">
      <c r="A96" s="91" t="s">
        <v>598</v>
      </c>
      <c r="B96" s="2" t="s">
        <v>10</v>
      </c>
      <c r="C96" s="2" t="s">
        <v>70</v>
      </c>
      <c r="D96" s="233" t="s">
        <v>214</v>
      </c>
      <c r="E96" s="234" t="s">
        <v>10</v>
      </c>
      <c r="F96" s="235" t="s">
        <v>443</v>
      </c>
      <c r="G96" s="2" t="s">
        <v>16</v>
      </c>
      <c r="H96" s="492">
        <f>SUM(прил9!I305)</f>
        <v>26000</v>
      </c>
    </row>
    <row r="97" spans="1:8" ht="33" customHeight="1" x14ac:dyDescent="0.25">
      <c r="A97" s="27" t="s">
        <v>128</v>
      </c>
      <c r="B97" s="28" t="s">
        <v>10</v>
      </c>
      <c r="C97" s="28" t="s">
        <v>70</v>
      </c>
      <c r="D97" s="230" t="s">
        <v>224</v>
      </c>
      <c r="E97" s="231" t="s">
        <v>422</v>
      </c>
      <c r="F97" s="232" t="s">
        <v>423</v>
      </c>
      <c r="G97" s="28"/>
      <c r="H97" s="490">
        <f>SUM(H98)</f>
        <v>2622842</v>
      </c>
    </row>
    <row r="98" spans="1:8" ht="63" customHeight="1" x14ac:dyDescent="0.25">
      <c r="A98" s="3" t="s">
        <v>129</v>
      </c>
      <c r="B98" s="2" t="s">
        <v>10</v>
      </c>
      <c r="C98" s="2" t="s">
        <v>70</v>
      </c>
      <c r="D98" s="233" t="s">
        <v>225</v>
      </c>
      <c r="E98" s="234" t="s">
        <v>422</v>
      </c>
      <c r="F98" s="235" t="s">
        <v>423</v>
      </c>
      <c r="G98" s="2"/>
      <c r="H98" s="491">
        <f>SUM(H99)</f>
        <v>2622842</v>
      </c>
    </row>
    <row r="99" spans="1:8" ht="63" customHeight="1" x14ac:dyDescent="0.25">
      <c r="A99" s="3" t="s">
        <v>444</v>
      </c>
      <c r="B99" s="2" t="s">
        <v>10</v>
      </c>
      <c r="C99" s="2" t="s">
        <v>70</v>
      </c>
      <c r="D99" s="233" t="s">
        <v>225</v>
      </c>
      <c r="E99" s="234" t="s">
        <v>10</v>
      </c>
      <c r="F99" s="235" t="s">
        <v>423</v>
      </c>
      <c r="G99" s="2"/>
      <c r="H99" s="491">
        <f>SUM(H100)</f>
        <v>2622842</v>
      </c>
    </row>
    <row r="100" spans="1:8" ht="30" customHeight="1" x14ac:dyDescent="0.25">
      <c r="A100" s="3" t="s">
        <v>79</v>
      </c>
      <c r="B100" s="2" t="s">
        <v>10</v>
      </c>
      <c r="C100" s="2" t="s">
        <v>70</v>
      </c>
      <c r="D100" s="233" t="s">
        <v>225</v>
      </c>
      <c r="E100" s="234" t="s">
        <v>10</v>
      </c>
      <c r="F100" s="235" t="s">
        <v>427</v>
      </c>
      <c r="G100" s="2"/>
      <c r="H100" s="491">
        <f>SUM(H101:H102)</f>
        <v>2622842</v>
      </c>
    </row>
    <row r="101" spans="1:8" ht="47.25" customHeight="1" x14ac:dyDescent="0.25">
      <c r="A101" s="86" t="s">
        <v>80</v>
      </c>
      <c r="B101" s="2" t="s">
        <v>10</v>
      </c>
      <c r="C101" s="2" t="s">
        <v>70</v>
      </c>
      <c r="D101" s="233" t="s">
        <v>225</v>
      </c>
      <c r="E101" s="234" t="s">
        <v>10</v>
      </c>
      <c r="F101" s="235" t="s">
        <v>427</v>
      </c>
      <c r="G101" s="2" t="s">
        <v>13</v>
      </c>
      <c r="H101" s="492">
        <f>SUM(прил9!I310)</f>
        <v>2619042</v>
      </c>
    </row>
    <row r="102" spans="1:8" ht="18" customHeight="1" x14ac:dyDescent="0.25">
      <c r="A102" s="3" t="s">
        <v>18</v>
      </c>
      <c r="B102" s="2" t="s">
        <v>10</v>
      </c>
      <c r="C102" s="2" t="s">
        <v>70</v>
      </c>
      <c r="D102" s="233" t="s">
        <v>225</v>
      </c>
      <c r="E102" s="234" t="s">
        <v>10</v>
      </c>
      <c r="F102" s="235" t="s">
        <v>427</v>
      </c>
      <c r="G102" s="2" t="s">
        <v>17</v>
      </c>
      <c r="H102" s="492">
        <f>SUM(прил9!I311)</f>
        <v>3800</v>
      </c>
    </row>
    <row r="103" spans="1:8" ht="18" customHeight="1" x14ac:dyDescent="0.25">
      <c r="A103" s="88" t="s">
        <v>841</v>
      </c>
      <c r="B103" s="23" t="s">
        <v>10</v>
      </c>
      <c r="C103" s="56" t="s">
        <v>29</v>
      </c>
      <c r="D103" s="254"/>
      <c r="E103" s="255"/>
      <c r="F103" s="468"/>
      <c r="G103" s="23"/>
      <c r="H103" s="497">
        <f>SUM(H104)</f>
        <v>200000</v>
      </c>
    </row>
    <row r="104" spans="1:8" ht="18" customHeight="1" x14ac:dyDescent="0.25">
      <c r="A104" s="76" t="s">
        <v>189</v>
      </c>
      <c r="B104" s="28" t="s">
        <v>10</v>
      </c>
      <c r="C104" s="42" t="s">
        <v>29</v>
      </c>
      <c r="D104" s="236" t="s">
        <v>208</v>
      </c>
      <c r="E104" s="237" t="s">
        <v>422</v>
      </c>
      <c r="F104" s="467" t="s">
        <v>423</v>
      </c>
      <c r="G104" s="28"/>
      <c r="H104" s="490">
        <f>SUM(H105)</f>
        <v>200000</v>
      </c>
    </row>
    <row r="105" spans="1:8" ht="18" customHeight="1" x14ac:dyDescent="0.25">
      <c r="A105" s="89" t="s">
        <v>600</v>
      </c>
      <c r="B105" s="2" t="s">
        <v>10</v>
      </c>
      <c r="C105" s="8" t="s">
        <v>29</v>
      </c>
      <c r="D105" s="251" t="s">
        <v>602</v>
      </c>
      <c r="E105" s="252" t="s">
        <v>422</v>
      </c>
      <c r="F105" s="392" t="s">
        <v>423</v>
      </c>
      <c r="G105" s="2"/>
      <c r="H105" s="491">
        <f>SUM(H106)</f>
        <v>200000</v>
      </c>
    </row>
    <row r="106" spans="1:8" ht="18" customHeight="1" x14ac:dyDescent="0.25">
      <c r="A106" s="3" t="s">
        <v>601</v>
      </c>
      <c r="B106" s="2" t="s">
        <v>10</v>
      </c>
      <c r="C106" s="8" t="s">
        <v>29</v>
      </c>
      <c r="D106" s="251" t="s">
        <v>602</v>
      </c>
      <c r="E106" s="252" t="s">
        <v>422</v>
      </c>
      <c r="F106" s="392" t="s">
        <v>599</v>
      </c>
      <c r="G106" s="2"/>
      <c r="H106" s="491">
        <f>SUM(H107)</f>
        <v>200000</v>
      </c>
    </row>
    <row r="107" spans="1:8" ht="18" customHeight="1" x14ac:dyDescent="0.25">
      <c r="A107" s="91" t="s">
        <v>598</v>
      </c>
      <c r="B107" s="2" t="s">
        <v>10</v>
      </c>
      <c r="C107" s="8" t="s">
        <v>29</v>
      </c>
      <c r="D107" s="251" t="s">
        <v>602</v>
      </c>
      <c r="E107" s="252" t="s">
        <v>422</v>
      </c>
      <c r="F107" s="392" t="s">
        <v>599</v>
      </c>
      <c r="G107" s="2" t="s">
        <v>16</v>
      </c>
      <c r="H107" s="492">
        <f>SUM(прил9!I74)</f>
        <v>200000</v>
      </c>
    </row>
    <row r="108" spans="1:8" ht="18" customHeight="1" x14ac:dyDescent="0.25">
      <c r="A108" s="88" t="s">
        <v>22</v>
      </c>
      <c r="B108" s="23" t="s">
        <v>10</v>
      </c>
      <c r="C108" s="40">
        <v>11</v>
      </c>
      <c r="D108" s="254"/>
      <c r="E108" s="255"/>
      <c r="F108" s="256"/>
      <c r="G108" s="22"/>
      <c r="H108" s="497">
        <f>SUM(H109)</f>
        <v>228394</v>
      </c>
    </row>
    <row r="109" spans="1:8" ht="16.5" customHeight="1" x14ac:dyDescent="0.25">
      <c r="A109" s="76" t="s">
        <v>85</v>
      </c>
      <c r="B109" s="28" t="s">
        <v>10</v>
      </c>
      <c r="C109" s="30">
        <v>11</v>
      </c>
      <c r="D109" s="236" t="s">
        <v>203</v>
      </c>
      <c r="E109" s="237" t="s">
        <v>422</v>
      </c>
      <c r="F109" s="238" t="s">
        <v>423</v>
      </c>
      <c r="G109" s="28"/>
      <c r="H109" s="490">
        <f>SUM(H110)</f>
        <v>228394</v>
      </c>
    </row>
    <row r="110" spans="1:8" ht="15" customHeight="1" x14ac:dyDescent="0.25">
      <c r="A110" s="89" t="s">
        <v>86</v>
      </c>
      <c r="B110" s="2" t="s">
        <v>10</v>
      </c>
      <c r="C110" s="381">
        <v>11</v>
      </c>
      <c r="D110" s="251" t="s">
        <v>204</v>
      </c>
      <c r="E110" s="252" t="s">
        <v>422</v>
      </c>
      <c r="F110" s="253" t="s">
        <v>423</v>
      </c>
      <c r="G110" s="2"/>
      <c r="H110" s="491">
        <f>SUM(H111)</f>
        <v>228394</v>
      </c>
    </row>
    <row r="111" spans="1:8" ht="16.5" customHeight="1" x14ac:dyDescent="0.25">
      <c r="A111" s="3" t="s">
        <v>106</v>
      </c>
      <c r="B111" s="2" t="s">
        <v>10</v>
      </c>
      <c r="C111" s="381">
        <v>11</v>
      </c>
      <c r="D111" s="251" t="s">
        <v>204</v>
      </c>
      <c r="E111" s="252" t="s">
        <v>422</v>
      </c>
      <c r="F111" s="253" t="s">
        <v>445</v>
      </c>
      <c r="G111" s="2"/>
      <c r="H111" s="491">
        <f>SUM(H112)</f>
        <v>228394</v>
      </c>
    </row>
    <row r="112" spans="1:8" ht="17.25" customHeight="1" x14ac:dyDescent="0.25">
      <c r="A112" s="3" t="s">
        <v>18</v>
      </c>
      <c r="B112" s="2" t="s">
        <v>10</v>
      </c>
      <c r="C112" s="381">
        <v>11</v>
      </c>
      <c r="D112" s="251" t="s">
        <v>204</v>
      </c>
      <c r="E112" s="252" t="s">
        <v>422</v>
      </c>
      <c r="F112" s="253" t="s">
        <v>445</v>
      </c>
      <c r="G112" s="2" t="s">
        <v>17</v>
      </c>
      <c r="H112" s="492">
        <f>SUM(прил9!I79)</f>
        <v>228394</v>
      </c>
    </row>
    <row r="113" spans="1:9" ht="15.75" x14ac:dyDescent="0.25">
      <c r="A113" s="88" t="s">
        <v>23</v>
      </c>
      <c r="B113" s="23" t="s">
        <v>10</v>
      </c>
      <c r="C113" s="40">
        <v>13</v>
      </c>
      <c r="D113" s="254"/>
      <c r="E113" s="255"/>
      <c r="F113" s="256"/>
      <c r="G113" s="22"/>
      <c r="H113" s="497">
        <f>SUM(H119+H124+H129+H153+H162+H179+H114+H138+H143+H175+H148)</f>
        <v>37400922</v>
      </c>
    </row>
    <row r="114" spans="1:9" ht="33.75" customHeight="1" x14ac:dyDescent="0.25">
      <c r="A114" s="27" t="s">
        <v>158</v>
      </c>
      <c r="B114" s="28" t="s">
        <v>10</v>
      </c>
      <c r="C114" s="30">
        <v>13</v>
      </c>
      <c r="D114" s="230" t="s">
        <v>239</v>
      </c>
      <c r="E114" s="231" t="s">
        <v>422</v>
      </c>
      <c r="F114" s="232" t="s">
        <v>423</v>
      </c>
      <c r="G114" s="31"/>
      <c r="H114" s="490">
        <f>SUM(H115)</f>
        <v>51136</v>
      </c>
    </row>
    <row r="115" spans="1:9" ht="31.5" customHeight="1" x14ac:dyDescent="0.25">
      <c r="A115" s="3" t="s">
        <v>166</v>
      </c>
      <c r="B115" s="2" t="s">
        <v>10</v>
      </c>
      <c r="C115" s="2">
        <v>13</v>
      </c>
      <c r="D115" s="233" t="s">
        <v>512</v>
      </c>
      <c r="E115" s="234" t="s">
        <v>422</v>
      </c>
      <c r="F115" s="235" t="s">
        <v>423</v>
      </c>
      <c r="G115" s="2"/>
      <c r="H115" s="491">
        <f>SUM(H116)</f>
        <v>51136</v>
      </c>
    </row>
    <row r="116" spans="1:9" ht="15" customHeight="1" x14ac:dyDescent="0.25">
      <c r="A116" s="70" t="s">
        <v>762</v>
      </c>
      <c r="B116" s="2" t="s">
        <v>10</v>
      </c>
      <c r="C116" s="2">
        <v>13</v>
      </c>
      <c r="D116" s="233" t="s">
        <v>243</v>
      </c>
      <c r="E116" s="234" t="s">
        <v>12</v>
      </c>
      <c r="F116" s="235" t="s">
        <v>423</v>
      </c>
      <c r="G116" s="2"/>
      <c r="H116" s="491">
        <f>SUM(H117)</f>
        <v>51136</v>
      </c>
      <c r="I116" s="292"/>
    </row>
    <row r="117" spans="1:9" ht="32.25" customHeight="1" x14ac:dyDescent="0.25">
      <c r="A117" s="91" t="s">
        <v>485</v>
      </c>
      <c r="B117" s="2" t="s">
        <v>10</v>
      </c>
      <c r="C117" s="2">
        <v>13</v>
      </c>
      <c r="D117" s="233" t="s">
        <v>243</v>
      </c>
      <c r="E117" s="234" t="s">
        <v>12</v>
      </c>
      <c r="F117" s="253" t="s">
        <v>484</v>
      </c>
      <c r="G117" s="2"/>
      <c r="H117" s="491">
        <f>SUM(H118)</f>
        <v>51136</v>
      </c>
    </row>
    <row r="118" spans="1:9" ht="15.75" customHeight="1" x14ac:dyDescent="0.25">
      <c r="A118" s="92" t="s">
        <v>21</v>
      </c>
      <c r="B118" s="2" t="s">
        <v>10</v>
      </c>
      <c r="C118" s="2">
        <v>13</v>
      </c>
      <c r="D118" s="233" t="s">
        <v>243</v>
      </c>
      <c r="E118" s="234" t="s">
        <v>12</v>
      </c>
      <c r="F118" s="253" t="s">
        <v>484</v>
      </c>
      <c r="G118" s="2" t="s">
        <v>68</v>
      </c>
      <c r="H118" s="493">
        <f>SUM(прил9!I644)</f>
        <v>51136</v>
      </c>
    </row>
    <row r="119" spans="1:9" ht="33.75" customHeight="1" x14ac:dyDescent="0.25">
      <c r="A119" s="76" t="s">
        <v>131</v>
      </c>
      <c r="B119" s="28" t="s">
        <v>10</v>
      </c>
      <c r="C119" s="32">
        <v>13</v>
      </c>
      <c r="D119" s="260" t="s">
        <v>193</v>
      </c>
      <c r="E119" s="261" t="s">
        <v>422</v>
      </c>
      <c r="F119" s="262" t="s">
        <v>423</v>
      </c>
      <c r="G119" s="28"/>
      <c r="H119" s="490">
        <f>SUM(H120)</f>
        <v>124300</v>
      </c>
    </row>
    <row r="120" spans="1:9" ht="48.75" customHeight="1" x14ac:dyDescent="0.25">
      <c r="A120" s="89" t="s">
        <v>130</v>
      </c>
      <c r="B120" s="2" t="s">
        <v>10</v>
      </c>
      <c r="C120" s="6">
        <v>13</v>
      </c>
      <c r="D120" s="248" t="s">
        <v>227</v>
      </c>
      <c r="E120" s="249" t="s">
        <v>422</v>
      </c>
      <c r="F120" s="250" t="s">
        <v>423</v>
      </c>
      <c r="G120" s="2"/>
      <c r="H120" s="491">
        <f>SUM(H121)</f>
        <v>124300</v>
      </c>
    </row>
    <row r="121" spans="1:9" ht="36" customHeight="1" x14ac:dyDescent="0.25">
      <c r="A121" s="89" t="s">
        <v>446</v>
      </c>
      <c r="B121" s="2" t="s">
        <v>10</v>
      </c>
      <c r="C121" s="6">
        <v>13</v>
      </c>
      <c r="D121" s="248" t="s">
        <v>227</v>
      </c>
      <c r="E121" s="249" t="s">
        <v>10</v>
      </c>
      <c r="F121" s="250" t="s">
        <v>423</v>
      </c>
      <c r="G121" s="2"/>
      <c r="H121" s="491">
        <f>SUM(H122)</f>
        <v>124300</v>
      </c>
    </row>
    <row r="122" spans="1:9" ht="31.5" x14ac:dyDescent="0.25">
      <c r="A122" s="3" t="s">
        <v>87</v>
      </c>
      <c r="B122" s="2" t="s">
        <v>10</v>
      </c>
      <c r="C122" s="6">
        <v>13</v>
      </c>
      <c r="D122" s="248" t="s">
        <v>227</v>
      </c>
      <c r="E122" s="249" t="s">
        <v>10</v>
      </c>
      <c r="F122" s="250" t="s">
        <v>447</v>
      </c>
      <c r="G122" s="2"/>
      <c r="H122" s="491">
        <f>SUM(H123)</f>
        <v>124300</v>
      </c>
    </row>
    <row r="123" spans="1:9" ht="31.5" x14ac:dyDescent="0.25">
      <c r="A123" s="91" t="s">
        <v>88</v>
      </c>
      <c r="B123" s="2" t="s">
        <v>10</v>
      </c>
      <c r="C123" s="6">
        <v>13</v>
      </c>
      <c r="D123" s="248" t="s">
        <v>227</v>
      </c>
      <c r="E123" s="249" t="s">
        <v>10</v>
      </c>
      <c r="F123" s="250" t="s">
        <v>447</v>
      </c>
      <c r="G123" s="2" t="s">
        <v>78</v>
      </c>
      <c r="H123" s="492">
        <f>SUM(прил9!I317)</f>
        <v>124300</v>
      </c>
    </row>
    <row r="124" spans="1:9" ht="49.5" customHeight="1" x14ac:dyDescent="0.25">
      <c r="A124" s="27" t="s">
        <v>132</v>
      </c>
      <c r="B124" s="28" t="s">
        <v>10</v>
      </c>
      <c r="C124" s="30">
        <v>13</v>
      </c>
      <c r="D124" s="236" t="s">
        <v>448</v>
      </c>
      <c r="E124" s="237" t="s">
        <v>422</v>
      </c>
      <c r="F124" s="238" t="s">
        <v>423</v>
      </c>
      <c r="G124" s="28"/>
      <c r="H124" s="490">
        <f>SUM(H125)</f>
        <v>3000</v>
      </c>
    </row>
    <row r="125" spans="1:9" ht="63" customHeight="1" x14ac:dyDescent="0.25">
      <c r="A125" s="55" t="s">
        <v>133</v>
      </c>
      <c r="B125" s="2" t="s">
        <v>10</v>
      </c>
      <c r="C125" s="381">
        <v>13</v>
      </c>
      <c r="D125" s="251" t="s">
        <v>205</v>
      </c>
      <c r="E125" s="252" t="s">
        <v>422</v>
      </c>
      <c r="F125" s="253" t="s">
        <v>423</v>
      </c>
      <c r="G125" s="2"/>
      <c r="H125" s="491">
        <f>SUM(H126)</f>
        <v>3000</v>
      </c>
    </row>
    <row r="126" spans="1:9" ht="47.25" customHeight="1" x14ac:dyDescent="0.25">
      <c r="A126" s="55" t="s">
        <v>449</v>
      </c>
      <c r="B126" s="2" t="s">
        <v>10</v>
      </c>
      <c r="C126" s="381">
        <v>13</v>
      </c>
      <c r="D126" s="251" t="s">
        <v>205</v>
      </c>
      <c r="E126" s="252" t="s">
        <v>10</v>
      </c>
      <c r="F126" s="253" t="s">
        <v>423</v>
      </c>
      <c r="G126" s="2"/>
      <c r="H126" s="491">
        <f>SUM(H127)</f>
        <v>3000</v>
      </c>
    </row>
    <row r="127" spans="1:9" ht="17.25" customHeight="1" x14ac:dyDescent="0.25">
      <c r="A127" s="86" t="s">
        <v>451</v>
      </c>
      <c r="B127" s="2" t="s">
        <v>10</v>
      </c>
      <c r="C127" s="381">
        <v>13</v>
      </c>
      <c r="D127" s="251" t="s">
        <v>205</v>
      </c>
      <c r="E127" s="252" t="s">
        <v>10</v>
      </c>
      <c r="F127" s="253" t="s">
        <v>450</v>
      </c>
      <c r="G127" s="2"/>
      <c r="H127" s="491">
        <f>SUM(H128)</f>
        <v>3000</v>
      </c>
    </row>
    <row r="128" spans="1:9" ht="32.25" customHeight="1" x14ac:dyDescent="0.25">
      <c r="A128" s="91" t="s">
        <v>598</v>
      </c>
      <c r="B128" s="2" t="s">
        <v>10</v>
      </c>
      <c r="C128" s="381">
        <v>13</v>
      </c>
      <c r="D128" s="251" t="s">
        <v>205</v>
      </c>
      <c r="E128" s="252" t="s">
        <v>10</v>
      </c>
      <c r="F128" s="253" t="s">
        <v>450</v>
      </c>
      <c r="G128" s="2" t="s">
        <v>16</v>
      </c>
      <c r="H128" s="492">
        <f>SUM(прил9!I85)</f>
        <v>3000</v>
      </c>
    </row>
    <row r="129" spans="1:8" ht="48" customHeight="1" x14ac:dyDescent="0.25">
      <c r="A129" s="76" t="s">
        <v>191</v>
      </c>
      <c r="B129" s="28" t="s">
        <v>10</v>
      </c>
      <c r="C129" s="30">
        <v>13</v>
      </c>
      <c r="D129" s="236" t="s">
        <v>476</v>
      </c>
      <c r="E129" s="237" t="s">
        <v>422</v>
      </c>
      <c r="F129" s="238" t="s">
        <v>423</v>
      </c>
      <c r="G129" s="28"/>
      <c r="H129" s="490">
        <f>SUM(H130+H134)</f>
        <v>153408</v>
      </c>
    </row>
    <row r="130" spans="1:8" ht="79.5" customHeight="1" x14ac:dyDescent="0.25">
      <c r="A130" s="86" t="s">
        <v>249</v>
      </c>
      <c r="B130" s="2" t="s">
        <v>10</v>
      </c>
      <c r="C130" s="381">
        <v>13</v>
      </c>
      <c r="D130" s="251" t="s">
        <v>248</v>
      </c>
      <c r="E130" s="252" t="s">
        <v>422</v>
      </c>
      <c r="F130" s="253" t="s">
        <v>423</v>
      </c>
      <c r="G130" s="2"/>
      <c r="H130" s="491">
        <f>SUM(H131)</f>
        <v>51136</v>
      </c>
    </row>
    <row r="131" spans="1:8" ht="48.75" customHeight="1" x14ac:dyDescent="0.25">
      <c r="A131" s="3" t="s">
        <v>477</v>
      </c>
      <c r="B131" s="2" t="s">
        <v>10</v>
      </c>
      <c r="C131" s="381">
        <v>13</v>
      </c>
      <c r="D131" s="251" t="s">
        <v>248</v>
      </c>
      <c r="E131" s="252" t="s">
        <v>10</v>
      </c>
      <c r="F131" s="253" t="s">
        <v>423</v>
      </c>
      <c r="G131" s="2"/>
      <c r="H131" s="491">
        <f>SUM(H132)</f>
        <v>51136</v>
      </c>
    </row>
    <row r="132" spans="1:8" ht="33.75" customHeight="1" x14ac:dyDescent="0.25">
      <c r="A132" s="91" t="s">
        <v>485</v>
      </c>
      <c r="B132" s="2" t="s">
        <v>10</v>
      </c>
      <c r="C132" s="381">
        <v>13</v>
      </c>
      <c r="D132" s="251" t="s">
        <v>248</v>
      </c>
      <c r="E132" s="252" t="s">
        <v>10</v>
      </c>
      <c r="F132" s="253" t="s">
        <v>484</v>
      </c>
      <c r="G132" s="2"/>
      <c r="H132" s="491">
        <f>SUM(H133)</f>
        <v>51136</v>
      </c>
    </row>
    <row r="133" spans="1:8" ht="18" customHeight="1" x14ac:dyDescent="0.25">
      <c r="A133" s="92" t="s">
        <v>21</v>
      </c>
      <c r="B133" s="2" t="s">
        <v>10</v>
      </c>
      <c r="C133" s="381">
        <v>13</v>
      </c>
      <c r="D133" s="251" t="s">
        <v>248</v>
      </c>
      <c r="E133" s="252" t="s">
        <v>10</v>
      </c>
      <c r="F133" s="253" t="s">
        <v>484</v>
      </c>
      <c r="G133" s="2" t="s">
        <v>68</v>
      </c>
      <c r="H133" s="492">
        <f>SUM(прил9!I90)</f>
        <v>51136</v>
      </c>
    </row>
    <row r="134" spans="1:8" ht="48.75" customHeight="1" x14ac:dyDescent="0.25">
      <c r="A134" s="86" t="s">
        <v>192</v>
      </c>
      <c r="B134" s="2" t="s">
        <v>10</v>
      </c>
      <c r="C134" s="381">
        <v>13</v>
      </c>
      <c r="D134" s="251" t="s">
        <v>222</v>
      </c>
      <c r="E134" s="252" t="s">
        <v>422</v>
      </c>
      <c r="F134" s="253" t="s">
        <v>423</v>
      </c>
      <c r="G134" s="2"/>
      <c r="H134" s="491">
        <f>SUM(H135)</f>
        <v>102272</v>
      </c>
    </row>
    <row r="135" spans="1:8" ht="32.25" customHeight="1" x14ac:dyDescent="0.25">
      <c r="A135" s="3" t="s">
        <v>486</v>
      </c>
      <c r="B135" s="2" t="s">
        <v>10</v>
      </c>
      <c r="C135" s="381">
        <v>13</v>
      </c>
      <c r="D135" s="251" t="s">
        <v>222</v>
      </c>
      <c r="E135" s="252" t="s">
        <v>10</v>
      </c>
      <c r="F135" s="253" t="s">
        <v>423</v>
      </c>
      <c r="G135" s="2"/>
      <c r="H135" s="491">
        <f>SUM(H136)</f>
        <v>102272</v>
      </c>
    </row>
    <row r="136" spans="1:8" ht="32.25" customHeight="1" x14ac:dyDescent="0.25">
      <c r="A136" s="91" t="s">
        <v>485</v>
      </c>
      <c r="B136" s="2" t="s">
        <v>10</v>
      </c>
      <c r="C136" s="381">
        <v>13</v>
      </c>
      <c r="D136" s="251" t="s">
        <v>222</v>
      </c>
      <c r="E136" s="252" t="s">
        <v>10</v>
      </c>
      <c r="F136" s="253" t="s">
        <v>484</v>
      </c>
      <c r="G136" s="2"/>
      <c r="H136" s="491">
        <f>SUM(H137)</f>
        <v>102272</v>
      </c>
    </row>
    <row r="137" spans="1:8" ht="17.25" customHeight="1" x14ac:dyDescent="0.25">
      <c r="A137" s="92" t="s">
        <v>21</v>
      </c>
      <c r="B137" s="2" t="s">
        <v>10</v>
      </c>
      <c r="C137" s="381">
        <v>13</v>
      </c>
      <c r="D137" s="251" t="s">
        <v>222</v>
      </c>
      <c r="E137" s="252" t="s">
        <v>10</v>
      </c>
      <c r="F137" s="253" t="s">
        <v>484</v>
      </c>
      <c r="G137" s="2" t="s">
        <v>68</v>
      </c>
      <c r="H137" s="492">
        <f>SUM(прил9!I94)</f>
        <v>102272</v>
      </c>
    </row>
    <row r="138" spans="1:8" ht="31.5" customHeight="1" x14ac:dyDescent="0.25">
      <c r="A138" s="76" t="s">
        <v>125</v>
      </c>
      <c r="B138" s="28" t="s">
        <v>10</v>
      </c>
      <c r="C138" s="28">
        <v>13</v>
      </c>
      <c r="D138" s="230" t="s">
        <v>434</v>
      </c>
      <c r="E138" s="231" t="s">
        <v>422</v>
      </c>
      <c r="F138" s="232" t="s">
        <v>423</v>
      </c>
      <c r="G138" s="28"/>
      <c r="H138" s="490">
        <f>SUM(H139)</f>
        <v>6342209</v>
      </c>
    </row>
    <row r="139" spans="1:8" ht="63" customHeight="1" x14ac:dyDescent="0.25">
      <c r="A139" s="77" t="s">
        <v>553</v>
      </c>
      <c r="B139" s="2" t="s">
        <v>10</v>
      </c>
      <c r="C139" s="2">
        <v>13</v>
      </c>
      <c r="D139" s="233" t="s">
        <v>552</v>
      </c>
      <c r="E139" s="234" t="s">
        <v>422</v>
      </c>
      <c r="F139" s="235" t="s">
        <v>423</v>
      </c>
      <c r="G139" s="2"/>
      <c r="H139" s="491">
        <f>SUM(H140)</f>
        <v>6342209</v>
      </c>
    </row>
    <row r="140" spans="1:8" ht="33" customHeight="1" x14ac:dyDescent="0.25">
      <c r="A140" s="77" t="s">
        <v>554</v>
      </c>
      <c r="B140" s="2" t="s">
        <v>10</v>
      </c>
      <c r="C140" s="2">
        <v>13</v>
      </c>
      <c r="D140" s="233" t="s">
        <v>552</v>
      </c>
      <c r="E140" s="234" t="s">
        <v>10</v>
      </c>
      <c r="F140" s="235" t="s">
        <v>423</v>
      </c>
      <c r="G140" s="2"/>
      <c r="H140" s="491">
        <f>SUM(H141)</f>
        <v>6342209</v>
      </c>
    </row>
    <row r="141" spans="1:8" ht="17.25" customHeight="1" x14ac:dyDescent="0.25">
      <c r="A141" s="90" t="s">
        <v>556</v>
      </c>
      <c r="B141" s="2" t="s">
        <v>10</v>
      </c>
      <c r="C141" s="2">
        <v>13</v>
      </c>
      <c r="D141" s="233" t="s">
        <v>552</v>
      </c>
      <c r="E141" s="234" t="s">
        <v>10</v>
      </c>
      <c r="F141" s="235" t="s">
        <v>555</v>
      </c>
      <c r="G141" s="2"/>
      <c r="H141" s="491">
        <f>SUM(H142)</f>
        <v>6342209</v>
      </c>
    </row>
    <row r="142" spans="1:8" ht="31.5" customHeight="1" x14ac:dyDescent="0.25">
      <c r="A142" s="91" t="s">
        <v>598</v>
      </c>
      <c r="B142" s="2" t="s">
        <v>10</v>
      </c>
      <c r="C142" s="2">
        <v>13</v>
      </c>
      <c r="D142" s="233" t="s">
        <v>552</v>
      </c>
      <c r="E142" s="234" t="s">
        <v>10</v>
      </c>
      <c r="F142" s="235" t="s">
        <v>555</v>
      </c>
      <c r="G142" s="2" t="s">
        <v>16</v>
      </c>
      <c r="H142" s="493">
        <f>SUM(прил9!I99)</f>
        <v>6342209</v>
      </c>
    </row>
    <row r="143" spans="1:8" ht="35.25" customHeight="1" x14ac:dyDescent="0.25">
      <c r="A143" s="96" t="s">
        <v>140</v>
      </c>
      <c r="B143" s="28" t="s">
        <v>10</v>
      </c>
      <c r="C143" s="28">
        <v>13</v>
      </c>
      <c r="D143" s="230" t="s">
        <v>459</v>
      </c>
      <c r="E143" s="231" t="s">
        <v>422</v>
      </c>
      <c r="F143" s="232" t="s">
        <v>423</v>
      </c>
      <c r="G143" s="28"/>
      <c r="H143" s="490">
        <f>SUM(H144)</f>
        <v>51136</v>
      </c>
    </row>
    <row r="144" spans="1:8" ht="63.75" customHeight="1" x14ac:dyDescent="0.25">
      <c r="A144" s="77" t="s">
        <v>141</v>
      </c>
      <c r="B144" s="2" t="s">
        <v>10</v>
      </c>
      <c r="C144" s="2">
        <v>13</v>
      </c>
      <c r="D144" s="275" t="s">
        <v>215</v>
      </c>
      <c r="E144" s="276" t="s">
        <v>422</v>
      </c>
      <c r="F144" s="277" t="s">
        <v>423</v>
      </c>
      <c r="G144" s="72"/>
      <c r="H144" s="494">
        <f>SUM(H145)</f>
        <v>51136</v>
      </c>
    </row>
    <row r="145" spans="1:8" ht="48" customHeight="1" x14ac:dyDescent="0.25">
      <c r="A145" s="77" t="s">
        <v>462</v>
      </c>
      <c r="B145" s="2" t="s">
        <v>10</v>
      </c>
      <c r="C145" s="2">
        <v>13</v>
      </c>
      <c r="D145" s="275" t="s">
        <v>215</v>
      </c>
      <c r="E145" s="276" t="s">
        <v>10</v>
      </c>
      <c r="F145" s="277" t="s">
        <v>423</v>
      </c>
      <c r="G145" s="72"/>
      <c r="H145" s="494">
        <f>SUM(H146)</f>
        <v>51136</v>
      </c>
    </row>
    <row r="146" spans="1:8" ht="30.75" customHeight="1" x14ac:dyDescent="0.25">
      <c r="A146" s="70" t="s">
        <v>485</v>
      </c>
      <c r="B146" s="2" t="s">
        <v>10</v>
      </c>
      <c r="C146" s="2">
        <v>13</v>
      </c>
      <c r="D146" s="275" t="s">
        <v>215</v>
      </c>
      <c r="E146" s="276" t="s">
        <v>10</v>
      </c>
      <c r="F146" s="277" t="s">
        <v>484</v>
      </c>
      <c r="G146" s="72"/>
      <c r="H146" s="494">
        <f>SUM(H147)</f>
        <v>51136</v>
      </c>
    </row>
    <row r="147" spans="1:8" ht="17.25" customHeight="1" x14ac:dyDescent="0.25">
      <c r="A147" s="94" t="s">
        <v>21</v>
      </c>
      <c r="B147" s="2" t="s">
        <v>10</v>
      </c>
      <c r="C147" s="2">
        <v>13</v>
      </c>
      <c r="D147" s="275" t="s">
        <v>215</v>
      </c>
      <c r="E147" s="276" t="s">
        <v>10</v>
      </c>
      <c r="F147" s="277" t="s">
        <v>484</v>
      </c>
      <c r="G147" s="72" t="s">
        <v>68</v>
      </c>
      <c r="H147" s="495">
        <f>SUM(прил9!I104)</f>
        <v>51136</v>
      </c>
    </row>
    <row r="148" spans="1:8" s="571" customFormat="1" ht="35.25" hidden="1" customHeight="1" x14ac:dyDescent="0.25">
      <c r="A148" s="105" t="s">
        <v>120</v>
      </c>
      <c r="B148" s="28" t="s">
        <v>10</v>
      </c>
      <c r="C148" s="28">
        <v>13</v>
      </c>
      <c r="D148" s="230" t="s">
        <v>437</v>
      </c>
      <c r="E148" s="231" t="s">
        <v>422</v>
      </c>
      <c r="F148" s="232" t="s">
        <v>423</v>
      </c>
      <c r="G148" s="28"/>
      <c r="H148" s="490">
        <f>SUM(H149)</f>
        <v>0</v>
      </c>
    </row>
    <row r="149" spans="1:8" s="571" customFormat="1" ht="63.75" hidden="1" customHeight="1" x14ac:dyDescent="0.25">
      <c r="A149" s="106" t="s">
        <v>156</v>
      </c>
      <c r="B149" s="35" t="s">
        <v>10</v>
      </c>
      <c r="C149" s="44">
        <v>13</v>
      </c>
      <c r="D149" s="272" t="s">
        <v>236</v>
      </c>
      <c r="E149" s="273" t="s">
        <v>422</v>
      </c>
      <c r="F149" s="274" t="s">
        <v>423</v>
      </c>
      <c r="G149" s="72"/>
      <c r="H149" s="494">
        <f>SUM(H150)</f>
        <v>0</v>
      </c>
    </row>
    <row r="150" spans="1:8" s="571" customFormat="1" ht="33.75" hidden="1" customHeight="1" x14ac:dyDescent="0.25">
      <c r="A150" s="106" t="s">
        <v>499</v>
      </c>
      <c r="B150" s="35" t="s">
        <v>10</v>
      </c>
      <c r="C150" s="44">
        <v>13</v>
      </c>
      <c r="D150" s="272" t="s">
        <v>236</v>
      </c>
      <c r="E150" s="273" t="s">
        <v>10</v>
      </c>
      <c r="F150" s="274" t="s">
        <v>423</v>
      </c>
      <c r="G150" s="72"/>
      <c r="H150" s="494">
        <f>SUM(H151)</f>
        <v>0</v>
      </c>
    </row>
    <row r="151" spans="1:8" s="571" customFormat="1" ht="17.25" hidden="1" customHeight="1" x14ac:dyDescent="0.25">
      <c r="A151" s="107" t="s">
        <v>557</v>
      </c>
      <c r="B151" s="35" t="s">
        <v>10</v>
      </c>
      <c r="C151" s="44">
        <v>13</v>
      </c>
      <c r="D151" s="272" t="s">
        <v>236</v>
      </c>
      <c r="E151" s="273" t="s">
        <v>10</v>
      </c>
      <c r="F151" s="274" t="s">
        <v>558</v>
      </c>
      <c r="G151" s="72"/>
      <c r="H151" s="494">
        <f>SUM(H152)</f>
        <v>0</v>
      </c>
    </row>
    <row r="152" spans="1:8" s="571" customFormat="1" ht="34.5" hidden="1" customHeight="1" x14ac:dyDescent="0.25">
      <c r="A152" s="108" t="s">
        <v>598</v>
      </c>
      <c r="B152" s="44" t="s">
        <v>10</v>
      </c>
      <c r="C152" s="44">
        <v>13</v>
      </c>
      <c r="D152" s="272" t="s">
        <v>236</v>
      </c>
      <c r="E152" s="273" t="s">
        <v>10</v>
      </c>
      <c r="F152" s="274" t="s">
        <v>558</v>
      </c>
      <c r="G152" s="72" t="s">
        <v>16</v>
      </c>
      <c r="H152" s="495">
        <f>SUM(прил9!I109)</f>
        <v>0</v>
      </c>
    </row>
    <row r="153" spans="1:8" ht="31.5" x14ac:dyDescent="0.25">
      <c r="A153" s="76" t="s">
        <v>24</v>
      </c>
      <c r="B153" s="28" t="s">
        <v>10</v>
      </c>
      <c r="C153" s="30">
        <v>13</v>
      </c>
      <c r="D153" s="236" t="s">
        <v>206</v>
      </c>
      <c r="E153" s="237" t="s">
        <v>422</v>
      </c>
      <c r="F153" s="238" t="s">
        <v>423</v>
      </c>
      <c r="G153" s="28"/>
      <c r="H153" s="490">
        <f>SUM(H154)</f>
        <v>18649928</v>
      </c>
    </row>
    <row r="154" spans="1:8" ht="17.25" customHeight="1" x14ac:dyDescent="0.25">
      <c r="A154" s="86" t="s">
        <v>89</v>
      </c>
      <c r="B154" s="2" t="s">
        <v>10</v>
      </c>
      <c r="C154" s="381">
        <v>13</v>
      </c>
      <c r="D154" s="251" t="s">
        <v>207</v>
      </c>
      <c r="E154" s="252" t="s">
        <v>422</v>
      </c>
      <c r="F154" s="253" t="s">
        <v>423</v>
      </c>
      <c r="G154" s="2"/>
      <c r="H154" s="491">
        <f>SUM(H155+H157+H160)</f>
        <v>18649928</v>
      </c>
    </row>
    <row r="155" spans="1:8" ht="16.5" customHeight="1" x14ac:dyDescent="0.25">
      <c r="A155" s="3" t="s">
        <v>106</v>
      </c>
      <c r="B155" s="2" t="s">
        <v>10</v>
      </c>
      <c r="C155" s="381">
        <v>13</v>
      </c>
      <c r="D155" s="251" t="s">
        <v>207</v>
      </c>
      <c r="E155" s="252" t="s">
        <v>422</v>
      </c>
      <c r="F155" s="253" t="s">
        <v>445</v>
      </c>
      <c r="G155" s="2"/>
      <c r="H155" s="491">
        <f>SUM(H156)</f>
        <v>32000</v>
      </c>
    </row>
    <row r="156" spans="1:8" ht="31.5" customHeight="1" x14ac:dyDescent="0.25">
      <c r="A156" s="91" t="s">
        <v>598</v>
      </c>
      <c r="B156" s="2" t="s">
        <v>10</v>
      </c>
      <c r="C156" s="381">
        <v>13</v>
      </c>
      <c r="D156" s="251" t="s">
        <v>207</v>
      </c>
      <c r="E156" s="252" t="s">
        <v>422</v>
      </c>
      <c r="F156" s="253" t="s">
        <v>445</v>
      </c>
      <c r="G156" s="2" t="s">
        <v>16</v>
      </c>
      <c r="H156" s="493">
        <f>SUM(прил9!I648)</f>
        <v>32000</v>
      </c>
    </row>
    <row r="157" spans="1:8" ht="16.5" customHeight="1" x14ac:dyDescent="0.25">
      <c r="A157" s="3" t="s">
        <v>107</v>
      </c>
      <c r="B157" s="2" t="s">
        <v>10</v>
      </c>
      <c r="C157" s="381">
        <v>13</v>
      </c>
      <c r="D157" s="251" t="s">
        <v>207</v>
      </c>
      <c r="E157" s="252" t="s">
        <v>422</v>
      </c>
      <c r="F157" s="253" t="s">
        <v>452</v>
      </c>
      <c r="G157" s="2"/>
      <c r="H157" s="491">
        <f>SUM(H158:H159)</f>
        <v>18598628</v>
      </c>
    </row>
    <row r="158" spans="1:8" ht="31.5" customHeight="1" x14ac:dyDescent="0.25">
      <c r="A158" s="91" t="s">
        <v>598</v>
      </c>
      <c r="B158" s="2" t="s">
        <v>10</v>
      </c>
      <c r="C158" s="381">
        <v>13</v>
      </c>
      <c r="D158" s="251" t="s">
        <v>207</v>
      </c>
      <c r="E158" s="252" t="s">
        <v>422</v>
      </c>
      <c r="F158" s="253" t="s">
        <v>452</v>
      </c>
      <c r="G158" s="2" t="s">
        <v>16</v>
      </c>
      <c r="H158" s="492">
        <f>SUM(прил9!I115)</f>
        <v>651</v>
      </c>
    </row>
    <row r="159" spans="1:8" ht="15.75" customHeight="1" x14ac:dyDescent="0.25">
      <c r="A159" s="3" t="s">
        <v>18</v>
      </c>
      <c r="B159" s="2" t="s">
        <v>10</v>
      </c>
      <c r="C159" s="381">
        <v>13</v>
      </c>
      <c r="D159" s="251" t="s">
        <v>207</v>
      </c>
      <c r="E159" s="252" t="s">
        <v>422</v>
      </c>
      <c r="F159" s="253" t="s">
        <v>452</v>
      </c>
      <c r="G159" s="2" t="s">
        <v>17</v>
      </c>
      <c r="H159" s="492">
        <f>SUM(прил9!I321)+прил9!I116</f>
        <v>18597977</v>
      </c>
    </row>
    <row r="160" spans="1:8" s="647" customFormat="1" ht="33" customHeight="1" x14ac:dyDescent="0.25">
      <c r="A160" s="3" t="s">
        <v>1090</v>
      </c>
      <c r="B160" s="2" t="s">
        <v>10</v>
      </c>
      <c r="C160" s="648">
        <v>13</v>
      </c>
      <c r="D160" s="251" t="s">
        <v>207</v>
      </c>
      <c r="E160" s="252" t="s">
        <v>422</v>
      </c>
      <c r="F160" s="253" t="s">
        <v>1089</v>
      </c>
      <c r="G160" s="2"/>
      <c r="H160" s="491">
        <f>SUM(H161)</f>
        <v>19300</v>
      </c>
    </row>
    <row r="161" spans="1:8" s="647" customFormat="1" ht="31.5" customHeight="1" x14ac:dyDescent="0.25">
      <c r="A161" s="91" t="s">
        <v>598</v>
      </c>
      <c r="B161" s="2" t="s">
        <v>10</v>
      </c>
      <c r="C161" s="648">
        <v>13</v>
      </c>
      <c r="D161" s="251" t="s">
        <v>207</v>
      </c>
      <c r="E161" s="252" t="s">
        <v>422</v>
      </c>
      <c r="F161" s="253" t="s">
        <v>1089</v>
      </c>
      <c r="G161" s="2" t="s">
        <v>16</v>
      </c>
      <c r="H161" s="492">
        <f>SUM(прил9!I118)</f>
        <v>19300</v>
      </c>
    </row>
    <row r="162" spans="1:8" ht="18.75" customHeight="1" x14ac:dyDescent="0.25">
      <c r="A162" s="76" t="s">
        <v>189</v>
      </c>
      <c r="B162" s="28" t="s">
        <v>10</v>
      </c>
      <c r="C162" s="30">
        <v>13</v>
      </c>
      <c r="D162" s="236" t="s">
        <v>208</v>
      </c>
      <c r="E162" s="237" t="s">
        <v>422</v>
      </c>
      <c r="F162" s="238" t="s">
        <v>423</v>
      </c>
      <c r="G162" s="28"/>
      <c r="H162" s="490">
        <f>SUM(H163)</f>
        <v>1135943</v>
      </c>
    </row>
    <row r="163" spans="1:8" ht="16.5" customHeight="1" x14ac:dyDescent="0.25">
      <c r="A163" s="86" t="s">
        <v>188</v>
      </c>
      <c r="B163" s="2" t="s">
        <v>10</v>
      </c>
      <c r="C163" s="381">
        <v>13</v>
      </c>
      <c r="D163" s="251" t="s">
        <v>209</v>
      </c>
      <c r="E163" s="252" t="s">
        <v>422</v>
      </c>
      <c r="F163" s="253" t="s">
        <v>423</v>
      </c>
      <c r="G163" s="2"/>
      <c r="H163" s="491">
        <f>SUM(H164+H173+H171+H166+H169)</f>
        <v>1135943</v>
      </c>
    </row>
    <row r="164" spans="1:8" ht="47.25" customHeight="1" x14ac:dyDescent="0.25">
      <c r="A164" s="86" t="s">
        <v>906</v>
      </c>
      <c r="B164" s="2" t="s">
        <v>10</v>
      </c>
      <c r="C164" s="381">
        <v>13</v>
      </c>
      <c r="D164" s="251" t="s">
        <v>209</v>
      </c>
      <c r="E164" s="252" t="s">
        <v>422</v>
      </c>
      <c r="F164" s="392">
        <v>12712</v>
      </c>
      <c r="G164" s="2"/>
      <c r="H164" s="491">
        <f>SUM(H165)</f>
        <v>30580</v>
      </c>
    </row>
    <row r="165" spans="1:8" ht="48.75" customHeight="1" x14ac:dyDescent="0.25">
      <c r="A165" s="86" t="s">
        <v>80</v>
      </c>
      <c r="B165" s="2" t="s">
        <v>10</v>
      </c>
      <c r="C165" s="381">
        <v>13</v>
      </c>
      <c r="D165" s="251" t="s">
        <v>209</v>
      </c>
      <c r="E165" s="252" t="s">
        <v>422</v>
      </c>
      <c r="F165" s="392">
        <v>12712</v>
      </c>
      <c r="G165" s="2" t="s">
        <v>13</v>
      </c>
      <c r="H165" s="493">
        <f>SUM(прил9!I122)</f>
        <v>30580</v>
      </c>
    </row>
    <row r="166" spans="1:8" ht="34.5" customHeight="1" x14ac:dyDescent="0.25">
      <c r="A166" s="92" t="s">
        <v>875</v>
      </c>
      <c r="B166" s="2" t="s">
        <v>10</v>
      </c>
      <c r="C166" s="381">
        <v>13</v>
      </c>
      <c r="D166" s="251" t="s">
        <v>209</v>
      </c>
      <c r="E166" s="252" t="s">
        <v>422</v>
      </c>
      <c r="F166" s="253" t="s">
        <v>454</v>
      </c>
      <c r="G166" s="2"/>
      <c r="H166" s="491">
        <f>SUM(H167:H168)</f>
        <v>872083</v>
      </c>
    </row>
    <row r="167" spans="1:8" ht="47.25" customHeight="1" x14ac:dyDescent="0.25">
      <c r="A167" s="86" t="s">
        <v>80</v>
      </c>
      <c r="B167" s="2" t="s">
        <v>10</v>
      </c>
      <c r="C167" s="381">
        <v>13</v>
      </c>
      <c r="D167" s="251" t="s">
        <v>209</v>
      </c>
      <c r="E167" s="252" t="s">
        <v>422</v>
      </c>
      <c r="F167" s="253" t="s">
        <v>454</v>
      </c>
      <c r="G167" s="2" t="s">
        <v>13</v>
      </c>
      <c r="H167" s="492">
        <f>SUM(прил9!I124)</f>
        <v>804709</v>
      </c>
    </row>
    <row r="168" spans="1:8" ht="33" customHeight="1" x14ac:dyDescent="0.25">
      <c r="A168" s="91" t="s">
        <v>598</v>
      </c>
      <c r="B168" s="2" t="s">
        <v>10</v>
      </c>
      <c r="C168" s="381">
        <v>13</v>
      </c>
      <c r="D168" s="251" t="s">
        <v>209</v>
      </c>
      <c r="E168" s="252" t="s">
        <v>422</v>
      </c>
      <c r="F168" s="253" t="s">
        <v>454</v>
      </c>
      <c r="G168" s="2" t="s">
        <v>16</v>
      </c>
      <c r="H168" s="492">
        <f>SUM(прил9!I125)</f>
        <v>67374</v>
      </c>
    </row>
    <row r="169" spans="1:8" s="647" customFormat="1" ht="45.75" customHeight="1" x14ac:dyDescent="0.25">
      <c r="A169" s="652" t="s">
        <v>1092</v>
      </c>
      <c r="B169" s="2" t="s">
        <v>10</v>
      </c>
      <c r="C169" s="648">
        <v>13</v>
      </c>
      <c r="D169" s="251" t="s">
        <v>209</v>
      </c>
      <c r="E169" s="252" t="s">
        <v>422</v>
      </c>
      <c r="F169" s="253" t="s">
        <v>1091</v>
      </c>
      <c r="G169" s="2"/>
      <c r="H169" s="491">
        <f>SUM(H170)</f>
        <v>10700</v>
      </c>
    </row>
    <row r="170" spans="1:8" s="647" customFormat="1" ht="33" customHeight="1" x14ac:dyDescent="0.25">
      <c r="A170" s="91" t="s">
        <v>598</v>
      </c>
      <c r="B170" s="2" t="s">
        <v>10</v>
      </c>
      <c r="C170" s="648">
        <v>13</v>
      </c>
      <c r="D170" s="251" t="s">
        <v>209</v>
      </c>
      <c r="E170" s="252" t="s">
        <v>422</v>
      </c>
      <c r="F170" s="253" t="s">
        <v>1091</v>
      </c>
      <c r="G170" s="2" t="s">
        <v>16</v>
      </c>
      <c r="H170" s="492">
        <f>SUM(прил9!I127)</f>
        <v>10700</v>
      </c>
    </row>
    <row r="171" spans="1:8" ht="32.25" customHeight="1" x14ac:dyDescent="0.25">
      <c r="A171" s="7" t="s">
        <v>589</v>
      </c>
      <c r="B171" s="2" t="s">
        <v>10</v>
      </c>
      <c r="C171" s="381">
        <v>13</v>
      </c>
      <c r="D171" s="251" t="s">
        <v>209</v>
      </c>
      <c r="E171" s="252" t="s">
        <v>422</v>
      </c>
      <c r="F171" s="253" t="s">
        <v>484</v>
      </c>
      <c r="G171" s="2"/>
      <c r="H171" s="491">
        <f>SUM(H172)</f>
        <v>62580</v>
      </c>
    </row>
    <row r="172" spans="1:8" ht="48.75" customHeight="1" x14ac:dyDescent="0.25">
      <c r="A172" s="7" t="s">
        <v>80</v>
      </c>
      <c r="B172" s="2" t="s">
        <v>10</v>
      </c>
      <c r="C172" s="381">
        <v>13</v>
      </c>
      <c r="D172" s="251" t="s">
        <v>209</v>
      </c>
      <c r="E172" s="252" t="s">
        <v>422</v>
      </c>
      <c r="F172" s="253" t="s">
        <v>484</v>
      </c>
      <c r="G172" s="2" t="s">
        <v>13</v>
      </c>
      <c r="H172" s="492">
        <f>SUM(прил9!I129)</f>
        <v>62580</v>
      </c>
    </row>
    <row r="173" spans="1:8" ht="16.5" customHeight="1" x14ac:dyDescent="0.25">
      <c r="A173" s="3" t="s">
        <v>190</v>
      </c>
      <c r="B173" s="2" t="s">
        <v>10</v>
      </c>
      <c r="C173" s="381">
        <v>13</v>
      </c>
      <c r="D173" s="251" t="s">
        <v>209</v>
      </c>
      <c r="E173" s="252" t="s">
        <v>422</v>
      </c>
      <c r="F173" s="253" t="s">
        <v>453</v>
      </c>
      <c r="G173" s="2"/>
      <c r="H173" s="491">
        <f>SUM(H174)</f>
        <v>160000</v>
      </c>
    </row>
    <row r="174" spans="1:8" ht="31.5" customHeight="1" x14ac:dyDescent="0.25">
      <c r="A174" s="386" t="s">
        <v>598</v>
      </c>
      <c r="B174" s="2" t="s">
        <v>10</v>
      </c>
      <c r="C174" s="381">
        <v>13</v>
      </c>
      <c r="D174" s="251" t="s">
        <v>209</v>
      </c>
      <c r="E174" s="252" t="s">
        <v>422</v>
      </c>
      <c r="F174" s="253" t="s">
        <v>453</v>
      </c>
      <c r="G174" s="2" t="s">
        <v>16</v>
      </c>
      <c r="H174" s="492">
        <f>SUM(прил9!I131)</f>
        <v>160000</v>
      </c>
    </row>
    <row r="175" spans="1:8" ht="18" hidden="1" customHeight="1" x14ac:dyDescent="0.25">
      <c r="A175" s="27" t="s">
        <v>85</v>
      </c>
      <c r="B175" s="28" t="s">
        <v>10</v>
      </c>
      <c r="C175" s="30">
        <v>13</v>
      </c>
      <c r="D175" s="242" t="s">
        <v>203</v>
      </c>
      <c r="E175" s="243" t="s">
        <v>422</v>
      </c>
      <c r="F175" s="244" t="s">
        <v>423</v>
      </c>
      <c r="G175" s="28"/>
      <c r="H175" s="490">
        <f>SUM(H176)</f>
        <v>0</v>
      </c>
    </row>
    <row r="176" spans="1:8" ht="18" hidden="1" customHeight="1" x14ac:dyDescent="0.25">
      <c r="A176" s="92" t="s">
        <v>86</v>
      </c>
      <c r="B176" s="2" t="s">
        <v>10</v>
      </c>
      <c r="C176" s="381">
        <v>13</v>
      </c>
      <c r="D176" s="269" t="s">
        <v>204</v>
      </c>
      <c r="E176" s="252" t="s">
        <v>422</v>
      </c>
      <c r="F176" s="253" t="s">
        <v>423</v>
      </c>
      <c r="G176" s="2"/>
      <c r="H176" s="491">
        <f>SUM(H177)</f>
        <v>0</v>
      </c>
    </row>
    <row r="177" spans="1:8" ht="18.75" hidden="1" customHeight="1" x14ac:dyDescent="0.25">
      <c r="A177" s="92" t="s">
        <v>611</v>
      </c>
      <c r="B177" s="2" t="s">
        <v>10</v>
      </c>
      <c r="C177" s="381">
        <v>13</v>
      </c>
      <c r="D177" s="269" t="s">
        <v>204</v>
      </c>
      <c r="E177" s="252" t="s">
        <v>422</v>
      </c>
      <c r="F177" s="392">
        <v>10030</v>
      </c>
      <c r="G177" s="2"/>
      <c r="H177" s="491">
        <f>SUM(H178)</f>
        <v>0</v>
      </c>
    </row>
    <row r="178" spans="1:8" ht="18" hidden="1" customHeight="1" x14ac:dyDescent="0.25">
      <c r="A178" s="62" t="s">
        <v>40</v>
      </c>
      <c r="B178" s="2" t="s">
        <v>10</v>
      </c>
      <c r="C178" s="381">
        <v>13</v>
      </c>
      <c r="D178" s="269" t="s">
        <v>204</v>
      </c>
      <c r="E178" s="252" t="s">
        <v>422</v>
      </c>
      <c r="F178" s="392">
        <v>10030</v>
      </c>
      <c r="G178" s="2" t="s">
        <v>39</v>
      </c>
      <c r="H178" s="492">
        <f>SUM(прил9!I135)</f>
        <v>0</v>
      </c>
    </row>
    <row r="179" spans="1:8" ht="33" customHeight="1" x14ac:dyDescent="0.25">
      <c r="A179" s="27" t="s">
        <v>134</v>
      </c>
      <c r="B179" s="28" t="s">
        <v>10</v>
      </c>
      <c r="C179" s="30">
        <v>13</v>
      </c>
      <c r="D179" s="236" t="s">
        <v>210</v>
      </c>
      <c r="E179" s="237" t="s">
        <v>422</v>
      </c>
      <c r="F179" s="238" t="s">
        <v>423</v>
      </c>
      <c r="G179" s="28"/>
      <c r="H179" s="490">
        <f>SUM(H180)</f>
        <v>10889862</v>
      </c>
    </row>
    <row r="180" spans="1:8" ht="33" customHeight="1" x14ac:dyDescent="0.25">
      <c r="A180" s="86" t="s">
        <v>135</v>
      </c>
      <c r="B180" s="2" t="s">
        <v>10</v>
      </c>
      <c r="C180" s="381">
        <v>13</v>
      </c>
      <c r="D180" s="251" t="s">
        <v>211</v>
      </c>
      <c r="E180" s="252" t="s">
        <v>422</v>
      </c>
      <c r="F180" s="253" t="s">
        <v>423</v>
      </c>
      <c r="G180" s="2"/>
      <c r="H180" s="491">
        <f>SUM(H181+H185)</f>
        <v>10889862</v>
      </c>
    </row>
    <row r="181" spans="1:8" ht="31.5" x14ac:dyDescent="0.25">
      <c r="A181" s="3" t="s">
        <v>90</v>
      </c>
      <c r="B181" s="2" t="s">
        <v>10</v>
      </c>
      <c r="C181" s="381">
        <v>13</v>
      </c>
      <c r="D181" s="251" t="s">
        <v>211</v>
      </c>
      <c r="E181" s="252" t="s">
        <v>422</v>
      </c>
      <c r="F181" s="253" t="s">
        <v>455</v>
      </c>
      <c r="G181" s="2"/>
      <c r="H181" s="491">
        <f>SUM(H182:H184)</f>
        <v>10861782</v>
      </c>
    </row>
    <row r="182" spans="1:8" ht="46.5" customHeight="1" x14ac:dyDescent="0.25">
      <c r="A182" s="86" t="s">
        <v>80</v>
      </c>
      <c r="B182" s="2" t="s">
        <v>10</v>
      </c>
      <c r="C182" s="381">
        <v>13</v>
      </c>
      <c r="D182" s="251" t="s">
        <v>211</v>
      </c>
      <c r="E182" s="252" t="s">
        <v>422</v>
      </c>
      <c r="F182" s="253" t="s">
        <v>455</v>
      </c>
      <c r="G182" s="2" t="s">
        <v>13</v>
      </c>
      <c r="H182" s="492">
        <f>SUM(прил9!I139)</f>
        <v>4182488</v>
      </c>
    </row>
    <row r="183" spans="1:8" ht="30.75" customHeight="1" x14ac:dyDescent="0.25">
      <c r="A183" s="91" t="s">
        <v>598</v>
      </c>
      <c r="B183" s="2" t="s">
        <v>10</v>
      </c>
      <c r="C183" s="381">
        <v>13</v>
      </c>
      <c r="D183" s="251" t="s">
        <v>211</v>
      </c>
      <c r="E183" s="252" t="s">
        <v>422</v>
      </c>
      <c r="F183" s="253" t="s">
        <v>455</v>
      </c>
      <c r="G183" s="2" t="s">
        <v>16</v>
      </c>
      <c r="H183" s="492">
        <f>SUM(прил9!I140)</f>
        <v>6573503</v>
      </c>
    </row>
    <row r="184" spans="1:8" ht="15.75" customHeight="1" x14ac:dyDescent="0.25">
      <c r="A184" s="3" t="s">
        <v>18</v>
      </c>
      <c r="B184" s="2" t="s">
        <v>10</v>
      </c>
      <c r="C184" s="381">
        <v>13</v>
      </c>
      <c r="D184" s="251" t="s">
        <v>211</v>
      </c>
      <c r="E184" s="252" t="s">
        <v>422</v>
      </c>
      <c r="F184" s="253" t="s">
        <v>455</v>
      </c>
      <c r="G184" s="2" t="s">
        <v>17</v>
      </c>
      <c r="H184" s="492">
        <f>SUM(прил9!I141)</f>
        <v>105791</v>
      </c>
    </row>
    <row r="185" spans="1:8" s="647" customFormat="1" ht="32.25" customHeight="1" x14ac:dyDescent="0.25">
      <c r="A185" s="3" t="s">
        <v>1090</v>
      </c>
      <c r="B185" s="2" t="s">
        <v>10</v>
      </c>
      <c r="C185" s="648">
        <v>13</v>
      </c>
      <c r="D185" s="251" t="s">
        <v>211</v>
      </c>
      <c r="E185" s="252" t="s">
        <v>422</v>
      </c>
      <c r="F185" s="253" t="s">
        <v>1089</v>
      </c>
      <c r="G185" s="2"/>
      <c r="H185" s="491">
        <f>SUM(H186)</f>
        <v>28080</v>
      </c>
    </row>
    <row r="186" spans="1:8" s="647" customFormat="1" ht="30.75" customHeight="1" x14ac:dyDescent="0.25">
      <c r="A186" s="91" t="s">
        <v>598</v>
      </c>
      <c r="B186" s="2" t="s">
        <v>10</v>
      </c>
      <c r="C186" s="648">
        <v>13</v>
      </c>
      <c r="D186" s="251" t="s">
        <v>211</v>
      </c>
      <c r="E186" s="252" t="s">
        <v>422</v>
      </c>
      <c r="F186" s="253" t="s">
        <v>1089</v>
      </c>
      <c r="G186" s="2" t="s">
        <v>16</v>
      </c>
      <c r="H186" s="492">
        <f>SUM(прил9!I143)</f>
        <v>28080</v>
      </c>
    </row>
    <row r="187" spans="1:8" ht="33" customHeight="1" x14ac:dyDescent="0.25">
      <c r="A187" s="75" t="s">
        <v>73</v>
      </c>
      <c r="B187" s="16" t="s">
        <v>15</v>
      </c>
      <c r="C187" s="39"/>
      <c r="D187" s="263"/>
      <c r="E187" s="264"/>
      <c r="F187" s="265"/>
      <c r="G187" s="15"/>
      <c r="H187" s="544">
        <f>SUM(H188)</f>
        <v>2406746</v>
      </c>
    </row>
    <row r="188" spans="1:8" ht="33.75" customHeight="1" x14ac:dyDescent="0.25">
      <c r="A188" s="88" t="s">
        <v>74</v>
      </c>
      <c r="B188" s="23" t="s">
        <v>15</v>
      </c>
      <c r="C188" s="56" t="s">
        <v>32</v>
      </c>
      <c r="D188" s="266"/>
      <c r="E188" s="267"/>
      <c r="F188" s="268"/>
      <c r="G188" s="22"/>
      <c r="H188" s="497">
        <f>SUM(H189)</f>
        <v>2406746</v>
      </c>
    </row>
    <row r="189" spans="1:8" ht="65.25" customHeight="1" x14ac:dyDescent="0.25">
      <c r="A189" s="76" t="s">
        <v>136</v>
      </c>
      <c r="B189" s="28" t="s">
        <v>15</v>
      </c>
      <c r="C189" s="42" t="s">
        <v>32</v>
      </c>
      <c r="D189" s="242" t="s">
        <v>212</v>
      </c>
      <c r="E189" s="243" t="s">
        <v>422</v>
      </c>
      <c r="F189" s="244" t="s">
        <v>423</v>
      </c>
      <c r="G189" s="28"/>
      <c r="H189" s="490">
        <f>SUM(H190+H198)</f>
        <v>2406746</v>
      </c>
    </row>
    <row r="190" spans="1:8" ht="95.25" customHeight="1" x14ac:dyDescent="0.25">
      <c r="A190" s="77" t="s">
        <v>137</v>
      </c>
      <c r="B190" s="2" t="s">
        <v>15</v>
      </c>
      <c r="C190" s="8" t="s">
        <v>32</v>
      </c>
      <c r="D190" s="269" t="s">
        <v>213</v>
      </c>
      <c r="E190" s="270" t="s">
        <v>422</v>
      </c>
      <c r="F190" s="271" t="s">
        <v>423</v>
      </c>
      <c r="G190" s="2"/>
      <c r="H190" s="491">
        <f>SUM(H191)</f>
        <v>2306746</v>
      </c>
    </row>
    <row r="191" spans="1:8" ht="34.5" customHeight="1" x14ac:dyDescent="0.25">
      <c r="A191" s="77" t="s">
        <v>456</v>
      </c>
      <c r="B191" s="2" t="s">
        <v>15</v>
      </c>
      <c r="C191" s="8" t="s">
        <v>32</v>
      </c>
      <c r="D191" s="269" t="s">
        <v>213</v>
      </c>
      <c r="E191" s="270" t="s">
        <v>10</v>
      </c>
      <c r="F191" s="271" t="s">
        <v>423</v>
      </c>
      <c r="G191" s="2"/>
      <c r="H191" s="491">
        <f>SUM(H192+H196)</f>
        <v>2306746</v>
      </c>
    </row>
    <row r="192" spans="1:8" ht="33" customHeight="1" x14ac:dyDescent="0.25">
      <c r="A192" s="3" t="s">
        <v>90</v>
      </c>
      <c r="B192" s="2" t="s">
        <v>15</v>
      </c>
      <c r="C192" s="8" t="s">
        <v>32</v>
      </c>
      <c r="D192" s="269" t="s">
        <v>213</v>
      </c>
      <c r="E192" s="270" t="s">
        <v>10</v>
      </c>
      <c r="F192" s="271" t="s">
        <v>455</v>
      </c>
      <c r="G192" s="2"/>
      <c r="H192" s="491">
        <f>SUM(H193:H195)</f>
        <v>2299026</v>
      </c>
    </row>
    <row r="193" spans="1:8" ht="46.5" customHeight="1" x14ac:dyDescent="0.25">
      <c r="A193" s="86" t="s">
        <v>80</v>
      </c>
      <c r="B193" s="2" t="s">
        <v>15</v>
      </c>
      <c r="C193" s="8" t="s">
        <v>32</v>
      </c>
      <c r="D193" s="269" t="s">
        <v>213</v>
      </c>
      <c r="E193" s="270" t="s">
        <v>10</v>
      </c>
      <c r="F193" s="271" t="s">
        <v>455</v>
      </c>
      <c r="G193" s="2" t="s">
        <v>13</v>
      </c>
      <c r="H193" s="492">
        <f>SUM(прил9!I150)</f>
        <v>2082746</v>
      </c>
    </row>
    <row r="194" spans="1:8" ht="31.5" customHeight="1" x14ac:dyDescent="0.25">
      <c r="A194" s="91" t="s">
        <v>598</v>
      </c>
      <c r="B194" s="2" t="s">
        <v>15</v>
      </c>
      <c r="C194" s="8" t="s">
        <v>32</v>
      </c>
      <c r="D194" s="269" t="s">
        <v>213</v>
      </c>
      <c r="E194" s="270" t="s">
        <v>10</v>
      </c>
      <c r="F194" s="271" t="s">
        <v>455</v>
      </c>
      <c r="G194" s="2" t="s">
        <v>16</v>
      </c>
      <c r="H194" s="492">
        <f>SUM(прил9!I151)</f>
        <v>215280</v>
      </c>
    </row>
    <row r="195" spans="1:8" ht="17.25" customHeight="1" x14ac:dyDescent="0.25">
      <c r="A195" s="3" t="s">
        <v>18</v>
      </c>
      <c r="B195" s="2" t="s">
        <v>15</v>
      </c>
      <c r="C195" s="8" t="s">
        <v>32</v>
      </c>
      <c r="D195" s="269" t="s">
        <v>213</v>
      </c>
      <c r="E195" s="270" t="s">
        <v>10</v>
      </c>
      <c r="F195" s="271" t="s">
        <v>455</v>
      </c>
      <c r="G195" s="2" t="s">
        <v>17</v>
      </c>
      <c r="H195" s="492">
        <f>SUM(прил9!I152)</f>
        <v>1000</v>
      </c>
    </row>
    <row r="196" spans="1:8" s="647" customFormat="1" ht="33" customHeight="1" x14ac:dyDescent="0.25">
      <c r="A196" s="3" t="s">
        <v>1090</v>
      </c>
      <c r="B196" s="2" t="s">
        <v>15</v>
      </c>
      <c r="C196" s="8" t="s">
        <v>32</v>
      </c>
      <c r="D196" s="269" t="s">
        <v>213</v>
      </c>
      <c r="E196" s="270" t="s">
        <v>10</v>
      </c>
      <c r="F196" s="253" t="s">
        <v>1089</v>
      </c>
      <c r="G196" s="2"/>
      <c r="H196" s="491">
        <f>SUM(H197)</f>
        <v>7720</v>
      </c>
    </row>
    <row r="197" spans="1:8" s="647" customFormat="1" ht="31.5" customHeight="1" x14ac:dyDescent="0.25">
      <c r="A197" s="91" t="s">
        <v>598</v>
      </c>
      <c r="B197" s="2" t="s">
        <v>15</v>
      </c>
      <c r="C197" s="8" t="s">
        <v>32</v>
      </c>
      <c r="D197" s="269" t="s">
        <v>213</v>
      </c>
      <c r="E197" s="270" t="s">
        <v>10</v>
      </c>
      <c r="F197" s="253" t="s">
        <v>1089</v>
      </c>
      <c r="G197" s="2" t="s">
        <v>16</v>
      </c>
      <c r="H197" s="492">
        <f>SUM(прил9!I154)</f>
        <v>7720</v>
      </c>
    </row>
    <row r="198" spans="1:8" ht="93.75" customHeight="1" x14ac:dyDescent="0.25">
      <c r="A198" s="55" t="s">
        <v>563</v>
      </c>
      <c r="B198" s="2" t="s">
        <v>15</v>
      </c>
      <c r="C198" s="8" t="s">
        <v>32</v>
      </c>
      <c r="D198" s="245" t="s">
        <v>559</v>
      </c>
      <c r="E198" s="246" t="s">
        <v>422</v>
      </c>
      <c r="F198" s="247" t="s">
        <v>423</v>
      </c>
      <c r="G198" s="2"/>
      <c r="H198" s="491">
        <f>SUM(H199)</f>
        <v>100000</v>
      </c>
    </row>
    <row r="199" spans="1:8" ht="46.5" customHeight="1" x14ac:dyDescent="0.25">
      <c r="A199" s="104" t="s">
        <v>561</v>
      </c>
      <c r="B199" s="2" t="s">
        <v>15</v>
      </c>
      <c r="C199" s="8" t="s">
        <v>32</v>
      </c>
      <c r="D199" s="245" t="s">
        <v>559</v>
      </c>
      <c r="E199" s="246" t="s">
        <v>10</v>
      </c>
      <c r="F199" s="247" t="s">
        <v>423</v>
      </c>
      <c r="G199" s="2"/>
      <c r="H199" s="491">
        <f>SUM(H200)</f>
        <v>100000</v>
      </c>
    </row>
    <row r="200" spans="1:8" ht="36.75" customHeight="1" x14ac:dyDescent="0.25">
      <c r="A200" s="104" t="s">
        <v>562</v>
      </c>
      <c r="B200" s="2" t="s">
        <v>15</v>
      </c>
      <c r="C200" s="8" t="s">
        <v>32</v>
      </c>
      <c r="D200" s="245" t="s">
        <v>559</v>
      </c>
      <c r="E200" s="246" t="s">
        <v>10</v>
      </c>
      <c r="F200" s="253" t="s">
        <v>560</v>
      </c>
      <c r="G200" s="2"/>
      <c r="H200" s="491">
        <f>SUM(H201)</f>
        <v>100000</v>
      </c>
    </row>
    <row r="201" spans="1:8" ht="32.25" customHeight="1" x14ac:dyDescent="0.25">
      <c r="A201" s="91" t="s">
        <v>598</v>
      </c>
      <c r="B201" s="2" t="s">
        <v>15</v>
      </c>
      <c r="C201" s="8" t="s">
        <v>32</v>
      </c>
      <c r="D201" s="245" t="s">
        <v>559</v>
      </c>
      <c r="E201" s="246" t="s">
        <v>10</v>
      </c>
      <c r="F201" s="253" t="s">
        <v>560</v>
      </c>
      <c r="G201" s="2" t="s">
        <v>16</v>
      </c>
      <c r="H201" s="492">
        <f>SUM(прил9!I158)</f>
        <v>100000</v>
      </c>
    </row>
    <row r="202" spans="1:8" ht="15.75" x14ac:dyDescent="0.25">
      <c r="A202" s="75" t="s">
        <v>25</v>
      </c>
      <c r="B202" s="16" t="s">
        <v>20</v>
      </c>
      <c r="C202" s="39"/>
      <c r="D202" s="263"/>
      <c r="E202" s="264"/>
      <c r="F202" s="265"/>
      <c r="G202" s="15"/>
      <c r="H202" s="544">
        <f>SUM(H203+H209+H244)</f>
        <v>75762146</v>
      </c>
    </row>
    <row r="203" spans="1:8" ht="15.75" x14ac:dyDescent="0.25">
      <c r="A203" s="88" t="s">
        <v>256</v>
      </c>
      <c r="B203" s="23" t="s">
        <v>20</v>
      </c>
      <c r="C203" s="56" t="s">
        <v>35</v>
      </c>
      <c r="D203" s="266"/>
      <c r="E203" s="267"/>
      <c r="F203" s="268"/>
      <c r="G203" s="22"/>
      <c r="H203" s="497">
        <f>SUM(H204)</f>
        <v>450000</v>
      </c>
    </row>
    <row r="204" spans="1:8" ht="47.25" x14ac:dyDescent="0.25">
      <c r="A204" s="76" t="s">
        <v>140</v>
      </c>
      <c r="B204" s="28" t="s">
        <v>20</v>
      </c>
      <c r="C204" s="30" t="s">
        <v>35</v>
      </c>
      <c r="D204" s="236" t="s">
        <v>459</v>
      </c>
      <c r="E204" s="237" t="s">
        <v>422</v>
      </c>
      <c r="F204" s="238" t="s">
        <v>423</v>
      </c>
      <c r="G204" s="28"/>
      <c r="H204" s="490">
        <f>SUM(H205)</f>
        <v>450000</v>
      </c>
    </row>
    <row r="205" spans="1:8" ht="68.25" customHeight="1" x14ac:dyDescent="0.25">
      <c r="A205" s="77" t="s">
        <v>185</v>
      </c>
      <c r="B205" s="44" t="s">
        <v>20</v>
      </c>
      <c r="C205" s="54" t="s">
        <v>35</v>
      </c>
      <c r="D205" s="239" t="s">
        <v>223</v>
      </c>
      <c r="E205" s="240" t="s">
        <v>422</v>
      </c>
      <c r="F205" s="241" t="s">
        <v>423</v>
      </c>
      <c r="G205" s="44"/>
      <c r="H205" s="491">
        <f>SUM(H206)</f>
        <v>450000</v>
      </c>
    </row>
    <row r="206" spans="1:8" ht="33" customHeight="1" x14ac:dyDescent="0.25">
      <c r="A206" s="77" t="s">
        <v>460</v>
      </c>
      <c r="B206" s="44" t="s">
        <v>20</v>
      </c>
      <c r="C206" s="54" t="s">
        <v>35</v>
      </c>
      <c r="D206" s="239" t="s">
        <v>223</v>
      </c>
      <c r="E206" s="240" t="s">
        <v>10</v>
      </c>
      <c r="F206" s="241" t="s">
        <v>423</v>
      </c>
      <c r="G206" s="44"/>
      <c r="H206" s="491">
        <f>SUM(H207)</f>
        <v>450000</v>
      </c>
    </row>
    <row r="207" spans="1:8" ht="15.75" customHeight="1" x14ac:dyDescent="0.25">
      <c r="A207" s="77" t="s">
        <v>186</v>
      </c>
      <c r="B207" s="44" t="s">
        <v>20</v>
      </c>
      <c r="C207" s="54" t="s">
        <v>35</v>
      </c>
      <c r="D207" s="239" t="s">
        <v>223</v>
      </c>
      <c r="E207" s="240" t="s">
        <v>10</v>
      </c>
      <c r="F207" s="241" t="s">
        <v>461</v>
      </c>
      <c r="G207" s="44"/>
      <c r="H207" s="491">
        <f>SUM(H208)</f>
        <v>450000</v>
      </c>
    </row>
    <row r="208" spans="1:8" ht="15.75" customHeight="1" x14ac:dyDescent="0.25">
      <c r="A208" s="3" t="s">
        <v>18</v>
      </c>
      <c r="B208" s="44" t="s">
        <v>20</v>
      </c>
      <c r="C208" s="54" t="s">
        <v>35</v>
      </c>
      <c r="D208" s="239" t="s">
        <v>223</v>
      </c>
      <c r="E208" s="240" t="s">
        <v>10</v>
      </c>
      <c r="F208" s="241" t="s">
        <v>461</v>
      </c>
      <c r="G208" s="44" t="s">
        <v>17</v>
      </c>
      <c r="H208" s="493">
        <f>SUM(прил9!I165)</f>
        <v>450000</v>
      </c>
    </row>
    <row r="209" spans="1:8" ht="15.75" x14ac:dyDescent="0.25">
      <c r="A209" s="88" t="s">
        <v>139</v>
      </c>
      <c r="B209" s="23" t="s">
        <v>20</v>
      </c>
      <c r="C209" s="40" t="s">
        <v>32</v>
      </c>
      <c r="D209" s="254"/>
      <c r="E209" s="255"/>
      <c r="F209" s="256"/>
      <c r="G209" s="22"/>
      <c r="H209" s="497">
        <f>SUM(H210+H237)</f>
        <v>73805019</v>
      </c>
    </row>
    <row r="210" spans="1:8" ht="47.25" x14ac:dyDescent="0.25">
      <c r="A210" s="76" t="s">
        <v>140</v>
      </c>
      <c r="B210" s="28" t="s">
        <v>20</v>
      </c>
      <c r="C210" s="30" t="s">
        <v>32</v>
      </c>
      <c r="D210" s="236" t="s">
        <v>459</v>
      </c>
      <c r="E210" s="237" t="s">
        <v>422</v>
      </c>
      <c r="F210" s="238" t="s">
        <v>423</v>
      </c>
      <c r="G210" s="28"/>
      <c r="H210" s="490">
        <f>SUM(H211+H231)</f>
        <v>49037600</v>
      </c>
    </row>
    <row r="211" spans="1:8" ht="65.25" customHeight="1" x14ac:dyDescent="0.25">
      <c r="A211" s="77" t="s">
        <v>141</v>
      </c>
      <c r="B211" s="44" t="s">
        <v>20</v>
      </c>
      <c r="C211" s="54" t="s">
        <v>32</v>
      </c>
      <c r="D211" s="239" t="s">
        <v>215</v>
      </c>
      <c r="E211" s="240" t="s">
        <v>422</v>
      </c>
      <c r="F211" s="241" t="s">
        <v>423</v>
      </c>
      <c r="G211" s="44"/>
      <c r="H211" s="491">
        <f>SUM(H212)</f>
        <v>48986720</v>
      </c>
    </row>
    <row r="212" spans="1:8" ht="47.25" customHeight="1" x14ac:dyDescent="0.25">
      <c r="A212" s="77" t="s">
        <v>462</v>
      </c>
      <c r="B212" s="44" t="s">
        <v>20</v>
      </c>
      <c r="C212" s="54" t="s">
        <v>32</v>
      </c>
      <c r="D212" s="239" t="s">
        <v>215</v>
      </c>
      <c r="E212" s="240" t="s">
        <v>10</v>
      </c>
      <c r="F212" s="241" t="s">
        <v>423</v>
      </c>
      <c r="G212" s="44"/>
      <c r="H212" s="491">
        <f>SUM(H221+H223+H229+H225+H227+H213+H218+H216)</f>
        <v>48986720</v>
      </c>
    </row>
    <row r="213" spans="1:8" s="562" customFormat="1" ht="65.25" customHeight="1" x14ac:dyDescent="0.25">
      <c r="A213" s="77" t="s">
        <v>1120</v>
      </c>
      <c r="B213" s="44" t="s">
        <v>20</v>
      </c>
      <c r="C213" s="54" t="s">
        <v>32</v>
      </c>
      <c r="D213" s="239" t="s">
        <v>215</v>
      </c>
      <c r="E213" s="240" t="s">
        <v>10</v>
      </c>
      <c r="F213" s="446">
        <v>13370</v>
      </c>
      <c r="G213" s="44"/>
      <c r="H213" s="491">
        <f>SUM(H214:H215)</f>
        <v>40358221</v>
      </c>
    </row>
    <row r="214" spans="1:8" s="563" customFormat="1" ht="33" hidden="1" customHeight="1" x14ac:dyDescent="0.25">
      <c r="A214" s="77" t="s">
        <v>598</v>
      </c>
      <c r="B214" s="44" t="s">
        <v>20</v>
      </c>
      <c r="C214" s="54" t="s">
        <v>32</v>
      </c>
      <c r="D214" s="239" t="s">
        <v>215</v>
      </c>
      <c r="E214" s="240" t="s">
        <v>10</v>
      </c>
      <c r="F214" s="446">
        <v>13390</v>
      </c>
      <c r="G214" s="44" t="s">
        <v>16</v>
      </c>
      <c r="H214" s="493">
        <f>SUM(прил9!I171)</f>
        <v>0</v>
      </c>
    </row>
    <row r="215" spans="1:8" s="562" customFormat="1" ht="31.5" customHeight="1" x14ac:dyDescent="0.25">
      <c r="A215" s="77" t="s">
        <v>184</v>
      </c>
      <c r="B215" s="44" t="s">
        <v>20</v>
      </c>
      <c r="C215" s="54" t="s">
        <v>32</v>
      </c>
      <c r="D215" s="239" t="s">
        <v>215</v>
      </c>
      <c r="E215" s="240" t="s">
        <v>10</v>
      </c>
      <c r="F215" s="446">
        <v>13370</v>
      </c>
      <c r="G215" s="44" t="s">
        <v>179</v>
      </c>
      <c r="H215" s="493">
        <f>SUM(прил9!I172)</f>
        <v>40358221</v>
      </c>
    </row>
    <row r="216" spans="1:8" s="659" customFormat="1" ht="18.75" hidden="1" customHeight="1" x14ac:dyDescent="0.25">
      <c r="A216" s="77" t="s">
        <v>1127</v>
      </c>
      <c r="B216" s="44" t="s">
        <v>20</v>
      </c>
      <c r="C216" s="54" t="s">
        <v>32</v>
      </c>
      <c r="D216" s="239" t="s">
        <v>215</v>
      </c>
      <c r="E216" s="240" t="s">
        <v>10</v>
      </c>
      <c r="F216" s="446" t="s">
        <v>1126</v>
      </c>
      <c r="G216" s="44"/>
      <c r="H216" s="491">
        <f>SUM(H217)</f>
        <v>0</v>
      </c>
    </row>
    <row r="217" spans="1:8" s="659" customFormat="1" ht="31.5" hidden="1" customHeight="1" x14ac:dyDescent="0.25">
      <c r="A217" s="77" t="s">
        <v>184</v>
      </c>
      <c r="B217" s="44" t="s">
        <v>20</v>
      </c>
      <c r="C217" s="54" t="s">
        <v>32</v>
      </c>
      <c r="D217" s="239" t="s">
        <v>215</v>
      </c>
      <c r="E217" s="240" t="s">
        <v>10</v>
      </c>
      <c r="F217" s="446" t="s">
        <v>1126</v>
      </c>
      <c r="G217" s="44" t="s">
        <v>179</v>
      </c>
      <c r="H217" s="493"/>
    </row>
    <row r="218" spans="1:8" s="562" customFormat="1" ht="80.25" customHeight="1" x14ac:dyDescent="0.25">
      <c r="A218" s="77" t="s">
        <v>1122</v>
      </c>
      <c r="B218" s="44" t="s">
        <v>20</v>
      </c>
      <c r="C218" s="54" t="s">
        <v>32</v>
      </c>
      <c r="D218" s="239" t="s">
        <v>215</v>
      </c>
      <c r="E218" s="240" t="s">
        <v>10</v>
      </c>
      <c r="F218" s="446" t="s">
        <v>1119</v>
      </c>
      <c r="G218" s="44"/>
      <c r="H218" s="565">
        <f>SUM(H219:H220)</f>
        <v>407659</v>
      </c>
    </row>
    <row r="219" spans="1:8" s="563" customFormat="1" ht="33" hidden="1" customHeight="1" x14ac:dyDescent="0.25">
      <c r="A219" s="77" t="s">
        <v>598</v>
      </c>
      <c r="B219" s="44" t="s">
        <v>20</v>
      </c>
      <c r="C219" s="54" t="s">
        <v>32</v>
      </c>
      <c r="D219" s="239" t="s">
        <v>215</v>
      </c>
      <c r="E219" s="240" t="s">
        <v>10</v>
      </c>
      <c r="F219" s="446" t="s">
        <v>893</v>
      </c>
      <c r="G219" s="44" t="s">
        <v>16</v>
      </c>
      <c r="H219" s="566">
        <f>SUM(прил9!I176)</f>
        <v>0</v>
      </c>
    </row>
    <row r="220" spans="1:8" s="562" customFormat="1" ht="31.5" customHeight="1" x14ac:dyDescent="0.25">
      <c r="A220" s="77" t="s">
        <v>184</v>
      </c>
      <c r="B220" s="44" t="s">
        <v>20</v>
      </c>
      <c r="C220" s="54" t="s">
        <v>32</v>
      </c>
      <c r="D220" s="239" t="s">
        <v>215</v>
      </c>
      <c r="E220" s="240" t="s">
        <v>10</v>
      </c>
      <c r="F220" s="446" t="s">
        <v>1119</v>
      </c>
      <c r="G220" s="44" t="s">
        <v>179</v>
      </c>
      <c r="H220" s="493">
        <f>SUM(прил9!I177)</f>
        <v>407659</v>
      </c>
    </row>
    <row r="221" spans="1:8" ht="18" hidden="1" customHeight="1" x14ac:dyDescent="0.25">
      <c r="A221" s="555" t="s">
        <v>770</v>
      </c>
      <c r="B221" s="44" t="s">
        <v>20</v>
      </c>
      <c r="C221" s="54" t="s">
        <v>32</v>
      </c>
      <c r="D221" s="239" t="s">
        <v>215</v>
      </c>
      <c r="E221" s="240" t="s">
        <v>10</v>
      </c>
      <c r="F221" s="446">
        <v>13604</v>
      </c>
      <c r="G221" s="44"/>
      <c r="H221" s="491">
        <f>SUM(H222)</f>
        <v>0</v>
      </c>
    </row>
    <row r="222" spans="1:8" ht="33.75" hidden="1" customHeight="1" x14ac:dyDescent="0.25">
      <c r="A222" s="77" t="s">
        <v>598</v>
      </c>
      <c r="B222" s="44" t="s">
        <v>20</v>
      </c>
      <c r="C222" s="54" t="s">
        <v>32</v>
      </c>
      <c r="D222" s="239" t="s">
        <v>215</v>
      </c>
      <c r="E222" s="240" t="s">
        <v>10</v>
      </c>
      <c r="F222" s="446">
        <v>13604</v>
      </c>
      <c r="G222" s="44" t="s">
        <v>16</v>
      </c>
      <c r="H222" s="493">
        <f>SUM(прил9!I179)</f>
        <v>0</v>
      </c>
    </row>
    <row r="223" spans="1:8" ht="19.5" hidden="1" customHeight="1" x14ac:dyDescent="0.25">
      <c r="A223" s="77" t="s">
        <v>905</v>
      </c>
      <c r="B223" s="44" t="s">
        <v>20</v>
      </c>
      <c r="C223" s="54" t="s">
        <v>32</v>
      </c>
      <c r="D223" s="239" t="s">
        <v>215</v>
      </c>
      <c r="E223" s="240" t="s">
        <v>10</v>
      </c>
      <c r="F223" s="241" t="s">
        <v>771</v>
      </c>
      <c r="G223" s="44"/>
      <c r="H223" s="491">
        <f>SUM(H224)</f>
        <v>0</v>
      </c>
    </row>
    <row r="224" spans="1:8" ht="33.75" hidden="1" customHeight="1" x14ac:dyDescent="0.25">
      <c r="A224" s="77" t="s">
        <v>598</v>
      </c>
      <c r="B224" s="44" t="s">
        <v>20</v>
      </c>
      <c r="C224" s="54" t="s">
        <v>32</v>
      </c>
      <c r="D224" s="239" t="s">
        <v>215</v>
      </c>
      <c r="E224" s="240" t="s">
        <v>10</v>
      </c>
      <c r="F224" s="241" t="s">
        <v>771</v>
      </c>
      <c r="G224" s="44" t="s">
        <v>16</v>
      </c>
      <c r="H224" s="493">
        <f>SUM(прил9!I181)</f>
        <v>0</v>
      </c>
    </row>
    <row r="225" spans="1:11" ht="48" customHeight="1" x14ac:dyDescent="0.25">
      <c r="A225" s="77" t="s">
        <v>464</v>
      </c>
      <c r="B225" s="44" t="s">
        <v>20</v>
      </c>
      <c r="C225" s="54" t="s">
        <v>32</v>
      </c>
      <c r="D225" s="239" t="s">
        <v>215</v>
      </c>
      <c r="E225" s="240" t="s">
        <v>10</v>
      </c>
      <c r="F225" s="241" t="s">
        <v>465</v>
      </c>
      <c r="G225" s="44"/>
      <c r="H225" s="491">
        <f>SUM(H226)</f>
        <v>702703</v>
      </c>
    </row>
    <row r="226" spans="1:11" ht="19.5" customHeight="1" x14ac:dyDescent="0.25">
      <c r="A226" s="77" t="s">
        <v>21</v>
      </c>
      <c r="B226" s="44" t="s">
        <v>20</v>
      </c>
      <c r="C226" s="54" t="s">
        <v>32</v>
      </c>
      <c r="D226" s="106" t="s">
        <v>215</v>
      </c>
      <c r="E226" s="285" t="s">
        <v>10</v>
      </c>
      <c r="F226" s="286" t="s">
        <v>465</v>
      </c>
      <c r="G226" s="44" t="s">
        <v>68</v>
      </c>
      <c r="H226" s="493">
        <f>SUM(прил9!I183)</f>
        <v>702703</v>
      </c>
    </row>
    <row r="227" spans="1:11" ht="47.25" x14ac:dyDescent="0.25">
      <c r="A227" s="77" t="s">
        <v>466</v>
      </c>
      <c r="B227" s="44" t="s">
        <v>20</v>
      </c>
      <c r="C227" s="54" t="s">
        <v>32</v>
      </c>
      <c r="D227" s="239" t="s">
        <v>215</v>
      </c>
      <c r="E227" s="240" t="s">
        <v>10</v>
      </c>
      <c r="F227" s="241" t="s">
        <v>467</v>
      </c>
      <c r="G227" s="44"/>
      <c r="H227" s="491">
        <f>SUM(H228)</f>
        <v>3131645</v>
      </c>
    </row>
    <row r="228" spans="1:11" ht="18" customHeight="1" x14ac:dyDescent="0.25">
      <c r="A228" s="77" t="s">
        <v>21</v>
      </c>
      <c r="B228" s="44" t="s">
        <v>20</v>
      </c>
      <c r="C228" s="54" t="s">
        <v>32</v>
      </c>
      <c r="D228" s="239" t="s">
        <v>215</v>
      </c>
      <c r="E228" s="240" t="s">
        <v>10</v>
      </c>
      <c r="F228" s="241" t="s">
        <v>467</v>
      </c>
      <c r="G228" s="44" t="s">
        <v>68</v>
      </c>
      <c r="H228" s="493">
        <f>SUM(прил9!I185)</f>
        <v>3131645</v>
      </c>
    </row>
    <row r="229" spans="1:11" ht="33.75" customHeight="1" x14ac:dyDescent="0.25">
      <c r="A229" s="77" t="s">
        <v>142</v>
      </c>
      <c r="B229" s="44" t="s">
        <v>20</v>
      </c>
      <c r="C229" s="54" t="s">
        <v>32</v>
      </c>
      <c r="D229" s="239" t="s">
        <v>215</v>
      </c>
      <c r="E229" s="240" t="s">
        <v>10</v>
      </c>
      <c r="F229" s="241" t="s">
        <v>463</v>
      </c>
      <c r="G229" s="44"/>
      <c r="H229" s="491">
        <f>SUM(H230)</f>
        <v>4386492</v>
      </c>
      <c r="I229" s="680"/>
      <c r="J229" s="681"/>
      <c r="K229" s="681"/>
    </row>
    <row r="230" spans="1:11" ht="33.75" customHeight="1" x14ac:dyDescent="0.25">
      <c r="A230" s="77" t="s">
        <v>184</v>
      </c>
      <c r="B230" s="44" t="s">
        <v>20</v>
      </c>
      <c r="C230" s="54" t="s">
        <v>32</v>
      </c>
      <c r="D230" s="239" t="s">
        <v>215</v>
      </c>
      <c r="E230" s="240" t="s">
        <v>10</v>
      </c>
      <c r="F230" s="241" t="s">
        <v>463</v>
      </c>
      <c r="G230" s="44" t="s">
        <v>179</v>
      </c>
      <c r="H230" s="493">
        <f>SUM(прил9!I187)</f>
        <v>4386492</v>
      </c>
    </row>
    <row r="231" spans="1:11" ht="78.75" x14ac:dyDescent="0.25">
      <c r="A231" s="77" t="s">
        <v>254</v>
      </c>
      <c r="B231" s="44" t="s">
        <v>20</v>
      </c>
      <c r="C231" s="124" t="s">
        <v>32</v>
      </c>
      <c r="D231" s="239" t="s">
        <v>252</v>
      </c>
      <c r="E231" s="240" t="s">
        <v>422</v>
      </c>
      <c r="F231" s="241" t="s">
        <v>423</v>
      </c>
      <c r="G231" s="44"/>
      <c r="H231" s="491">
        <f>SUM(H232)</f>
        <v>50880</v>
      </c>
    </row>
    <row r="232" spans="1:11" ht="34.5" customHeight="1" x14ac:dyDescent="0.25">
      <c r="A232" s="77" t="s">
        <v>468</v>
      </c>
      <c r="B232" s="44" t="s">
        <v>20</v>
      </c>
      <c r="C232" s="124" t="s">
        <v>32</v>
      </c>
      <c r="D232" s="239" t="s">
        <v>252</v>
      </c>
      <c r="E232" s="240" t="s">
        <v>10</v>
      </c>
      <c r="F232" s="241" t="s">
        <v>423</v>
      </c>
      <c r="G232" s="44"/>
      <c r="H232" s="491">
        <f>SUM(H233+H235)</f>
        <v>50880</v>
      </c>
    </row>
    <row r="233" spans="1:11" ht="31.5" x14ac:dyDescent="0.25">
      <c r="A233" s="77" t="s">
        <v>253</v>
      </c>
      <c r="B233" s="44" t="s">
        <v>20</v>
      </c>
      <c r="C233" s="124" t="s">
        <v>32</v>
      </c>
      <c r="D233" s="239" t="s">
        <v>252</v>
      </c>
      <c r="E233" s="240" t="s">
        <v>10</v>
      </c>
      <c r="F233" s="241" t="s">
        <v>469</v>
      </c>
      <c r="G233" s="44"/>
      <c r="H233" s="491">
        <f>SUM(H234)</f>
        <v>50880</v>
      </c>
    </row>
    <row r="234" spans="1:11" ht="32.25" customHeight="1" x14ac:dyDescent="0.25">
      <c r="A234" s="91" t="s">
        <v>598</v>
      </c>
      <c r="B234" s="44" t="s">
        <v>20</v>
      </c>
      <c r="C234" s="124" t="s">
        <v>32</v>
      </c>
      <c r="D234" s="239" t="s">
        <v>252</v>
      </c>
      <c r="E234" s="240" t="s">
        <v>10</v>
      </c>
      <c r="F234" s="241" t="s">
        <v>469</v>
      </c>
      <c r="G234" s="44" t="s">
        <v>16</v>
      </c>
      <c r="H234" s="493">
        <f>SUM(прил9!I191)</f>
        <v>50880</v>
      </c>
    </row>
    <row r="235" spans="1:11" ht="16.5" hidden="1" customHeight="1" x14ac:dyDescent="0.25">
      <c r="A235" s="7" t="s">
        <v>877</v>
      </c>
      <c r="B235" s="44" t="s">
        <v>20</v>
      </c>
      <c r="C235" s="124" t="s">
        <v>32</v>
      </c>
      <c r="D235" s="239" t="s">
        <v>252</v>
      </c>
      <c r="E235" s="240" t="s">
        <v>10</v>
      </c>
      <c r="F235" s="241" t="s">
        <v>876</v>
      </c>
      <c r="G235" s="44"/>
      <c r="H235" s="491">
        <f>SUM(H236)</f>
        <v>0</v>
      </c>
    </row>
    <row r="236" spans="1:11" ht="32.25" hidden="1" customHeight="1" x14ac:dyDescent="0.25">
      <c r="A236" s="7" t="s">
        <v>598</v>
      </c>
      <c r="B236" s="44" t="s">
        <v>20</v>
      </c>
      <c r="C236" s="124" t="s">
        <v>32</v>
      </c>
      <c r="D236" s="239" t="s">
        <v>252</v>
      </c>
      <c r="E236" s="240" t="s">
        <v>10</v>
      </c>
      <c r="F236" s="241" t="s">
        <v>876</v>
      </c>
      <c r="G236" s="44" t="s">
        <v>16</v>
      </c>
      <c r="H236" s="493">
        <f>SUM(прил9!I193)</f>
        <v>0</v>
      </c>
    </row>
    <row r="237" spans="1:11" ht="32.25" customHeight="1" x14ac:dyDescent="0.25">
      <c r="A237" s="118" t="s">
        <v>1136</v>
      </c>
      <c r="B237" s="28" t="s">
        <v>20</v>
      </c>
      <c r="C237" s="123" t="s">
        <v>32</v>
      </c>
      <c r="D237" s="242" t="s">
        <v>220</v>
      </c>
      <c r="E237" s="243" t="s">
        <v>422</v>
      </c>
      <c r="F237" s="244" t="s">
        <v>423</v>
      </c>
      <c r="G237" s="28"/>
      <c r="H237" s="490">
        <f>SUM(H238)</f>
        <v>24767419</v>
      </c>
    </row>
    <row r="238" spans="1:11" ht="50.25" customHeight="1" x14ac:dyDescent="0.25">
      <c r="A238" s="7" t="s">
        <v>1137</v>
      </c>
      <c r="B238" s="44" t="s">
        <v>20</v>
      </c>
      <c r="C238" s="124" t="s">
        <v>32</v>
      </c>
      <c r="D238" s="245" t="s">
        <v>221</v>
      </c>
      <c r="E238" s="246" t="s">
        <v>422</v>
      </c>
      <c r="F238" s="247" t="s">
        <v>423</v>
      </c>
      <c r="G238" s="44"/>
      <c r="H238" s="491">
        <f>SUM(H239)</f>
        <v>24767419</v>
      </c>
    </row>
    <row r="239" spans="1:11" ht="51" customHeight="1" x14ac:dyDescent="0.25">
      <c r="A239" s="7" t="s">
        <v>483</v>
      </c>
      <c r="B239" s="44" t="s">
        <v>20</v>
      </c>
      <c r="C239" s="124" t="s">
        <v>32</v>
      </c>
      <c r="D239" s="245" t="s">
        <v>221</v>
      </c>
      <c r="E239" s="246" t="s">
        <v>10</v>
      </c>
      <c r="F239" s="247" t="s">
        <v>423</v>
      </c>
      <c r="G239" s="44"/>
      <c r="H239" s="491">
        <f>SUM(H240+H242)</f>
        <v>24767419</v>
      </c>
    </row>
    <row r="240" spans="1:11" ht="18" customHeight="1" x14ac:dyDescent="0.25">
      <c r="A240" s="7" t="s">
        <v>1127</v>
      </c>
      <c r="B240" s="44" t="s">
        <v>20</v>
      </c>
      <c r="C240" s="124" t="s">
        <v>32</v>
      </c>
      <c r="D240" s="245" t="s">
        <v>221</v>
      </c>
      <c r="E240" s="240" t="s">
        <v>10</v>
      </c>
      <c r="F240" s="446" t="s">
        <v>1126</v>
      </c>
      <c r="G240" s="44"/>
      <c r="H240" s="491">
        <f>SUM(H241)</f>
        <v>24767419</v>
      </c>
    </row>
    <row r="241" spans="1:8" ht="32.25" customHeight="1" x14ac:dyDescent="0.25">
      <c r="A241" s="7" t="s">
        <v>184</v>
      </c>
      <c r="B241" s="44" t="s">
        <v>20</v>
      </c>
      <c r="C241" s="124" t="s">
        <v>32</v>
      </c>
      <c r="D241" s="245" t="s">
        <v>221</v>
      </c>
      <c r="E241" s="240" t="s">
        <v>10</v>
      </c>
      <c r="F241" s="446" t="s">
        <v>1126</v>
      </c>
      <c r="G241" s="44" t="s">
        <v>179</v>
      </c>
      <c r="H241" s="493">
        <f>SUM(прил9!I198)</f>
        <v>24767419</v>
      </c>
    </row>
    <row r="242" spans="1:8" ht="15" hidden="1" customHeight="1" x14ac:dyDescent="0.25">
      <c r="A242" s="7" t="s">
        <v>774</v>
      </c>
      <c r="B242" s="44" t="s">
        <v>20</v>
      </c>
      <c r="C242" s="124" t="s">
        <v>32</v>
      </c>
      <c r="D242" s="245" t="s">
        <v>221</v>
      </c>
      <c r="E242" s="246" t="s">
        <v>12</v>
      </c>
      <c r="F242" s="247" t="s">
        <v>824</v>
      </c>
      <c r="G242" s="44"/>
      <c r="H242" s="491">
        <f>SUM(H243)</f>
        <v>0</v>
      </c>
    </row>
    <row r="243" spans="1:8" ht="32.25" hidden="1" customHeight="1" x14ac:dyDescent="0.25">
      <c r="A243" s="7" t="s">
        <v>184</v>
      </c>
      <c r="B243" s="44" t="s">
        <v>20</v>
      </c>
      <c r="C243" s="124" t="s">
        <v>32</v>
      </c>
      <c r="D243" s="245" t="s">
        <v>221</v>
      </c>
      <c r="E243" s="246" t="s">
        <v>12</v>
      </c>
      <c r="F243" s="247" t="s">
        <v>824</v>
      </c>
      <c r="G243" s="44" t="s">
        <v>179</v>
      </c>
      <c r="H243" s="493">
        <f>SUM(прил9!I200)</f>
        <v>0</v>
      </c>
    </row>
    <row r="244" spans="1:8" ht="15.75" x14ac:dyDescent="0.25">
      <c r="A244" s="88" t="s">
        <v>26</v>
      </c>
      <c r="B244" s="23" t="s">
        <v>20</v>
      </c>
      <c r="C244" s="40">
        <v>12</v>
      </c>
      <c r="D244" s="254"/>
      <c r="E244" s="255"/>
      <c r="F244" s="256"/>
      <c r="G244" s="22"/>
      <c r="H244" s="497">
        <f>SUM(H245,H250,H255,H266)</f>
        <v>1507127</v>
      </c>
    </row>
    <row r="245" spans="1:8" ht="47.25" customHeight="1" x14ac:dyDescent="0.25">
      <c r="A245" s="27" t="s">
        <v>132</v>
      </c>
      <c r="B245" s="28" t="s">
        <v>20</v>
      </c>
      <c r="C245" s="30">
        <v>12</v>
      </c>
      <c r="D245" s="236" t="s">
        <v>448</v>
      </c>
      <c r="E245" s="237" t="s">
        <v>422</v>
      </c>
      <c r="F245" s="238" t="s">
        <v>423</v>
      </c>
      <c r="G245" s="28"/>
      <c r="H245" s="490">
        <f>SUM(H246)</f>
        <v>568600</v>
      </c>
    </row>
    <row r="246" spans="1:8" ht="64.5" customHeight="1" x14ac:dyDescent="0.25">
      <c r="A246" s="55" t="s">
        <v>133</v>
      </c>
      <c r="B246" s="2" t="s">
        <v>20</v>
      </c>
      <c r="C246" s="381">
        <v>12</v>
      </c>
      <c r="D246" s="251" t="s">
        <v>205</v>
      </c>
      <c r="E246" s="252" t="s">
        <v>422</v>
      </c>
      <c r="F246" s="253" t="s">
        <v>423</v>
      </c>
      <c r="G246" s="2"/>
      <c r="H246" s="491">
        <f>SUM(H247)</f>
        <v>568600</v>
      </c>
    </row>
    <row r="247" spans="1:8" ht="48.75" customHeight="1" x14ac:dyDescent="0.25">
      <c r="A247" s="55" t="s">
        <v>449</v>
      </c>
      <c r="B247" s="2" t="s">
        <v>20</v>
      </c>
      <c r="C247" s="381">
        <v>12</v>
      </c>
      <c r="D247" s="251" t="s">
        <v>205</v>
      </c>
      <c r="E247" s="252" t="s">
        <v>10</v>
      </c>
      <c r="F247" s="253" t="s">
        <v>423</v>
      </c>
      <c r="G247" s="2"/>
      <c r="H247" s="491">
        <f>SUM(H248)</f>
        <v>568600</v>
      </c>
    </row>
    <row r="248" spans="1:8" ht="16.5" customHeight="1" x14ac:dyDescent="0.25">
      <c r="A248" s="86" t="s">
        <v>451</v>
      </c>
      <c r="B248" s="2" t="s">
        <v>20</v>
      </c>
      <c r="C248" s="381">
        <v>12</v>
      </c>
      <c r="D248" s="251" t="s">
        <v>205</v>
      </c>
      <c r="E248" s="252" t="s">
        <v>10</v>
      </c>
      <c r="F248" s="253" t="s">
        <v>450</v>
      </c>
      <c r="G248" s="2"/>
      <c r="H248" s="491">
        <f>SUM(H249)</f>
        <v>568600</v>
      </c>
    </row>
    <row r="249" spans="1:8" ht="30" customHeight="1" x14ac:dyDescent="0.25">
      <c r="A249" s="91" t="s">
        <v>598</v>
      </c>
      <c r="B249" s="2" t="s">
        <v>20</v>
      </c>
      <c r="C249" s="381">
        <v>12</v>
      </c>
      <c r="D249" s="251" t="s">
        <v>205</v>
      </c>
      <c r="E249" s="252" t="s">
        <v>10</v>
      </c>
      <c r="F249" s="253" t="s">
        <v>450</v>
      </c>
      <c r="G249" s="2" t="s">
        <v>16</v>
      </c>
      <c r="H249" s="492">
        <f>SUM(прил9!I206)</f>
        <v>568600</v>
      </c>
    </row>
    <row r="250" spans="1:8" ht="47.25" x14ac:dyDescent="0.25">
      <c r="A250" s="27" t="s">
        <v>145</v>
      </c>
      <c r="B250" s="28" t="s">
        <v>20</v>
      </c>
      <c r="C250" s="30">
        <v>12</v>
      </c>
      <c r="D250" s="236" t="s">
        <v>470</v>
      </c>
      <c r="E250" s="237" t="s">
        <v>422</v>
      </c>
      <c r="F250" s="238" t="s">
        <v>423</v>
      </c>
      <c r="G250" s="28"/>
      <c r="H250" s="490">
        <f>SUM(H251)</f>
        <v>48000</v>
      </c>
    </row>
    <row r="251" spans="1:8" ht="63.75" customHeight="1" x14ac:dyDescent="0.25">
      <c r="A251" s="287" t="s">
        <v>146</v>
      </c>
      <c r="B251" s="5" t="s">
        <v>20</v>
      </c>
      <c r="C251" s="402">
        <v>12</v>
      </c>
      <c r="D251" s="251" t="s">
        <v>216</v>
      </c>
      <c r="E251" s="252" t="s">
        <v>422</v>
      </c>
      <c r="F251" s="253" t="s">
        <v>423</v>
      </c>
      <c r="G251" s="2"/>
      <c r="H251" s="491">
        <f>SUM(H252)</f>
        <v>48000</v>
      </c>
    </row>
    <row r="252" spans="1:8" ht="32.25" customHeight="1" x14ac:dyDescent="0.25">
      <c r="A252" s="92" t="s">
        <v>471</v>
      </c>
      <c r="B252" s="5" t="s">
        <v>20</v>
      </c>
      <c r="C252" s="402">
        <v>12</v>
      </c>
      <c r="D252" s="251" t="s">
        <v>216</v>
      </c>
      <c r="E252" s="252" t="s">
        <v>10</v>
      </c>
      <c r="F252" s="253" t="s">
        <v>423</v>
      </c>
      <c r="G252" s="284"/>
      <c r="H252" s="491">
        <f>SUM(H253)</f>
        <v>48000</v>
      </c>
    </row>
    <row r="253" spans="1:8" ht="18" customHeight="1" x14ac:dyDescent="0.25">
      <c r="A253" s="3" t="s">
        <v>103</v>
      </c>
      <c r="B253" s="5" t="s">
        <v>20</v>
      </c>
      <c r="C253" s="402">
        <v>12</v>
      </c>
      <c r="D253" s="251" t="s">
        <v>216</v>
      </c>
      <c r="E253" s="252" t="s">
        <v>10</v>
      </c>
      <c r="F253" s="253" t="s">
        <v>472</v>
      </c>
      <c r="G253" s="60"/>
      <c r="H253" s="491">
        <f>SUM(H254)</f>
        <v>48000</v>
      </c>
    </row>
    <row r="254" spans="1:8" ht="30.75" customHeight="1" x14ac:dyDescent="0.25">
      <c r="A254" s="91" t="s">
        <v>598</v>
      </c>
      <c r="B254" s="5" t="s">
        <v>20</v>
      </c>
      <c r="C254" s="402">
        <v>12</v>
      </c>
      <c r="D254" s="251" t="s">
        <v>216</v>
      </c>
      <c r="E254" s="252" t="s">
        <v>10</v>
      </c>
      <c r="F254" s="253" t="s">
        <v>472</v>
      </c>
      <c r="G254" s="60" t="s">
        <v>16</v>
      </c>
      <c r="H254" s="493">
        <f>SUM(прил9!I424+прил9!I211)</f>
        <v>48000</v>
      </c>
    </row>
    <row r="255" spans="1:8" ht="50.25" customHeight="1" x14ac:dyDescent="0.25">
      <c r="A255" s="76" t="s">
        <v>191</v>
      </c>
      <c r="B255" s="28" t="s">
        <v>20</v>
      </c>
      <c r="C255" s="30">
        <v>12</v>
      </c>
      <c r="D255" s="236" t="s">
        <v>757</v>
      </c>
      <c r="E255" s="237" t="s">
        <v>422</v>
      </c>
      <c r="F255" s="238" t="s">
        <v>423</v>
      </c>
      <c r="G255" s="28"/>
      <c r="H255" s="490">
        <f>SUM(H256)</f>
        <v>880527</v>
      </c>
    </row>
    <row r="256" spans="1:8" ht="79.5" customHeight="1" x14ac:dyDescent="0.25">
      <c r="A256" s="77" t="s">
        <v>192</v>
      </c>
      <c r="B256" s="44" t="s">
        <v>20</v>
      </c>
      <c r="C256" s="54">
        <v>12</v>
      </c>
      <c r="D256" s="239" t="s">
        <v>222</v>
      </c>
      <c r="E256" s="240" t="s">
        <v>422</v>
      </c>
      <c r="F256" s="241" t="s">
        <v>423</v>
      </c>
      <c r="G256" s="44"/>
      <c r="H256" s="491">
        <f>SUM(H257)</f>
        <v>880527</v>
      </c>
    </row>
    <row r="257" spans="1:8" ht="30.75" customHeight="1" x14ac:dyDescent="0.25">
      <c r="A257" s="77" t="s">
        <v>486</v>
      </c>
      <c r="B257" s="44" t="s">
        <v>20</v>
      </c>
      <c r="C257" s="54">
        <v>12</v>
      </c>
      <c r="D257" s="239" t="s">
        <v>222</v>
      </c>
      <c r="E257" s="240" t="s">
        <v>10</v>
      </c>
      <c r="F257" s="241" t="s">
        <v>423</v>
      </c>
      <c r="G257" s="44"/>
      <c r="H257" s="491">
        <f>SUM(H258+H261+H264)</f>
        <v>880527</v>
      </c>
    </row>
    <row r="258" spans="1:8" ht="30.75" customHeight="1" x14ac:dyDescent="0.25">
      <c r="A258" s="77" t="s">
        <v>1068</v>
      </c>
      <c r="B258" s="44" t="s">
        <v>20</v>
      </c>
      <c r="C258" s="54">
        <v>12</v>
      </c>
      <c r="D258" s="239" t="s">
        <v>222</v>
      </c>
      <c r="E258" s="240" t="s">
        <v>10</v>
      </c>
      <c r="F258" s="446">
        <v>13600</v>
      </c>
      <c r="G258" s="44"/>
      <c r="H258" s="491">
        <f>SUM(H259:H260)</f>
        <v>406369</v>
      </c>
    </row>
    <row r="259" spans="1:8" ht="30.75" hidden="1" customHeight="1" x14ac:dyDescent="0.25">
      <c r="A259" s="91" t="s">
        <v>598</v>
      </c>
      <c r="B259" s="44" t="s">
        <v>20</v>
      </c>
      <c r="C259" s="54">
        <v>12</v>
      </c>
      <c r="D259" s="239" t="s">
        <v>222</v>
      </c>
      <c r="E259" s="240" t="s">
        <v>10</v>
      </c>
      <c r="F259" s="446">
        <v>13600</v>
      </c>
      <c r="G259" s="44" t="s">
        <v>16</v>
      </c>
      <c r="H259" s="493">
        <f>SUM(прил9!I216)</f>
        <v>0</v>
      </c>
    </row>
    <row r="260" spans="1:8" ht="18.75" customHeight="1" x14ac:dyDescent="0.25">
      <c r="A260" s="77" t="s">
        <v>21</v>
      </c>
      <c r="B260" s="44" t="s">
        <v>20</v>
      </c>
      <c r="C260" s="54">
        <v>12</v>
      </c>
      <c r="D260" s="239" t="s">
        <v>222</v>
      </c>
      <c r="E260" s="240" t="s">
        <v>10</v>
      </c>
      <c r="F260" s="446">
        <v>13600</v>
      </c>
      <c r="G260" s="44" t="s">
        <v>68</v>
      </c>
      <c r="H260" s="493">
        <f>SUM(прил9!I217)</f>
        <v>406369</v>
      </c>
    </row>
    <row r="261" spans="1:8" ht="30.75" customHeight="1" x14ac:dyDescent="0.25">
      <c r="A261" s="77" t="s">
        <v>1069</v>
      </c>
      <c r="B261" s="44" t="s">
        <v>20</v>
      </c>
      <c r="C261" s="54">
        <v>12</v>
      </c>
      <c r="D261" s="239" t="s">
        <v>222</v>
      </c>
      <c r="E261" s="240" t="s">
        <v>10</v>
      </c>
      <c r="F261" s="241" t="s">
        <v>776</v>
      </c>
      <c r="G261" s="44"/>
      <c r="H261" s="491">
        <f>SUM(H262:H263)</f>
        <v>174158</v>
      </c>
    </row>
    <row r="262" spans="1:8" ht="18" hidden="1" customHeight="1" x14ac:dyDescent="0.25">
      <c r="A262" s="91" t="s">
        <v>598</v>
      </c>
      <c r="B262" s="44" t="s">
        <v>20</v>
      </c>
      <c r="C262" s="54">
        <v>12</v>
      </c>
      <c r="D262" s="239" t="s">
        <v>222</v>
      </c>
      <c r="E262" s="240" t="s">
        <v>10</v>
      </c>
      <c r="F262" s="241" t="s">
        <v>776</v>
      </c>
      <c r="G262" s="60" t="s">
        <v>16</v>
      </c>
      <c r="H262" s="493">
        <f>SUM(прил9!I219)</f>
        <v>0</v>
      </c>
    </row>
    <row r="263" spans="1:8" ht="17.25" customHeight="1" x14ac:dyDescent="0.25">
      <c r="A263" s="77" t="s">
        <v>21</v>
      </c>
      <c r="B263" s="44" t="s">
        <v>20</v>
      </c>
      <c r="C263" s="54">
        <v>12</v>
      </c>
      <c r="D263" s="239" t="s">
        <v>222</v>
      </c>
      <c r="E263" s="240" t="s">
        <v>10</v>
      </c>
      <c r="F263" s="241" t="s">
        <v>776</v>
      </c>
      <c r="G263" s="44" t="s">
        <v>68</v>
      </c>
      <c r="H263" s="493">
        <f>SUM(прил9!I220)</f>
        <v>174158</v>
      </c>
    </row>
    <row r="264" spans="1:8" s="563" customFormat="1" ht="33.75" customHeight="1" x14ac:dyDescent="0.25">
      <c r="A264" s="77" t="s">
        <v>1094</v>
      </c>
      <c r="B264" s="44" t="s">
        <v>20</v>
      </c>
      <c r="C264" s="54">
        <v>12</v>
      </c>
      <c r="D264" s="239" t="s">
        <v>222</v>
      </c>
      <c r="E264" s="240" t="s">
        <v>10</v>
      </c>
      <c r="F264" s="241" t="s">
        <v>1093</v>
      </c>
      <c r="G264" s="44"/>
      <c r="H264" s="491">
        <f>SUM(H265)</f>
        <v>300000</v>
      </c>
    </row>
    <row r="265" spans="1:8" s="563" customFormat="1" ht="31.5" customHeight="1" x14ac:dyDescent="0.25">
      <c r="A265" s="91" t="s">
        <v>598</v>
      </c>
      <c r="B265" s="44" t="s">
        <v>20</v>
      </c>
      <c r="C265" s="54">
        <v>12</v>
      </c>
      <c r="D265" s="239" t="s">
        <v>222</v>
      </c>
      <c r="E265" s="240" t="s">
        <v>10</v>
      </c>
      <c r="F265" s="241" t="s">
        <v>1093</v>
      </c>
      <c r="G265" s="44" t="s">
        <v>16</v>
      </c>
      <c r="H265" s="493">
        <f>SUM(прил9!I222)</f>
        <v>300000</v>
      </c>
    </row>
    <row r="266" spans="1:8" ht="33" customHeight="1" x14ac:dyDescent="0.25">
      <c r="A266" s="66" t="s">
        <v>143</v>
      </c>
      <c r="B266" s="29" t="s">
        <v>20</v>
      </c>
      <c r="C266" s="29" t="s">
        <v>77</v>
      </c>
      <c r="D266" s="230" t="s">
        <v>217</v>
      </c>
      <c r="E266" s="231" t="s">
        <v>422</v>
      </c>
      <c r="F266" s="232" t="s">
        <v>423</v>
      </c>
      <c r="G266" s="28"/>
      <c r="H266" s="490">
        <f>SUM(H267)</f>
        <v>10000</v>
      </c>
    </row>
    <row r="267" spans="1:8" ht="47.25" customHeight="1" x14ac:dyDescent="0.25">
      <c r="A267" s="86" t="s">
        <v>144</v>
      </c>
      <c r="B267" s="5" t="s">
        <v>20</v>
      </c>
      <c r="C267" s="402">
        <v>12</v>
      </c>
      <c r="D267" s="251" t="s">
        <v>218</v>
      </c>
      <c r="E267" s="252" t="s">
        <v>422</v>
      </c>
      <c r="F267" s="253" t="s">
        <v>423</v>
      </c>
      <c r="G267" s="284"/>
      <c r="H267" s="491">
        <f>SUM(H268)</f>
        <v>10000</v>
      </c>
    </row>
    <row r="268" spans="1:8" ht="65.25" customHeight="1" x14ac:dyDescent="0.25">
      <c r="A268" s="86" t="s">
        <v>473</v>
      </c>
      <c r="B268" s="5" t="s">
        <v>20</v>
      </c>
      <c r="C268" s="402">
        <v>12</v>
      </c>
      <c r="D268" s="251" t="s">
        <v>218</v>
      </c>
      <c r="E268" s="252" t="s">
        <v>10</v>
      </c>
      <c r="F268" s="253" t="s">
        <v>423</v>
      </c>
      <c r="G268" s="284"/>
      <c r="H268" s="491">
        <f>SUM(H269+H271)</f>
        <v>10000</v>
      </c>
    </row>
    <row r="269" spans="1:8" ht="31.5" x14ac:dyDescent="0.25">
      <c r="A269" s="3" t="s">
        <v>475</v>
      </c>
      <c r="B269" s="5" t="s">
        <v>20</v>
      </c>
      <c r="C269" s="402">
        <v>12</v>
      </c>
      <c r="D269" s="251" t="s">
        <v>218</v>
      </c>
      <c r="E269" s="252" t="s">
        <v>10</v>
      </c>
      <c r="F269" s="253" t="s">
        <v>474</v>
      </c>
      <c r="G269" s="284"/>
      <c r="H269" s="491">
        <f>SUM(H270)</f>
        <v>10000</v>
      </c>
    </row>
    <row r="270" spans="1:8" ht="16.5" customHeight="1" x14ac:dyDescent="0.25">
      <c r="A270" s="86" t="s">
        <v>18</v>
      </c>
      <c r="B270" s="5" t="s">
        <v>20</v>
      </c>
      <c r="C270" s="402">
        <v>12</v>
      </c>
      <c r="D270" s="251" t="s">
        <v>218</v>
      </c>
      <c r="E270" s="252" t="s">
        <v>10</v>
      </c>
      <c r="F270" s="253" t="s">
        <v>474</v>
      </c>
      <c r="G270" s="284" t="s">
        <v>17</v>
      </c>
      <c r="H270" s="493">
        <f>SUM(прил9!I227)</f>
        <v>10000</v>
      </c>
    </row>
    <row r="271" spans="1:8" ht="33" hidden="1" customHeight="1" x14ac:dyDescent="0.25">
      <c r="A271" s="400" t="s">
        <v>643</v>
      </c>
      <c r="B271" s="5" t="s">
        <v>20</v>
      </c>
      <c r="C271" s="402">
        <v>12</v>
      </c>
      <c r="D271" s="251" t="s">
        <v>218</v>
      </c>
      <c r="E271" s="252" t="s">
        <v>10</v>
      </c>
      <c r="F271" s="253" t="s">
        <v>642</v>
      </c>
      <c r="G271" s="284"/>
      <c r="H271" s="491">
        <f>SUM(H272)</f>
        <v>0</v>
      </c>
    </row>
    <row r="272" spans="1:8" ht="16.5" hidden="1" customHeight="1" x14ac:dyDescent="0.25">
      <c r="A272" s="86" t="s">
        <v>18</v>
      </c>
      <c r="B272" s="5" t="s">
        <v>20</v>
      </c>
      <c r="C272" s="402">
        <v>12</v>
      </c>
      <c r="D272" s="251" t="s">
        <v>218</v>
      </c>
      <c r="E272" s="252" t="s">
        <v>10</v>
      </c>
      <c r="F272" s="253" t="s">
        <v>642</v>
      </c>
      <c r="G272" s="284" t="s">
        <v>17</v>
      </c>
      <c r="H272" s="493">
        <f>SUM(прил9!I229)</f>
        <v>0</v>
      </c>
    </row>
    <row r="273" spans="1:8" ht="16.5" customHeight="1" x14ac:dyDescent="0.25">
      <c r="A273" s="59" t="s">
        <v>147</v>
      </c>
      <c r="B273" s="97" t="s">
        <v>104</v>
      </c>
      <c r="C273" s="98"/>
      <c r="D273" s="263"/>
      <c r="E273" s="264"/>
      <c r="F273" s="265"/>
      <c r="G273" s="99"/>
      <c r="H273" s="544">
        <f>SUM(H274+H280+H310)</f>
        <v>722858</v>
      </c>
    </row>
    <row r="274" spans="1:8" s="9" customFormat="1" ht="15.75" x14ac:dyDescent="0.25">
      <c r="A274" s="41" t="s">
        <v>247</v>
      </c>
      <c r="B274" s="52" t="s">
        <v>104</v>
      </c>
      <c r="C274" s="122" t="s">
        <v>10</v>
      </c>
      <c r="D274" s="227"/>
      <c r="E274" s="228"/>
      <c r="F274" s="229"/>
      <c r="G274" s="53"/>
      <c r="H274" s="497">
        <f>SUM(H275)</f>
        <v>30747</v>
      </c>
    </row>
    <row r="275" spans="1:8" ht="47.25" x14ac:dyDescent="0.25">
      <c r="A275" s="27" t="s">
        <v>191</v>
      </c>
      <c r="B275" s="29" t="s">
        <v>104</v>
      </c>
      <c r="C275" s="126" t="s">
        <v>10</v>
      </c>
      <c r="D275" s="236" t="s">
        <v>476</v>
      </c>
      <c r="E275" s="237" t="s">
        <v>422</v>
      </c>
      <c r="F275" s="238" t="s">
        <v>423</v>
      </c>
      <c r="G275" s="31"/>
      <c r="H275" s="490">
        <f>SUM(H276)</f>
        <v>30747</v>
      </c>
    </row>
    <row r="276" spans="1:8" ht="78.75" x14ac:dyDescent="0.25">
      <c r="A276" s="3" t="s">
        <v>249</v>
      </c>
      <c r="B276" s="5" t="s">
        <v>104</v>
      </c>
      <c r="C276" s="125" t="s">
        <v>10</v>
      </c>
      <c r="D276" s="251" t="s">
        <v>248</v>
      </c>
      <c r="E276" s="252" t="s">
        <v>422</v>
      </c>
      <c r="F276" s="253" t="s">
        <v>423</v>
      </c>
      <c r="G276" s="60"/>
      <c r="H276" s="491">
        <f>SUM(H277)</f>
        <v>30747</v>
      </c>
    </row>
    <row r="277" spans="1:8" ht="47.25" x14ac:dyDescent="0.25">
      <c r="A277" s="62" t="s">
        <v>477</v>
      </c>
      <c r="B277" s="5" t="s">
        <v>104</v>
      </c>
      <c r="C277" s="125" t="s">
        <v>10</v>
      </c>
      <c r="D277" s="251" t="s">
        <v>248</v>
      </c>
      <c r="E277" s="252" t="s">
        <v>10</v>
      </c>
      <c r="F277" s="253" t="s">
        <v>423</v>
      </c>
      <c r="G277" s="60"/>
      <c r="H277" s="491">
        <f>SUM(H278)</f>
        <v>30747</v>
      </c>
    </row>
    <row r="278" spans="1:8" ht="33.75" customHeight="1" x14ac:dyDescent="0.25">
      <c r="A278" s="109" t="s">
        <v>479</v>
      </c>
      <c r="B278" s="5" t="s">
        <v>104</v>
      </c>
      <c r="C278" s="125" t="s">
        <v>10</v>
      </c>
      <c r="D278" s="251" t="s">
        <v>248</v>
      </c>
      <c r="E278" s="252" t="s">
        <v>10</v>
      </c>
      <c r="F278" s="253" t="s">
        <v>480</v>
      </c>
      <c r="G278" s="60"/>
      <c r="H278" s="491">
        <f>SUM(H279)</f>
        <v>30747</v>
      </c>
    </row>
    <row r="279" spans="1:8" ht="16.5" customHeight="1" x14ac:dyDescent="0.25">
      <c r="A279" s="77" t="s">
        <v>21</v>
      </c>
      <c r="B279" s="5" t="s">
        <v>104</v>
      </c>
      <c r="C279" s="125" t="s">
        <v>10</v>
      </c>
      <c r="D279" s="251" t="s">
        <v>248</v>
      </c>
      <c r="E279" s="252" t="s">
        <v>10</v>
      </c>
      <c r="F279" s="253" t="s">
        <v>480</v>
      </c>
      <c r="G279" s="60" t="s">
        <v>68</v>
      </c>
      <c r="H279" s="493">
        <f>SUM(прил9!I238)</f>
        <v>30747</v>
      </c>
    </row>
    <row r="280" spans="1:8" ht="16.5" customHeight="1" x14ac:dyDescent="0.25">
      <c r="A280" s="41" t="s">
        <v>148</v>
      </c>
      <c r="B280" s="52" t="s">
        <v>104</v>
      </c>
      <c r="C280" s="23" t="s">
        <v>12</v>
      </c>
      <c r="D280" s="227"/>
      <c r="E280" s="228"/>
      <c r="F280" s="229"/>
      <c r="G280" s="53"/>
      <c r="H280" s="497">
        <f>SUM(H281+H294+H299)</f>
        <v>692111</v>
      </c>
    </row>
    <row r="281" spans="1:8" ht="32.25" hidden="1" customHeight="1" x14ac:dyDescent="0.25">
      <c r="A281" s="27" t="s">
        <v>180</v>
      </c>
      <c r="B281" s="29" t="s">
        <v>104</v>
      </c>
      <c r="C281" s="33" t="s">
        <v>12</v>
      </c>
      <c r="D281" s="236" t="s">
        <v>481</v>
      </c>
      <c r="E281" s="237" t="s">
        <v>422</v>
      </c>
      <c r="F281" s="238" t="s">
        <v>423</v>
      </c>
      <c r="G281" s="31"/>
      <c r="H281" s="490">
        <f>SUM(H282)</f>
        <v>0</v>
      </c>
    </row>
    <row r="282" spans="1:8" s="43" customFormat="1" ht="48.75" hidden="1" customHeight="1" x14ac:dyDescent="0.25">
      <c r="A282" s="55" t="s">
        <v>181</v>
      </c>
      <c r="B282" s="5" t="s">
        <v>104</v>
      </c>
      <c r="C282" s="402" t="s">
        <v>12</v>
      </c>
      <c r="D282" s="251" t="s">
        <v>219</v>
      </c>
      <c r="E282" s="252" t="s">
        <v>422</v>
      </c>
      <c r="F282" s="253" t="s">
        <v>423</v>
      </c>
      <c r="G282" s="60"/>
      <c r="H282" s="491">
        <f>SUM(H283)</f>
        <v>0</v>
      </c>
    </row>
    <row r="283" spans="1:8" s="43" customFormat="1" ht="33.75" hidden="1" customHeight="1" x14ac:dyDescent="0.25">
      <c r="A283" s="109" t="s">
        <v>482</v>
      </c>
      <c r="B283" s="5" t="s">
        <v>104</v>
      </c>
      <c r="C283" s="402" t="s">
        <v>12</v>
      </c>
      <c r="D283" s="251" t="s">
        <v>219</v>
      </c>
      <c r="E283" s="252" t="s">
        <v>10</v>
      </c>
      <c r="F283" s="253" t="s">
        <v>423</v>
      </c>
      <c r="G283" s="60"/>
      <c r="H283" s="491">
        <f>SUM(H284+H286+H288+H290+H292)</f>
        <v>0</v>
      </c>
    </row>
    <row r="284" spans="1:8" s="43" customFormat="1" ht="35.25" hidden="1" customHeight="1" x14ac:dyDescent="0.25">
      <c r="A284" s="109" t="s">
        <v>804</v>
      </c>
      <c r="B284" s="5" t="s">
        <v>104</v>
      </c>
      <c r="C284" s="402" t="s">
        <v>12</v>
      </c>
      <c r="D284" s="251" t="s">
        <v>219</v>
      </c>
      <c r="E284" s="252" t="s">
        <v>10</v>
      </c>
      <c r="F284" s="392">
        <v>13420</v>
      </c>
      <c r="G284" s="60"/>
      <c r="H284" s="491">
        <f>SUM(H285)</f>
        <v>0</v>
      </c>
    </row>
    <row r="285" spans="1:8" s="43" customFormat="1" ht="15.75" hidden="1" customHeight="1" x14ac:dyDescent="0.25">
      <c r="A285" s="109" t="s">
        <v>21</v>
      </c>
      <c r="B285" s="5" t="s">
        <v>104</v>
      </c>
      <c r="C285" s="402" t="s">
        <v>12</v>
      </c>
      <c r="D285" s="251" t="s">
        <v>219</v>
      </c>
      <c r="E285" s="252" t="s">
        <v>10</v>
      </c>
      <c r="F285" s="392">
        <v>13420</v>
      </c>
      <c r="G285" s="60" t="s">
        <v>68</v>
      </c>
      <c r="H285" s="493">
        <f>SUM(прил9!I244)</f>
        <v>0</v>
      </c>
    </row>
    <row r="286" spans="1:8" s="43" customFormat="1" ht="33.75" hidden="1" customHeight="1" x14ac:dyDescent="0.25">
      <c r="A286" s="109" t="s">
        <v>779</v>
      </c>
      <c r="B286" s="5" t="s">
        <v>104</v>
      </c>
      <c r="C286" s="402" t="s">
        <v>12</v>
      </c>
      <c r="D286" s="251" t="s">
        <v>219</v>
      </c>
      <c r="E286" s="252" t="s">
        <v>10</v>
      </c>
      <c r="F286" s="392">
        <v>13430</v>
      </c>
      <c r="G286" s="60"/>
      <c r="H286" s="491">
        <f>SUM(H287)</f>
        <v>0</v>
      </c>
    </row>
    <row r="287" spans="1:8" s="43" customFormat="1" ht="15.75" hidden="1" customHeight="1" x14ac:dyDescent="0.25">
      <c r="A287" s="109" t="s">
        <v>21</v>
      </c>
      <c r="B287" s="5" t="s">
        <v>104</v>
      </c>
      <c r="C287" s="402" t="s">
        <v>12</v>
      </c>
      <c r="D287" s="251" t="s">
        <v>219</v>
      </c>
      <c r="E287" s="252" t="s">
        <v>10</v>
      </c>
      <c r="F287" s="392">
        <v>13430</v>
      </c>
      <c r="G287" s="60" t="s">
        <v>68</v>
      </c>
      <c r="H287" s="493">
        <f>SUM(прил9!I246)</f>
        <v>0</v>
      </c>
    </row>
    <row r="288" spans="1:8" s="43" customFormat="1" ht="33.75" hidden="1" customHeight="1" x14ac:dyDescent="0.25">
      <c r="A288" s="109" t="s">
        <v>591</v>
      </c>
      <c r="B288" s="5" t="s">
        <v>104</v>
      </c>
      <c r="C288" s="402" t="s">
        <v>12</v>
      </c>
      <c r="D288" s="251" t="s">
        <v>219</v>
      </c>
      <c r="E288" s="252" t="s">
        <v>10</v>
      </c>
      <c r="F288" s="253" t="s">
        <v>590</v>
      </c>
      <c r="G288" s="60"/>
      <c r="H288" s="491">
        <f>SUM(H289)</f>
        <v>0</v>
      </c>
    </row>
    <row r="289" spans="1:8" s="43" customFormat="1" ht="18" hidden="1" customHeight="1" x14ac:dyDescent="0.25">
      <c r="A289" s="77" t="s">
        <v>21</v>
      </c>
      <c r="B289" s="5" t="s">
        <v>104</v>
      </c>
      <c r="C289" s="402" t="s">
        <v>12</v>
      </c>
      <c r="D289" s="251" t="s">
        <v>219</v>
      </c>
      <c r="E289" s="252" t="s">
        <v>10</v>
      </c>
      <c r="F289" s="253" t="s">
        <v>590</v>
      </c>
      <c r="G289" s="60" t="s">
        <v>68</v>
      </c>
      <c r="H289" s="493">
        <f>SUM(прил9!I248)</f>
        <v>0</v>
      </c>
    </row>
    <row r="290" spans="1:8" s="43" customFormat="1" ht="33.75" hidden="1" customHeight="1" x14ac:dyDescent="0.25">
      <c r="A290" s="77" t="s">
        <v>777</v>
      </c>
      <c r="B290" s="5" t="s">
        <v>104</v>
      </c>
      <c r="C290" s="402" t="s">
        <v>12</v>
      </c>
      <c r="D290" s="251" t="s">
        <v>219</v>
      </c>
      <c r="E290" s="252" t="s">
        <v>10</v>
      </c>
      <c r="F290" s="253" t="s">
        <v>778</v>
      </c>
      <c r="G290" s="60"/>
      <c r="H290" s="491">
        <f>SUM(H291)</f>
        <v>0</v>
      </c>
    </row>
    <row r="291" spans="1:8" s="43" customFormat="1" ht="15.75" hidden="1" customHeight="1" x14ac:dyDescent="0.25">
      <c r="A291" s="77" t="s">
        <v>21</v>
      </c>
      <c r="B291" s="5" t="s">
        <v>104</v>
      </c>
      <c r="C291" s="402" t="s">
        <v>12</v>
      </c>
      <c r="D291" s="251" t="s">
        <v>219</v>
      </c>
      <c r="E291" s="252" t="s">
        <v>10</v>
      </c>
      <c r="F291" s="253" t="s">
        <v>778</v>
      </c>
      <c r="G291" s="60" t="s">
        <v>68</v>
      </c>
      <c r="H291" s="493">
        <f>SUM(прил9!I250)</f>
        <v>0</v>
      </c>
    </row>
    <row r="292" spans="1:8" s="43" customFormat="1" ht="33.75" hidden="1" customHeight="1" x14ac:dyDescent="0.25">
      <c r="A292" s="77" t="s">
        <v>805</v>
      </c>
      <c r="B292" s="5" t="s">
        <v>104</v>
      </c>
      <c r="C292" s="402" t="s">
        <v>12</v>
      </c>
      <c r="D292" s="251" t="s">
        <v>219</v>
      </c>
      <c r="E292" s="252" t="s">
        <v>10</v>
      </c>
      <c r="F292" s="253" t="s">
        <v>780</v>
      </c>
      <c r="G292" s="60"/>
      <c r="H292" s="491">
        <f>SUM(H293)</f>
        <v>0</v>
      </c>
    </row>
    <row r="293" spans="1:8" s="43" customFormat="1" ht="15.75" hidden="1" customHeight="1" x14ac:dyDescent="0.25">
      <c r="A293" s="77" t="s">
        <v>21</v>
      </c>
      <c r="B293" s="5" t="s">
        <v>104</v>
      </c>
      <c r="C293" s="402" t="s">
        <v>12</v>
      </c>
      <c r="D293" s="251" t="s">
        <v>219</v>
      </c>
      <c r="E293" s="252" t="s">
        <v>10</v>
      </c>
      <c r="F293" s="253" t="s">
        <v>780</v>
      </c>
      <c r="G293" s="60" t="s">
        <v>68</v>
      </c>
      <c r="H293" s="493">
        <f>SUM(прил9!I252)</f>
        <v>0</v>
      </c>
    </row>
    <row r="294" spans="1:8" s="43" customFormat="1" ht="49.5" customHeight="1" x14ac:dyDescent="0.25">
      <c r="A294" s="27" t="s">
        <v>191</v>
      </c>
      <c r="B294" s="29" t="s">
        <v>104</v>
      </c>
      <c r="C294" s="126" t="s">
        <v>12</v>
      </c>
      <c r="D294" s="236" t="s">
        <v>476</v>
      </c>
      <c r="E294" s="237" t="s">
        <v>422</v>
      </c>
      <c r="F294" s="238" t="s">
        <v>423</v>
      </c>
      <c r="G294" s="31"/>
      <c r="H294" s="490">
        <f>SUM(H295)</f>
        <v>692111</v>
      </c>
    </row>
    <row r="295" spans="1:8" s="43" customFormat="1" ht="78.75" customHeight="1" x14ac:dyDescent="0.25">
      <c r="A295" s="55" t="s">
        <v>249</v>
      </c>
      <c r="B295" s="5" t="s">
        <v>104</v>
      </c>
      <c r="C295" s="125" t="s">
        <v>12</v>
      </c>
      <c r="D295" s="251" t="s">
        <v>248</v>
      </c>
      <c r="E295" s="252" t="s">
        <v>422</v>
      </c>
      <c r="F295" s="253" t="s">
        <v>423</v>
      </c>
      <c r="G295" s="284"/>
      <c r="H295" s="491">
        <f>SUM(H296)</f>
        <v>692111</v>
      </c>
    </row>
    <row r="296" spans="1:8" s="43" customFormat="1" ht="48" customHeight="1" x14ac:dyDescent="0.25">
      <c r="A296" s="109" t="s">
        <v>477</v>
      </c>
      <c r="B296" s="5" t="s">
        <v>104</v>
      </c>
      <c r="C296" s="125" t="s">
        <v>12</v>
      </c>
      <c r="D296" s="251" t="s">
        <v>248</v>
      </c>
      <c r="E296" s="252" t="s">
        <v>10</v>
      </c>
      <c r="F296" s="253" t="s">
        <v>423</v>
      </c>
      <c r="G296" s="284"/>
      <c r="H296" s="491">
        <f>SUM(H297)</f>
        <v>692111</v>
      </c>
    </row>
    <row r="297" spans="1:8" s="43" customFormat="1" ht="32.25" customHeight="1" x14ac:dyDescent="0.25">
      <c r="A297" s="109" t="s">
        <v>550</v>
      </c>
      <c r="B297" s="5" t="s">
        <v>104</v>
      </c>
      <c r="C297" s="125" t="s">
        <v>12</v>
      </c>
      <c r="D297" s="251" t="s">
        <v>248</v>
      </c>
      <c r="E297" s="252" t="s">
        <v>10</v>
      </c>
      <c r="F297" s="253" t="s">
        <v>551</v>
      </c>
      <c r="G297" s="284"/>
      <c r="H297" s="491">
        <f>SUM(H298)</f>
        <v>692111</v>
      </c>
    </row>
    <row r="298" spans="1:8" s="43" customFormat="1" ht="15.75" customHeight="1" x14ac:dyDescent="0.25">
      <c r="A298" s="77" t="s">
        <v>21</v>
      </c>
      <c r="B298" s="5" t="s">
        <v>104</v>
      </c>
      <c r="C298" s="125" t="s">
        <v>12</v>
      </c>
      <c r="D298" s="251" t="s">
        <v>248</v>
      </c>
      <c r="E298" s="252" t="s">
        <v>10</v>
      </c>
      <c r="F298" s="253" t="s">
        <v>551</v>
      </c>
      <c r="G298" s="284" t="s">
        <v>68</v>
      </c>
      <c r="H298" s="493">
        <f>SUM(прил9!I257)</f>
        <v>692111</v>
      </c>
    </row>
    <row r="299" spans="1:8" s="43" customFormat="1" ht="33.75" hidden="1" customHeight="1" x14ac:dyDescent="0.25">
      <c r="A299" s="27" t="s">
        <v>182</v>
      </c>
      <c r="B299" s="29" t="s">
        <v>104</v>
      </c>
      <c r="C299" s="33" t="s">
        <v>12</v>
      </c>
      <c r="D299" s="236" t="s">
        <v>220</v>
      </c>
      <c r="E299" s="237" t="s">
        <v>422</v>
      </c>
      <c r="F299" s="238" t="s">
        <v>423</v>
      </c>
      <c r="G299" s="31"/>
      <c r="H299" s="490">
        <f>SUM(H300)</f>
        <v>0</v>
      </c>
    </row>
    <row r="300" spans="1:8" s="43" customFormat="1" ht="48.75" hidden="1" customHeight="1" x14ac:dyDescent="0.25">
      <c r="A300" s="55" t="s">
        <v>183</v>
      </c>
      <c r="B300" s="5" t="s">
        <v>104</v>
      </c>
      <c r="C300" s="402" t="s">
        <v>12</v>
      </c>
      <c r="D300" s="251" t="s">
        <v>221</v>
      </c>
      <c r="E300" s="252" t="s">
        <v>422</v>
      </c>
      <c r="F300" s="253" t="s">
        <v>423</v>
      </c>
      <c r="G300" s="60"/>
      <c r="H300" s="491">
        <f>SUM(H301)</f>
        <v>0</v>
      </c>
    </row>
    <row r="301" spans="1:8" s="43" customFormat="1" ht="48.75" hidden="1" customHeight="1" x14ac:dyDescent="0.25">
      <c r="A301" s="55" t="s">
        <v>483</v>
      </c>
      <c r="B301" s="5" t="s">
        <v>104</v>
      </c>
      <c r="C301" s="402" t="s">
        <v>12</v>
      </c>
      <c r="D301" s="251" t="s">
        <v>221</v>
      </c>
      <c r="E301" s="252" t="s">
        <v>12</v>
      </c>
      <c r="F301" s="253" t="s">
        <v>423</v>
      </c>
      <c r="G301" s="60"/>
      <c r="H301" s="491">
        <f>SUM(H306+H302+H304+H308)</f>
        <v>0</v>
      </c>
    </row>
    <row r="302" spans="1:8" s="43" customFormat="1" ht="32.25" hidden="1" customHeight="1" x14ac:dyDescent="0.25">
      <c r="A302" s="55" t="s">
        <v>772</v>
      </c>
      <c r="B302" s="5" t="s">
        <v>104</v>
      </c>
      <c r="C302" s="402" t="s">
        <v>12</v>
      </c>
      <c r="D302" s="251" t="s">
        <v>221</v>
      </c>
      <c r="E302" s="252" t="s">
        <v>12</v>
      </c>
      <c r="F302" s="253" t="s">
        <v>818</v>
      </c>
      <c r="G302" s="60"/>
      <c r="H302" s="491">
        <f>SUM(H303)</f>
        <v>0</v>
      </c>
    </row>
    <row r="303" spans="1:8" s="43" customFormat="1" ht="18" hidden="1" customHeight="1" x14ac:dyDescent="0.25">
      <c r="A303" s="3" t="s">
        <v>21</v>
      </c>
      <c r="B303" s="5" t="s">
        <v>104</v>
      </c>
      <c r="C303" s="402" t="s">
        <v>12</v>
      </c>
      <c r="D303" s="251" t="s">
        <v>221</v>
      </c>
      <c r="E303" s="252" t="s">
        <v>12</v>
      </c>
      <c r="F303" s="253" t="s">
        <v>818</v>
      </c>
      <c r="G303" s="60" t="s">
        <v>68</v>
      </c>
      <c r="H303" s="493">
        <f>SUM(прил9!I262)</f>
        <v>0</v>
      </c>
    </row>
    <row r="304" spans="1:8" s="43" customFormat="1" ht="18" hidden="1" customHeight="1" x14ac:dyDescent="0.25">
      <c r="A304" s="3" t="s">
        <v>774</v>
      </c>
      <c r="B304" s="5" t="s">
        <v>104</v>
      </c>
      <c r="C304" s="402" t="s">
        <v>12</v>
      </c>
      <c r="D304" s="251" t="s">
        <v>221</v>
      </c>
      <c r="E304" s="252" t="s">
        <v>12</v>
      </c>
      <c r="F304" s="253" t="s">
        <v>848</v>
      </c>
      <c r="G304" s="60"/>
      <c r="H304" s="491">
        <f>SUM(H305)</f>
        <v>0</v>
      </c>
    </row>
    <row r="305" spans="1:8" s="43" customFormat="1" ht="18" hidden="1" customHeight="1" x14ac:dyDescent="0.25">
      <c r="A305" s="3" t="s">
        <v>21</v>
      </c>
      <c r="B305" s="5" t="s">
        <v>104</v>
      </c>
      <c r="C305" s="402" t="s">
        <v>12</v>
      </c>
      <c r="D305" s="251" t="s">
        <v>221</v>
      </c>
      <c r="E305" s="252" t="s">
        <v>12</v>
      </c>
      <c r="F305" s="253" t="s">
        <v>848</v>
      </c>
      <c r="G305" s="60" t="s">
        <v>68</v>
      </c>
      <c r="H305" s="493">
        <f>SUM(прил9!I264)</f>
        <v>0</v>
      </c>
    </row>
    <row r="306" spans="1:8" s="43" customFormat="1" ht="18.75" hidden="1" customHeight="1" x14ac:dyDescent="0.25">
      <c r="A306" s="378" t="s">
        <v>825</v>
      </c>
      <c r="B306" s="5" t="s">
        <v>104</v>
      </c>
      <c r="C306" s="402" t="s">
        <v>12</v>
      </c>
      <c r="D306" s="251" t="s">
        <v>221</v>
      </c>
      <c r="E306" s="252" t="s">
        <v>12</v>
      </c>
      <c r="F306" s="392" t="s">
        <v>849</v>
      </c>
      <c r="G306" s="60"/>
      <c r="H306" s="491">
        <f>SUM(H307)</f>
        <v>0</v>
      </c>
    </row>
    <row r="307" spans="1:8" s="43" customFormat="1" ht="17.25" hidden="1" customHeight="1" x14ac:dyDescent="0.25">
      <c r="A307" s="55" t="s">
        <v>21</v>
      </c>
      <c r="B307" s="5" t="s">
        <v>104</v>
      </c>
      <c r="C307" s="402" t="s">
        <v>12</v>
      </c>
      <c r="D307" s="251" t="s">
        <v>221</v>
      </c>
      <c r="E307" s="252" t="s">
        <v>12</v>
      </c>
      <c r="F307" s="392" t="s">
        <v>849</v>
      </c>
      <c r="G307" s="60" t="s">
        <v>68</v>
      </c>
      <c r="H307" s="493">
        <f>SUM(прил9!I266)</f>
        <v>0</v>
      </c>
    </row>
    <row r="308" spans="1:8" s="43" customFormat="1" ht="47.25" hidden="1" customHeight="1" x14ac:dyDescent="0.25">
      <c r="A308" s="3" t="s">
        <v>614</v>
      </c>
      <c r="B308" s="5" t="s">
        <v>104</v>
      </c>
      <c r="C308" s="402" t="s">
        <v>12</v>
      </c>
      <c r="D308" s="251" t="s">
        <v>221</v>
      </c>
      <c r="E308" s="252" t="s">
        <v>12</v>
      </c>
      <c r="F308" s="253" t="s">
        <v>613</v>
      </c>
      <c r="G308" s="60"/>
      <c r="H308" s="491">
        <f>SUM(H309)</f>
        <v>0</v>
      </c>
    </row>
    <row r="309" spans="1:8" s="43" customFormat="1" ht="18" hidden="1" customHeight="1" x14ac:dyDescent="0.25">
      <c r="A309" s="3" t="s">
        <v>21</v>
      </c>
      <c r="B309" s="5" t="s">
        <v>104</v>
      </c>
      <c r="C309" s="402" t="s">
        <v>12</v>
      </c>
      <c r="D309" s="251" t="s">
        <v>221</v>
      </c>
      <c r="E309" s="252" t="s">
        <v>12</v>
      </c>
      <c r="F309" s="253" t="s">
        <v>613</v>
      </c>
      <c r="G309" s="60" t="s">
        <v>68</v>
      </c>
      <c r="H309" s="493">
        <f>SUM(прил9!I268)</f>
        <v>0</v>
      </c>
    </row>
    <row r="310" spans="1:8" s="43" customFormat="1" ht="18" hidden="1" customHeight="1" x14ac:dyDescent="0.25">
      <c r="A310" s="88" t="s">
        <v>781</v>
      </c>
      <c r="B310" s="23" t="s">
        <v>104</v>
      </c>
      <c r="C310" s="23" t="s">
        <v>15</v>
      </c>
      <c r="D310" s="227"/>
      <c r="E310" s="228"/>
      <c r="F310" s="229"/>
      <c r="G310" s="22"/>
      <c r="H310" s="497">
        <f>SUM(H311)</f>
        <v>0</v>
      </c>
    </row>
    <row r="311" spans="1:8" s="43" customFormat="1" ht="32.25" hidden="1" customHeight="1" x14ac:dyDescent="0.25">
      <c r="A311" s="27" t="s">
        <v>180</v>
      </c>
      <c r="B311" s="29" t="s">
        <v>104</v>
      </c>
      <c r="C311" s="33" t="s">
        <v>15</v>
      </c>
      <c r="D311" s="236" t="s">
        <v>481</v>
      </c>
      <c r="E311" s="237" t="s">
        <v>422</v>
      </c>
      <c r="F311" s="238" t="s">
        <v>423</v>
      </c>
      <c r="G311" s="31"/>
      <c r="H311" s="490">
        <f>SUM(H312)</f>
        <v>0</v>
      </c>
    </row>
    <row r="312" spans="1:8" s="43" customFormat="1" ht="48" hidden="1" customHeight="1" x14ac:dyDescent="0.25">
      <c r="A312" s="55" t="s">
        <v>181</v>
      </c>
      <c r="B312" s="5" t="s">
        <v>104</v>
      </c>
      <c r="C312" s="402" t="s">
        <v>15</v>
      </c>
      <c r="D312" s="251" t="s">
        <v>219</v>
      </c>
      <c r="E312" s="252" t="s">
        <v>422</v>
      </c>
      <c r="F312" s="253" t="s">
        <v>423</v>
      </c>
      <c r="G312" s="60"/>
      <c r="H312" s="491">
        <f>SUM(H313)</f>
        <v>0</v>
      </c>
    </row>
    <row r="313" spans="1:8" s="43" customFormat="1" ht="33" hidden="1" customHeight="1" x14ac:dyDescent="0.25">
      <c r="A313" s="109" t="s">
        <v>482</v>
      </c>
      <c r="B313" s="5" t="s">
        <v>104</v>
      </c>
      <c r="C313" s="402" t="s">
        <v>15</v>
      </c>
      <c r="D313" s="251" t="s">
        <v>219</v>
      </c>
      <c r="E313" s="252" t="s">
        <v>10</v>
      </c>
      <c r="F313" s="253" t="s">
        <v>423</v>
      </c>
      <c r="G313" s="60"/>
      <c r="H313" s="491">
        <f>SUM(H314)</f>
        <v>0</v>
      </c>
    </row>
    <row r="314" spans="1:8" s="43" customFormat="1" ht="19.5" hidden="1" customHeight="1" x14ac:dyDescent="0.25">
      <c r="A314" s="109" t="s">
        <v>579</v>
      </c>
      <c r="B314" s="5" t="s">
        <v>104</v>
      </c>
      <c r="C314" s="402" t="s">
        <v>15</v>
      </c>
      <c r="D314" s="251" t="s">
        <v>219</v>
      </c>
      <c r="E314" s="252" t="s">
        <v>10</v>
      </c>
      <c r="F314" s="253" t="s">
        <v>578</v>
      </c>
      <c r="G314" s="60"/>
      <c r="H314" s="491">
        <f>SUM(H315)</f>
        <v>0</v>
      </c>
    </row>
    <row r="315" spans="1:8" s="43" customFormat="1" ht="33" hidden="1" customHeight="1" x14ac:dyDescent="0.25">
      <c r="A315" s="77" t="s">
        <v>184</v>
      </c>
      <c r="B315" s="5" t="s">
        <v>104</v>
      </c>
      <c r="C315" s="402" t="s">
        <v>15</v>
      </c>
      <c r="D315" s="251" t="s">
        <v>219</v>
      </c>
      <c r="E315" s="252" t="s">
        <v>10</v>
      </c>
      <c r="F315" s="253" t="s">
        <v>578</v>
      </c>
      <c r="G315" s="60" t="s">
        <v>179</v>
      </c>
      <c r="H315" s="493">
        <f>SUM(прил9!I274)</f>
        <v>0</v>
      </c>
    </row>
    <row r="316" spans="1:8" ht="17.25" customHeight="1" x14ac:dyDescent="0.25">
      <c r="A316" s="75" t="s">
        <v>27</v>
      </c>
      <c r="B316" s="16" t="s">
        <v>29</v>
      </c>
      <c r="C316" s="39"/>
      <c r="D316" s="263"/>
      <c r="E316" s="264"/>
      <c r="F316" s="265"/>
      <c r="G316" s="15"/>
      <c r="H316" s="544">
        <f>SUM(H317+H338+H404+H433+H454)</f>
        <v>263399706</v>
      </c>
    </row>
    <row r="317" spans="1:8" ht="15.75" x14ac:dyDescent="0.25">
      <c r="A317" s="88" t="s">
        <v>28</v>
      </c>
      <c r="B317" s="23" t="s">
        <v>29</v>
      </c>
      <c r="C317" s="23" t="s">
        <v>10</v>
      </c>
      <c r="D317" s="227"/>
      <c r="E317" s="228"/>
      <c r="F317" s="229"/>
      <c r="G317" s="22"/>
      <c r="H317" s="497">
        <f>SUM(H318,H333)</f>
        <v>30046392</v>
      </c>
    </row>
    <row r="318" spans="1:8" ht="35.25" customHeight="1" x14ac:dyDescent="0.25">
      <c r="A318" s="27" t="s">
        <v>149</v>
      </c>
      <c r="B318" s="29" t="s">
        <v>29</v>
      </c>
      <c r="C318" s="29" t="s">
        <v>10</v>
      </c>
      <c r="D318" s="230" t="s">
        <v>487</v>
      </c>
      <c r="E318" s="231" t="s">
        <v>422</v>
      </c>
      <c r="F318" s="232" t="s">
        <v>423</v>
      </c>
      <c r="G318" s="31"/>
      <c r="H318" s="490">
        <f>SUM(H319)</f>
        <v>29908392</v>
      </c>
    </row>
    <row r="319" spans="1:8" ht="49.5" customHeight="1" x14ac:dyDescent="0.25">
      <c r="A319" s="3" t="s">
        <v>150</v>
      </c>
      <c r="B319" s="5" t="s">
        <v>29</v>
      </c>
      <c r="C319" s="5" t="s">
        <v>10</v>
      </c>
      <c r="D319" s="233" t="s">
        <v>233</v>
      </c>
      <c r="E319" s="234" t="s">
        <v>422</v>
      </c>
      <c r="F319" s="235" t="s">
        <v>423</v>
      </c>
      <c r="G319" s="60"/>
      <c r="H319" s="491">
        <f>SUM(H320+H330)</f>
        <v>29908392</v>
      </c>
    </row>
    <row r="320" spans="1:8" ht="17.25" customHeight="1" x14ac:dyDescent="0.25">
      <c r="A320" s="3" t="s">
        <v>488</v>
      </c>
      <c r="B320" s="5" t="s">
        <v>29</v>
      </c>
      <c r="C320" s="5" t="s">
        <v>10</v>
      </c>
      <c r="D320" s="233" t="s">
        <v>233</v>
      </c>
      <c r="E320" s="234" t="s">
        <v>10</v>
      </c>
      <c r="F320" s="235" t="s">
        <v>423</v>
      </c>
      <c r="G320" s="60"/>
      <c r="H320" s="491">
        <f>SUM(H321+H324+H326)</f>
        <v>29908392</v>
      </c>
    </row>
    <row r="321" spans="1:8" ht="81" customHeight="1" x14ac:dyDescent="0.25">
      <c r="A321" s="3" t="s">
        <v>489</v>
      </c>
      <c r="B321" s="5" t="s">
        <v>29</v>
      </c>
      <c r="C321" s="5" t="s">
        <v>10</v>
      </c>
      <c r="D321" s="233" t="s">
        <v>233</v>
      </c>
      <c r="E321" s="234" t="s">
        <v>10</v>
      </c>
      <c r="F321" s="235" t="s">
        <v>490</v>
      </c>
      <c r="G321" s="2"/>
      <c r="H321" s="491">
        <f>SUM(H322:H323)</f>
        <v>13765310</v>
      </c>
    </row>
    <row r="322" spans="1:8" ht="47.25" x14ac:dyDescent="0.25">
      <c r="A322" s="86" t="s">
        <v>80</v>
      </c>
      <c r="B322" s="5" t="s">
        <v>29</v>
      </c>
      <c r="C322" s="5" t="s">
        <v>10</v>
      </c>
      <c r="D322" s="233" t="s">
        <v>233</v>
      </c>
      <c r="E322" s="234" t="s">
        <v>10</v>
      </c>
      <c r="F322" s="235" t="s">
        <v>490</v>
      </c>
      <c r="G322" s="284" t="s">
        <v>13</v>
      </c>
      <c r="H322" s="493">
        <f>SUM(прил9!I431)</f>
        <v>13536964</v>
      </c>
    </row>
    <row r="323" spans="1:8" ht="31.5" customHeight="1" x14ac:dyDescent="0.25">
      <c r="A323" s="91" t="s">
        <v>598</v>
      </c>
      <c r="B323" s="5" t="s">
        <v>29</v>
      </c>
      <c r="C323" s="5" t="s">
        <v>10</v>
      </c>
      <c r="D323" s="233" t="s">
        <v>233</v>
      </c>
      <c r="E323" s="234" t="s">
        <v>10</v>
      </c>
      <c r="F323" s="235" t="s">
        <v>490</v>
      </c>
      <c r="G323" s="284" t="s">
        <v>16</v>
      </c>
      <c r="H323" s="493">
        <f>SUM(прил9!I432)</f>
        <v>228346</v>
      </c>
    </row>
    <row r="324" spans="1:8" ht="19.5" hidden="1" customHeight="1" x14ac:dyDescent="0.25">
      <c r="A324" s="391" t="s">
        <v>644</v>
      </c>
      <c r="B324" s="5" t="s">
        <v>29</v>
      </c>
      <c r="C324" s="5" t="s">
        <v>10</v>
      </c>
      <c r="D324" s="233" t="s">
        <v>233</v>
      </c>
      <c r="E324" s="234" t="s">
        <v>10</v>
      </c>
      <c r="F324" s="235" t="s">
        <v>626</v>
      </c>
      <c r="G324" s="284"/>
      <c r="H324" s="491">
        <f>SUM(H325)</f>
        <v>0</v>
      </c>
    </row>
    <row r="325" spans="1:8" ht="31.5" hidden="1" customHeight="1" x14ac:dyDescent="0.25">
      <c r="A325" s="114" t="s">
        <v>598</v>
      </c>
      <c r="B325" s="5" t="s">
        <v>29</v>
      </c>
      <c r="C325" s="5" t="s">
        <v>10</v>
      </c>
      <c r="D325" s="233" t="s">
        <v>233</v>
      </c>
      <c r="E325" s="234" t="s">
        <v>10</v>
      </c>
      <c r="F325" s="235" t="s">
        <v>626</v>
      </c>
      <c r="G325" s="284" t="s">
        <v>16</v>
      </c>
      <c r="H325" s="493">
        <f>SUM(прил9!I434)</f>
        <v>0</v>
      </c>
    </row>
    <row r="326" spans="1:8" ht="33" customHeight="1" x14ac:dyDescent="0.25">
      <c r="A326" s="3" t="s">
        <v>90</v>
      </c>
      <c r="B326" s="5" t="s">
        <v>29</v>
      </c>
      <c r="C326" s="5" t="s">
        <v>10</v>
      </c>
      <c r="D326" s="233" t="s">
        <v>233</v>
      </c>
      <c r="E326" s="234" t="s">
        <v>10</v>
      </c>
      <c r="F326" s="235" t="s">
        <v>455</v>
      </c>
      <c r="G326" s="60"/>
      <c r="H326" s="491">
        <f>SUM(H327:H329)</f>
        <v>16143082</v>
      </c>
    </row>
    <row r="327" spans="1:8" ht="49.5" customHeight="1" x14ac:dyDescent="0.25">
      <c r="A327" s="86" t="s">
        <v>80</v>
      </c>
      <c r="B327" s="5" t="s">
        <v>29</v>
      </c>
      <c r="C327" s="5" t="s">
        <v>10</v>
      </c>
      <c r="D327" s="233" t="s">
        <v>233</v>
      </c>
      <c r="E327" s="234" t="s">
        <v>10</v>
      </c>
      <c r="F327" s="235" t="s">
        <v>455</v>
      </c>
      <c r="G327" s="60" t="s">
        <v>13</v>
      </c>
      <c r="H327" s="493">
        <f>SUM(прил9!I436)</f>
        <v>5521459</v>
      </c>
    </row>
    <row r="328" spans="1:8" ht="31.5" customHeight="1" x14ac:dyDescent="0.25">
      <c r="A328" s="91" t="s">
        <v>598</v>
      </c>
      <c r="B328" s="5" t="s">
        <v>29</v>
      </c>
      <c r="C328" s="5" t="s">
        <v>10</v>
      </c>
      <c r="D328" s="233" t="s">
        <v>233</v>
      </c>
      <c r="E328" s="234" t="s">
        <v>10</v>
      </c>
      <c r="F328" s="235" t="s">
        <v>455</v>
      </c>
      <c r="G328" s="60" t="s">
        <v>16</v>
      </c>
      <c r="H328" s="493">
        <f>SUM(прил9!I437)</f>
        <v>10130273</v>
      </c>
    </row>
    <row r="329" spans="1:8" ht="18" customHeight="1" x14ac:dyDescent="0.25">
      <c r="A329" s="3" t="s">
        <v>18</v>
      </c>
      <c r="B329" s="5" t="s">
        <v>29</v>
      </c>
      <c r="C329" s="5" t="s">
        <v>10</v>
      </c>
      <c r="D329" s="233" t="s">
        <v>233</v>
      </c>
      <c r="E329" s="234" t="s">
        <v>10</v>
      </c>
      <c r="F329" s="235" t="s">
        <v>455</v>
      </c>
      <c r="G329" s="60" t="s">
        <v>17</v>
      </c>
      <c r="H329" s="493">
        <f>SUM(прил9!I438)</f>
        <v>491350</v>
      </c>
    </row>
    <row r="330" spans="1:8" ht="32.25" hidden="1" customHeight="1" x14ac:dyDescent="0.25">
      <c r="A330" s="3" t="s">
        <v>885</v>
      </c>
      <c r="B330" s="5" t="s">
        <v>29</v>
      </c>
      <c r="C330" s="5" t="s">
        <v>10</v>
      </c>
      <c r="D330" s="233" t="s">
        <v>233</v>
      </c>
      <c r="E330" s="234" t="s">
        <v>884</v>
      </c>
      <c r="F330" s="235" t="s">
        <v>423</v>
      </c>
      <c r="G330" s="60"/>
      <c r="H330" s="491">
        <f>SUM(H331)</f>
        <v>0</v>
      </c>
    </row>
    <row r="331" spans="1:8" ht="50.25" hidden="1" customHeight="1" x14ac:dyDescent="0.25">
      <c r="A331" s="391" t="s">
        <v>887</v>
      </c>
      <c r="B331" s="5" t="s">
        <v>29</v>
      </c>
      <c r="C331" s="5" t="s">
        <v>10</v>
      </c>
      <c r="D331" s="233" t="s">
        <v>233</v>
      </c>
      <c r="E331" s="234" t="s">
        <v>884</v>
      </c>
      <c r="F331" s="235" t="s">
        <v>886</v>
      </c>
      <c r="G331" s="284"/>
      <c r="H331" s="491">
        <f>SUM(H332)</f>
        <v>0</v>
      </c>
    </row>
    <row r="332" spans="1:8" ht="33.75" hidden="1" customHeight="1" x14ac:dyDescent="0.25">
      <c r="A332" s="114" t="s">
        <v>184</v>
      </c>
      <c r="B332" s="5" t="s">
        <v>29</v>
      </c>
      <c r="C332" s="5" t="s">
        <v>10</v>
      </c>
      <c r="D332" s="233" t="s">
        <v>233</v>
      </c>
      <c r="E332" s="234" t="s">
        <v>884</v>
      </c>
      <c r="F332" s="235" t="s">
        <v>886</v>
      </c>
      <c r="G332" s="284" t="s">
        <v>179</v>
      </c>
      <c r="H332" s="493">
        <f>SUM(прил9!I441)</f>
        <v>0</v>
      </c>
    </row>
    <row r="333" spans="1:8" ht="64.5" customHeight="1" x14ac:dyDescent="0.25">
      <c r="A333" s="76" t="s">
        <v>136</v>
      </c>
      <c r="B333" s="28" t="s">
        <v>29</v>
      </c>
      <c r="C333" s="42" t="s">
        <v>10</v>
      </c>
      <c r="D333" s="242" t="s">
        <v>212</v>
      </c>
      <c r="E333" s="243" t="s">
        <v>422</v>
      </c>
      <c r="F333" s="244" t="s">
        <v>423</v>
      </c>
      <c r="G333" s="28"/>
      <c r="H333" s="490">
        <f>SUM(H334)</f>
        <v>138000</v>
      </c>
    </row>
    <row r="334" spans="1:8" ht="96" customHeight="1" x14ac:dyDescent="0.25">
      <c r="A334" s="77" t="s">
        <v>152</v>
      </c>
      <c r="B334" s="2" t="s">
        <v>29</v>
      </c>
      <c r="C334" s="8" t="s">
        <v>10</v>
      </c>
      <c r="D334" s="269" t="s">
        <v>214</v>
      </c>
      <c r="E334" s="270" t="s">
        <v>422</v>
      </c>
      <c r="F334" s="271" t="s">
        <v>423</v>
      </c>
      <c r="G334" s="2"/>
      <c r="H334" s="491">
        <f>SUM(H335)</f>
        <v>138000</v>
      </c>
    </row>
    <row r="335" spans="1:8" ht="49.5" customHeight="1" x14ac:dyDescent="0.25">
      <c r="A335" s="77" t="s">
        <v>442</v>
      </c>
      <c r="B335" s="2" t="s">
        <v>29</v>
      </c>
      <c r="C335" s="8" t="s">
        <v>10</v>
      </c>
      <c r="D335" s="269" t="s">
        <v>214</v>
      </c>
      <c r="E335" s="270" t="s">
        <v>10</v>
      </c>
      <c r="F335" s="271" t="s">
        <v>423</v>
      </c>
      <c r="G335" s="2"/>
      <c r="H335" s="491">
        <f>SUM(H336)</f>
        <v>138000</v>
      </c>
    </row>
    <row r="336" spans="1:8" ht="18" customHeight="1" x14ac:dyDescent="0.25">
      <c r="A336" s="3" t="s">
        <v>105</v>
      </c>
      <c r="B336" s="2" t="s">
        <v>29</v>
      </c>
      <c r="C336" s="8" t="s">
        <v>10</v>
      </c>
      <c r="D336" s="269" t="s">
        <v>214</v>
      </c>
      <c r="E336" s="270" t="s">
        <v>10</v>
      </c>
      <c r="F336" s="271" t="s">
        <v>443</v>
      </c>
      <c r="G336" s="2"/>
      <c r="H336" s="491">
        <f>SUM(H337)</f>
        <v>138000</v>
      </c>
    </row>
    <row r="337" spans="1:8" ht="30" customHeight="1" x14ac:dyDescent="0.25">
      <c r="A337" s="91" t="s">
        <v>598</v>
      </c>
      <c r="B337" s="2" t="s">
        <v>29</v>
      </c>
      <c r="C337" s="8" t="s">
        <v>10</v>
      </c>
      <c r="D337" s="269" t="s">
        <v>214</v>
      </c>
      <c r="E337" s="270" t="s">
        <v>10</v>
      </c>
      <c r="F337" s="271" t="s">
        <v>443</v>
      </c>
      <c r="G337" s="2" t="s">
        <v>16</v>
      </c>
      <c r="H337" s="492">
        <f>SUM(прил9!I446)</f>
        <v>138000</v>
      </c>
    </row>
    <row r="338" spans="1:8" ht="15.75" x14ac:dyDescent="0.25">
      <c r="A338" s="88" t="s">
        <v>30</v>
      </c>
      <c r="B338" s="23" t="s">
        <v>29</v>
      </c>
      <c r="C338" s="23" t="s">
        <v>12</v>
      </c>
      <c r="D338" s="227"/>
      <c r="E338" s="228"/>
      <c r="F338" s="229"/>
      <c r="G338" s="22"/>
      <c r="H338" s="497">
        <f>SUM(H339+H394+H399)</f>
        <v>200187497</v>
      </c>
    </row>
    <row r="339" spans="1:8" ht="35.25" customHeight="1" x14ac:dyDescent="0.25">
      <c r="A339" s="27" t="s">
        <v>149</v>
      </c>
      <c r="B339" s="28" t="s">
        <v>29</v>
      </c>
      <c r="C339" s="28" t="s">
        <v>12</v>
      </c>
      <c r="D339" s="230" t="s">
        <v>487</v>
      </c>
      <c r="E339" s="231" t="s">
        <v>422</v>
      </c>
      <c r="F339" s="232" t="s">
        <v>423</v>
      </c>
      <c r="G339" s="28"/>
      <c r="H339" s="490">
        <f>SUM(H340+H390)</f>
        <v>198669197</v>
      </c>
    </row>
    <row r="340" spans="1:8" ht="50.25" customHeight="1" x14ac:dyDescent="0.25">
      <c r="A340" s="3" t="s">
        <v>150</v>
      </c>
      <c r="B340" s="2" t="s">
        <v>29</v>
      </c>
      <c r="C340" s="2" t="s">
        <v>12</v>
      </c>
      <c r="D340" s="233" t="s">
        <v>233</v>
      </c>
      <c r="E340" s="234" t="s">
        <v>422</v>
      </c>
      <c r="F340" s="235" t="s">
        <v>423</v>
      </c>
      <c r="G340" s="2"/>
      <c r="H340" s="491">
        <f>SUM(H341+H384+H387)</f>
        <v>198305122</v>
      </c>
    </row>
    <row r="341" spans="1:8" ht="17.25" customHeight="1" x14ac:dyDescent="0.25">
      <c r="A341" s="288" t="s">
        <v>498</v>
      </c>
      <c r="B341" s="2" t="s">
        <v>29</v>
      </c>
      <c r="C341" s="2" t="s">
        <v>12</v>
      </c>
      <c r="D341" s="233" t="s">
        <v>233</v>
      </c>
      <c r="E341" s="234" t="s">
        <v>12</v>
      </c>
      <c r="F341" s="235" t="s">
        <v>423</v>
      </c>
      <c r="G341" s="2"/>
      <c r="H341" s="491">
        <f>SUM(H342+H345+H347+H352+H358+H362+H360+H364+H380+H369+H356+H372+H376+H378+H382+H350+H367+H354)</f>
        <v>194859989</v>
      </c>
    </row>
    <row r="342" spans="1:8" ht="82.5" customHeight="1" x14ac:dyDescent="0.25">
      <c r="A342" s="51" t="s">
        <v>153</v>
      </c>
      <c r="B342" s="2" t="s">
        <v>29</v>
      </c>
      <c r="C342" s="2" t="s">
        <v>12</v>
      </c>
      <c r="D342" s="233" t="s">
        <v>233</v>
      </c>
      <c r="E342" s="234" t="s">
        <v>12</v>
      </c>
      <c r="F342" s="235" t="s">
        <v>491</v>
      </c>
      <c r="G342" s="2"/>
      <c r="H342" s="491">
        <f>SUM(H343:H344)</f>
        <v>142714612</v>
      </c>
    </row>
    <row r="343" spans="1:8" ht="48" customHeight="1" x14ac:dyDescent="0.25">
      <c r="A343" s="86" t="s">
        <v>80</v>
      </c>
      <c r="B343" s="2" t="s">
        <v>29</v>
      </c>
      <c r="C343" s="2" t="s">
        <v>12</v>
      </c>
      <c r="D343" s="233" t="s">
        <v>233</v>
      </c>
      <c r="E343" s="234" t="s">
        <v>12</v>
      </c>
      <c r="F343" s="235" t="s">
        <v>491</v>
      </c>
      <c r="G343" s="2" t="s">
        <v>13</v>
      </c>
      <c r="H343" s="493">
        <f>SUM(прил9!I452)</f>
        <v>137694961</v>
      </c>
    </row>
    <row r="344" spans="1:8" ht="32.25" customHeight="1" x14ac:dyDescent="0.25">
      <c r="A344" s="91" t="s">
        <v>598</v>
      </c>
      <c r="B344" s="2" t="s">
        <v>29</v>
      </c>
      <c r="C344" s="2" t="s">
        <v>12</v>
      </c>
      <c r="D344" s="233" t="s">
        <v>233</v>
      </c>
      <c r="E344" s="234" t="s">
        <v>12</v>
      </c>
      <c r="F344" s="235" t="s">
        <v>491</v>
      </c>
      <c r="G344" s="2" t="s">
        <v>16</v>
      </c>
      <c r="H344" s="493">
        <f>SUM(прил9!I453)</f>
        <v>5019651</v>
      </c>
    </row>
    <row r="345" spans="1:8" ht="17.25" hidden="1" customHeight="1" x14ac:dyDescent="0.25">
      <c r="A345" s="391" t="s">
        <v>627</v>
      </c>
      <c r="B345" s="2" t="s">
        <v>29</v>
      </c>
      <c r="C345" s="2" t="s">
        <v>12</v>
      </c>
      <c r="D345" s="233" t="s">
        <v>233</v>
      </c>
      <c r="E345" s="234" t="s">
        <v>12</v>
      </c>
      <c r="F345" s="235" t="s">
        <v>626</v>
      </c>
      <c r="G345" s="2"/>
      <c r="H345" s="491">
        <f>SUM(H346)</f>
        <v>0</v>
      </c>
    </row>
    <row r="346" spans="1:8" ht="33" hidden="1" customHeight="1" x14ac:dyDescent="0.25">
      <c r="A346" s="114" t="s">
        <v>598</v>
      </c>
      <c r="B346" s="2" t="s">
        <v>29</v>
      </c>
      <c r="C346" s="2" t="s">
        <v>12</v>
      </c>
      <c r="D346" s="233" t="s">
        <v>233</v>
      </c>
      <c r="E346" s="234" t="s">
        <v>12</v>
      </c>
      <c r="F346" s="235" t="s">
        <v>626</v>
      </c>
      <c r="G346" s="2" t="s">
        <v>16</v>
      </c>
      <c r="H346" s="493">
        <f>SUM(прил9!I455)</f>
        <v>0</v>
      </c>
    </row>
    <row r="347" spans="1:8" ht="34.5" customHeight="1" x14ac:dyDescent="0.25">
      <c r="A347" s="391" t="s">
        <v>619</v>
      </c>
      <c r="B347" s="2" t="s">
        <v>29</v>
      </c>
      <c r="C347" s="2" t="s">
        <v>12</v>
      </c>
      <c r="D347" s="233" t="s">
        <v>233</v>
      </c>
      <c r="E347" s="234" t="s">
        <v>12</v>
      </c>
      <c r="F347" s="235" t="s">
        <v>618</v>
      </c>
      <c r="G347" s="2"/>
      <c r="H347" s="491">
        <f>SUM(H348:H349)</f>
        <v>59264</v>
      </c>
    </row>
    <row r="348" spans="1:8" ht="50.25" customHeight="1" x14ac:dyDescent="0.25">
      <c r="A348" s="104" t="s">
        <v>80</v>
      </c>
      <c r="B348" s="2" t="s">
        <v>29</v>
      </c>
      <c r="C348" s="2" t="s">
        <v>12</v>
      </c>
      <c r="D348" s="233" t="s">
        <v>233</v>
      </c>
      <c r="E348" s="234" t="s">
        <v>12</v>
      </c>
      <c r="F348" s="235" t="s">
        <v>618</v>
      </c>
      <c r="G348" s="2" t="s">
        <v>13</v>
      </c>
      <c r="H348" s="493">
        <f>SUM(прил9!I457)</f>
        <v>42471</v>
      </c>
    </row>
    <row r="349" spans="1:8" ht="19.5" customHeight="1" x14ac:dyDescent="0.25">
      <c r="A349" s="62" t="s">
        <v>40</v>
      </c>
      <c r="B349" s="2" t="s">
        <v>29</v>
      </c>
      <c r="C349" s="2" t="s">
        <v>12</v>
      </c>
      <c r="D349" s="233" t="s">
        <v>233</v>
      </c>
      <c r="E349" s="234" t="s">
        <v>12</v>
      </c>
      <c r="F349" s="235" t="s">
        <v>618</v>
      </c>
      <c r="G349" s="2" t="s">
        <v>39</v>
      </c>
      <c r="H349" s="493">
        <f>SUM(прил9!I458)</f>
        <v>16793</v>
      </c>
    </row>
    <row r="350" spans="1:8" ht="48" customHeight="1" x14ac:dyDescent="0.25">
      <c r="A350" s="51" t="s">
        <v>881</v>
      </c>
      <c r="B350" s="2" t="s">
        <v>29</v>
      </c>
      <c r="C350" s="2" t="s">
        <v>12</v>
      </c>
      <c r="D350" s="233" t="s">
        <v>233</v>
      </c>
      <c r="E350" s="234" t="s">
        <v>12</v>
      </c>
      <c r="F350" s="235" t="s">
        <v>880</v>
      </c>
      <c r="G350" s="2"/>
      <c r="H350" s="491">
        <f>SUM(H351)</f>
        <v>328051</v>
      </c>
    </row>
    <row r="351" spans="1:8" ht="33.75" customHeight="1" x14ac:dyDescent="0.25">
      <c r="A351" s="114" t="s">
        <v>598</v>
      </c>
      <c r="B351" s="2" t="s">
        <v>29</v>
      </c>
      <c r="C351" s="2" t="s">
        <v>12</v>
      </c>
      <c r="D351" s="233" t="s">
        <v>233</v>
      </c>
      <c r="E351" s="234" t="s">
        <v>12</v>
      </c>
      <c r="F351" s="235" t="s">
        <v>880</v>
      </c>
      <c r="G351" s="2" t="s">
        <v>16</v>
      </c>
      <c r="H351" s="493">
        <f>SUM(прил9!I460)</f>
        <v>328051</v>
      </c>
    </row>
    <row r="352" spans="1:8" ht="63.75" customHeight="1" x14ac:dyDescent="0.25">
      <c r="A352" s="391" t="s">
        <v>834</v>
      </c>
      <c r="B352" s="2" t="s">
        <v>29</v>
      </c>
      <c r="C352" s="2" t="s">
        <v>12</v>
      </c>
      <c r="D352" s="233" t="s">
        <v>233</v>
      </c>
      <c r="E352" s="234" t="s">
        <v>12</v>
      </c>
      <c r="F352" s="235" t="s">
        <v>617</v>
      </c>
      <c r="G352" s="2"/>
      <c r="H352" s="491">
        <f>SUM(H353)</f>
        <v>191238</v>
      </c>
    </row>
    <row r="353" spans="1:8" ht="33" customHeight="1" x14ac:dyDescent="0.25">
      <c r="A353" s="114" t="s">
        <v>598</v>
      </c>
      <c r="B353" s="2" t="s">
        <v>29</v>
      </c>
      <c r="C353" s="2" t="s">
        <v>12</v>
      </c>
      <c r="D353" s="233" t="s">
        <v>233</v>
      </c>
      <c r="E353" s="234" t="s">
        <v>12</v>
      </c>
      <c r="F353" s="235" t="s">
        <v>617</v>
      </c>
      <c r="G353" s="2" t="s">
        <v>16</v>
      </c>
      <c r="H353" s="493">
        <f>SUM(прил9!I462)</f>
        <v>191238</v>
      </c>
    </row>
    <row r="354" spans="1:8" s="655" customFormat="1" ht="33" customHeight="1" x14ac:dyDescent="0.25">
      <c r="A354" s="652" t="s">
        <v>1117</v>
      </c>
      <c r="B354" s="2" t="s">
        <v>29</v>
      </c>
      <c r="C354" s="2" t="s">
        <v>12</v>
      </c>
      <c r="D354" s="233" t="s">
        <v>233</v>
      </c>
      <c r="E354" s="234" t="s">
        <v>12</v>
      </c>
      <c r="F354" s="235" t="s">
        <v>1116</v>
      </c>
      <c r="G354" s="2"/>
      <c r="H354" s="491">
        <f>SUM(H355)</f>
        <v>3932040</v>
      </c>
    </row>
    <row r="355" spans="1:8" s="655" customFormat="1" ht="49.5" customHeight="1" x14ac:dyDescent="0.25">
      <c r="A355" s="104" t="s">
        <v>80</v>
      </c>
      <c r="B355" s="2" t="s">
        <v>29</v>
      </c>
      <c r="C355" s="2" t="s">
        <v>12</v>
      </c>
      <c r="D355" s="233" t="s">
        <v>233</v>
      </c>
      <c r="E355" s="234" t="s">
        <v>12</v>
      </c>
      <c r="F355" s="235" t="s">
        <v>1116</v>
      </c>
      <c r="G355" s="2" t="s">
        <v>13</v>
      </c>
      <c r="H355" s="493">
        <f>SUM(прил9!I464)</f>
        <v>3932040</v>
      </c>
    </row>
    <row r="356" spans="1:8" ht="47.25" customHeight="1" x14ac:dyDescent="0.25">
      <c r="A356" s="93" t="s">
        <v>1102</v>
      </c>
      <c r="B356" s="5" t="s">
        <v>29</v>
      </c>
      <c r="C356" s="5" t="s">
        <v>12</v>
      </c>
      <c r="D356" s="233" t="s">
        <v>233</v>
      </c>
      <c r="E356" s="234" t="s">
        <v>12</v>
      </c>
      <c r="F356" s="235" t="s">
        <v>1101</v>
      </c>
      <c r="G356" s="2"/>
      <c r="H356" s="491">
        <f>SUM(H357)</f>
        <v>2002247</v>
      </c>
    </row>
    <row r="357" spans="1:8" ht="32.25" customHeight="1" x14ac:dyDescent="0.25">
      <c r="A357" s="114" t="s">
        <v>598</v>
      </c>
      <c r="B357" s="5" t="s">
        <v>29</v>
      </c>
      <c r="C357" s="5" t="s">
        <v>12</v>
      </c>
      <c r="D357" s="233" t="s">
        <v>233</v>
      </c>
      <c r="E357" s="234" t="s">
        <v>12</v>
      </c>
      <c r="F357" s="235" t="s">
        <v>1101</v>
      </c>
      <c r="G357" s="2" t="s">
        <v>16</v>
      </c>
      <c r="H357" s="493">
        <f>SUM(прил9!I466)</f>
        <v>2002247</v>
      </c>
    </row>
    <row r="358" spans="1:8" ht="48" hidden="1" customHeight="1" x14ac:dyDescent="0.25">
      <c r="A358" s="104" t="s">
        <v>783</v>
      </c>
      <c r="B358" s="5" t="s">
        <v>29</v>
      </c>
      <c r="C358" s="5" t="s">
        <v>12</v>
      </c>
      <c r="D358" s="233" t="s">
        <v>233</v>
      </c>
      <c r="E358" s="234" t="s">
        <v>12</v>
      </c>
      <c r="F358" s="235" t="s">
        <v>784</v>
      </c>
      <c r="G358" s="2"/>
      <c r="H358" s="491">
        <f>SUM(H359)</f>
        <v>0</v>
      </c>
    </row>
    <row r="359" spans="1:8" ht="32.25" hidden="1" customHeight="1" x14ac:dyDescent="0.25">
      <c r="A359" s="114" t="s">
        <v>598</v>
      </c>
      <c r="B359" s="5" t="s">
        <v>29</v>
      </c>
      <c r="C359" s="5" t="s">
        <v>12</v>
      </c>
      <c r="D359" s="233" t="s">
        <v>233</v>
      </c>
      <c r="E359" s="234" t="s">
        <v>12</v>
      </c>
      <c r="F359" s="235" t="s">
        <v>784</v>
      </c>
      <c r="G359" s="2" t="s">
        <v>16</v>
      </c>
      <c r="H359" s="493">
        <f>SUM(прил9!I468)</f>
        <v>0</v>
      </c>
    </row>
    <row r="360" spans="1:8" ht="32.25" hidden="1" customHeight="1" x14ac:dyDescent="0.25">
      <c r="A360" s="104" t="s">
        <v>785</v>
      </c>
      <c r="B360" s="5" t="s">
        <v>29</v>
      </c>
      <c r="C360" s="5" t="s">
        <v>12</v>
      </c>
      <c r="D360" s="233" t="s">
        <v>233</v>
      </c>
      <c r="E360" s="234" t="s">
        <v>12</v>
      </c>
      <c r="F360" s="235" t="s">
        <v>786</v>
      </c>
      <c r="G360" s="2"/>
      <c r="H360" s="491">
        <f>SUM(H361)</f>
        <v>0</v>
      </c>
    </row>
    <row r="361" spans="1:8" ht="32.25" hidden="1" customHeight="1" x14ac:dyDescent="0.25">
      <c r="A361" s="114" t="s">
        <v>598</v>
      </c>
      <c r="B361" s="5" t="s">
        <v>29</v>
      </c>
      <c r="C361" s="5" t="s">
        <v>12</v>
      </c>
      <c r="D361" s="233" t="s">
        <v>233</v>
      </c>
      <c r="E361" s="234" t="s">
        <v>12</v>
      </c>
      <c r="F361" s="235" t="s">
        <v>786</v>
      </c>
      <c r="G361" s="2" t="s">
        <v>16</v>
      </c>
      <c r="H361" s="493">
        <f>SUM(прил9!I470)</f>
        <v>0</v>
      </c>
    </row>
    <row r="362" spans="1:8" ht="32.25" hidden="1" customHeight="1" x14ac:dyDescent="0.25">
      <c r="A362" s="391" t="s">
        <v>595</v>
      </c>
      <c r="B362" s="2" t="s">
        <v>29</v>
      </c>
      <c r="C362" s="2" t="s">
        <v>12</v>
      </c>
      <c r="D362" s="233" t="s">
        <v>233</v>
      </c>
      <c r="E362" s="234" t="s">
        <v>12</v>
      </c>
      <c r="F362" s="235" t="s">
        <v>594</v>
      </c>
      <c r="G362" s="2"/>
      <c r="H362" s="491">
        <f>SUM(H363)</f>
        <v>0</v>
      </c>
    </row>
    <row r="363" spans="1:8" ht="31.5" hidden="1" customHeight="1" x14ac:dyDescent="0.25">
      <c r="A363" s="91" t="s">
        <v>598</v>
      </c>
      <c r="B363" s="2" t="s">
        <v>29</v>
      </c>
      <c r="C363" s="2" t="s">
        <v>12</v>
      </c>
      <c r="D363" s="233" t="s">
        <v>233</v>
      </c>
      <c r="E363" s="234" t="s">
        <v>12</v>
      </c>
      <c r="F363" s="235" t="s">
        <v>594</v>
      </c>
      <c r="G363" s="2" t="s">
        <v>16</v>
      </c>
      <c r="H363" s="493">
        <f>SUM(прил9!I472)</f>
        <v>0</v>
      </c>
    </row>
    <row r="364" spans="1:8" ht="32.25" customHeight="1" x14ac:dyDescent="0.25">
      <c r="A364" s="289" t="s">
        <v>492</v>
      </c>
      <c r="B364" s="2" t="s">
        <v>29</v>
      </c>
      <c r="C364" s="2" t="s">
        <v>12</v>
      </c>
      <c r="D364" s="233" t="s">
        <v>233</v>
      </c>
      <c r="E364" s="234" t="s">
        <v>12</v>
      </c>
      <c r="F364" s="235" t="s">
        <v>493</v>
      </c>
      <c r="G364" s="2"/>
      <c r="H364" s="491">
        <f>SUM(H365:H366)</f>
        <v>425549</v>
      </c>
    </row>
    <row r="365" spans="1:8" ht="49.5" customHeight="1" x14ac:dyDescent="0.25">
      <c r="A365" s="86" t="s">
        <v>80</v>
      </c>
      <c r="B365" s="2" t="s">
        <v>29</v>
      </c>
      <c r="C365" s="2" t="s">
        <v>12</v>
      </c>
      <c r="D365" s="233" t="s">
        <v>233</v>
      </c>
      <c r="E365" s="234" t="s">
        <v>12</v>
      </c>
      <c r="F365" s="235" t="s">
        <v>493</v>
      </c>
      <c r="G365" s="2" t="s">
        <v>13</v>
      </c>
      <c r="H365" s="493">
        <f>SUM(прил9!I474)</f>
        <v>332995</v>
      </c>
    </row>
    <row r="366" spans="1:8" ht="16.5" customHeight="1" x14ac:dyDescent="0.25">
      <c r="A366" s="62" t="s">
        <v>40</v>
      </c>
      <c r="B366" s="2" t="s">
        <v>29</v>
      </c>
      <c r="C366" s="2" t="s">
        <v>12</v>
      </c>
      <c r="D366" s="233" t="s">
        <v>233</v>
      </c>
      <c r="E366" s="234" t="s">
        <v>12</v>
      </c>
      <c r="F366" s="235" t="s">
        <v>493</v>
      </c>
      <c r="G366" s="284" t="s">
        <v>39</v>
      </c>
      <c r="H366" s="493">
        <f>SUM(прил9!I475)</f>
        <v>92554</v>
      </c>
    </row>
    <row r="367" spans="1:8" ht="49.5" customHeight="1" x14ac:dyDescent="0.25">
      <c r="A367" s="51" t="s">
        <v>883</v>
      </c>
      <c r="B367" s="2" t="s">
        <v>29</v>
      </c>
      <c r="C367" s="2" t="s">
        <v>12</v>
      </c>
      <c r="D367" s="233" t="s">
        <v>233</v>
      </c>
      <c r="E367" s="234" t="s">
        <v>12</v>
      </c>
      <c r="F367" s="235" t="s">
        <v>882</v>
      </c>
      <c r="G367" s="284"/>
      <c r="H367" s="491">
        <f>SUM(H368)</f>
        <v>621000</v>
      </c>
    </row>
    <row r="368" spans="1:8" ht="33.75" customHeight="1" x14ac:dyDescent="0.25">
      <c r="A368" s="218" t="s">
        <v>598</v>
      </c>
      <c r="B368" s="2" t="s">
        <v>29</v>
      </c>
      <c r="C368" s="2" t="s">
        <v>12</v>
      </c>
      <c r="D368" s="233" t="s">
        <v>233</v>
      </c>
      <c r="E368" s="234" t="s">
        <v>12</v>
      </c>
      <c r="F368" s="235" t="s">
        <v>882</v>
      </c>
      <c r="G368" s="284" t="s">
        <v>16</v>
      </c>
      <c r="H368" s="493">
        <f>SUM(прил9!I477)</f>
        <v>621000</v>
      </c>
    </row>
    <row r="369" spans="1:8" ht="48.75" customHeight="1" x14ac:dyDescent="0.25">
      <c r="A369" s="290" t="s">
        <v>819</v>
      </c>
      <c r="B369" s="44" t="s">
        <v>29</v>
      </c>
      <c r="C369" s="44" t="s">
        <v>12</v>
      </c>
      <c r="D369" s="272" t="s">
        <v>233</v>
      </c>
      <c r="E369" s="273" t="s">
        <v>12</v>
      </c>
      <c r="F369" s="274" t="s">
        <v>494</v>
      </c>
      <c r="G369" s="44"/>
      <c r="H369" s="491">
        <f>SUM(H370+H371)</f>
        <v>2289338</v>
      </c>
    </row>
    <row r="370" spans="1:8" ht="30.75" customHeight="1" x14ac:dyDescent="0.25">
      <c r="A370" s="218" t="s">
        <v>598</v>
      </c>
      <c r="B370" s="60" t="s">
        <v>29</v>
      </c>
      <c r="C370" s="44" t="s">
        <v>12</v>
      </c>
      <c r="D370" s="272" t="s">
        <v>233</v>
      </c>
      <c r="E370" s="273" t="s">
        <v>12</v>
      </c>
      <c r="F370" s="274" t="s">
        <v>494</v>
      </c>
      <c r="G370" s="44" t="s">
        <v>16</v>
      </c>
      <c r="H370" s="493">
        <f>SUM(прил9!I479)</f>
        <v>1751527</v>
      </c>
    </row>
    <row r="371" spans="1:8" s="649" customFormat="1" ht="19.5" customHeight="1" x14ac:dyDescent="0.25">
      <c r="A371" s="62" t="s">
        <v>40</v>
      </c>
      <c r="B371" s="60" t="s">
        <v>29</v>
      </c>
      <c r="C371" s="44" t="s">
        <v>12</v>
      </c>
      <c r="D371" s="272" t="s">
        <v>233</v>
      </c>
      <c r="E371" s="273" t="s">
        <v>12</v>
      </c>
      <c r="F371" s="274" t="s">
        <v>494</v>
      </c>
      <c r="G371" s="44" t="s">
        <v>39</v>
      </c>
      <c r="H371" s="493">
        <f>SUM(прил9!I480)</f>
        <v>537811</v>
      </c>
    </row>
    <row r="372" spans="1:8" ht="33" customHeight="1" x14ac:dyDescent="0.25">
      <c r="A372" s="3" t="s">
        <v>90</v>
      </c>
      <c r="B372" s="5" t="s">
        <v>29</v>
      </c>
      <c r="C372" s="5" t="s">
        <v>12</v>
      </c>
      <c r="D372" s="233" t="s">
        <v>233</v>
      </c>
      <c r="E372" s="234" t="s">
        <v>12</v>
      </c>
      <c r="F372" s="235" t="s">
        <v>455</v>
      </c>
      <c r="G372" s="2"/>
      <c r="H372" s="491">
        <f>SUM(H373:H375)</f>
        <v>28730244</v>
      </c>
    </row>
    <row r="373" spans="1:8" ht="49.5" customHeight="1" x14ac:dyDescent="0.25">
      <c r="A373" s="86" t="s">
        <v>80</v>
      </c>
      <c r="B373" s="5" t="s">
        <v>29</v>
      </c>
      <c r="C373" s="5" t="s">
        <v>12</v>
      </c>
      <c r="D373" s="233" t="s">
        <v>233</v>
      </c>
      <c r="E373" s="234" t="s">
        <v>12</v>
      </c>
      <c r="F373" s="235" t="s">
        <v>455</v>
      </c>
      <c r="G373" s="2" t="s">
        <v>13</v>
      </c>
      <c r="H373" s="492">
        <f>SUM(прил9!I482)</f>
        <v>2057843</v>
      </c>
    </row>
    <row r="374" spans="1:8" ht="31.5" customHeight="1" x14ac:dyDescent="0.25">
      <c r="A374" s="91" t="s">
        <v>598</v>
      </c>
      <c r="B374" s="5" t="s">
        <v>29</v>
      </c>
      <c r="C374" s="5" t="s">
        <v>12</v>
      </c>
      <c r="D374" s="233" t="s">
        <v>233</v>
      </c>
      <c r="E374" s="234" t="s">
        <v>12</v>
      </c>
      <c r="F374" s="235" t="s">
        <v>455</v>
      </c>
      <c r="G374" s="2" t="s">
        <v>16</v>
      </c>
      <c r="H374" s="492">
        <f>SUM(прил9!I483)</f>
        <v>23796540</v>
      </c>
    </row>
    <row r="375" spans="1:8" ht="16.5" customHeight="1" x14ac:dyDescent="0.25">
      <c r="A375" s="3" t="s">
        <v>18</v>
      </c>
      <c r="B375" s="44" t="s">
        <v>29</v>
      </c>
      <c r="C375" s="44" t="s">
        <v>12</v>
      </c>
      <c r="D375" s="272" t="s">
        <v>233</v>
      </c>
      <c r="E375" s="273" t="s">
        <v>12</v>
      </c>
      <c r="F375" s="274" t="s">
        <v>455</v>
      </c>
      <c r="G375" s="44" t="s">
        <v>17</v>
      </c>
      <c r="H375" s="492">
        <f>SUM(прил9!I484)</f>
        <v>2875861</v>
      </c>
    </row>
    <row r="376" spans="1:8" ht="17.25" hidden="1" customHeight="1" x14ac:dyDescent="0.25">
      <c r="A376" s="3" t="s">
        <v>106</v>
      </c>
      <c r="B376" s="44" t="s">
        <v>29</v>
      </c>
      <c r="C376" s="44" t="s">
        <v>12</v>
      </c>
      <c r="D376" s="272" t="s">
        <v>233</v>
      </c>
      <c r="E376" s="273" t="s">
        <v>12</v>
      </c>
      <c r="F376" s="274" t="s">
        <v>445</v>
      </c>
      <c r="G376" s="44"/>
      <c r="H376" s="491">
        <f>SUM(H377)</f>
        <v>0</v>
      </c>
    </row>
    <row r="377" spans="1:8" ht="30.75" hidden="1" customHeight="1" x14ac:dyDescent="0.25">
      <c r="A377" s="91" t="s">
        <v>598</v>
      </c>
      <c r="B377" s="44" t="s">
        <v>29</v>
      </c>
      <c r="C377" s="44" t="s">
        <v>12</v>
      </c>
      <c r="D377" s="272" t="s">
        <v>233</v>
      </c>
      <c r="E377" s="273" t="s">
        <v>12</v>
      </c>
      <c r="F377" s="274" t="s">
        <v>445</v>
      </c>
      <c r="G377" s="44" t="s">
        <v>16</v>
      </c>
      <c r="H377" s="492">
        <f>SUM(прил9!I486)</f>
        <v>0</v>
      </c>
    </row>
    <row r="378" spans="1:8" ht="30.75" customHeight="1" x14ac:dyDescent="0.25">
      <c r="A378" s="464" t="s">
        <v>593</v>
      </c>
      <c r="B378" s="44" t="s">
        <v>29</v>
      </c>
      <c r="C378" s="44" t="s">
        <v>12</v>
      </c>
      <c r="D378" s="272" t="s">
        <v>233</v>
      </c>
      <c r="E378" s="273" t="s">
        <v>12</v>
      </c>
      <c r="F378" s="274" t="s">
        <v>592</v>
      </c>
      <c r="G378" s="44"/>
      <c r="H378" s="491">
        <f>SUM(H379)</f>
        <v>10406470</v>
      </c>
    </row>
    <row r="379" spans="1:8" ht="33" customHeight="1" x14ac:dyDescent="0.25">
      <c r="A379" s="104" t="s">
        <v>598</v>
      </c>
      <c r="B379" s="44" t="s">
        <v>29</v>
      </c>
      <c r="C379" s="44" t="s">
        <v>12</v>
      </c>
      <c r="D379" s="272" t="s">
        <v>233</v>
      </c>
      <c r="E379" s="273" t="s">
        <v>12</v>
      </c>
      <c r="F379" s="274" t="s">
        <v>592</v>
      </c>
      <c r="G379" s="44" t="s">
        <v>16</v>
      </c>
      <c r="H379" s="492">
        <f>SUM(прил9!I488)</f>
        <v>10406470</v>
      </c>
    </row>
    <row r="380" spans="1:8" ht="16.5" customHeight="1" x14ac:dyDescent="0.25">
      <c r="A380" s="62" t="s">
        <v>597</v>
      </c>
      <c r="B380" s="2" t="s">
        <v>29</v>
      </c>
      <c r="C380" s="2" t="s">
        <v>12</v>
      </c>
      <c r="D380" s="233" t="s">
        <v>233</v>
      </c>
      <c r="E380" s="234" t="s">
        <v>12</v>
      </c>
      <c r="F380" s="274" t="s">
        <v>596</v>
      </c>
      <c r="G380" s="2"/>
      <c r="H380" s="491">
        <f>SUM(H381)</f>
        <v>135000</v>
      </c>
    </row>
    <row r="381" spans="1:8" ht="31.5" customHeight="1" x14ac:dyDescent="0.25">
      <c r="A381" s="218" t="s">
        <v>598</v>
      </c>
      <c r="B381" s="60" t="s">
        <v>29</v>
      </c>
      <c r="C381" s="44" t="s">
        <v>12</v>
      </c>
      <c r="D381" s="272" t="s">
        <v>233</v>
      </c>
      <c r="E381" s="273" t="s">
        <v>12</v>
      </c>
      <c r="F381" s="274" t="s">
        <v>596</v>
      </c>
      <c r="G381" s="44" t="s">
        <v>16</v>
      </c>
      <c r="H381" s="493">
        <f>SUM(прил9!I490)</f>
        <v>135000</v>
      </c>
    </row>
    <row r="382" spans="1:8" ht="32.25" customHeight="1" x14ac:dyDescent="0.25">
      <c r="A382" s="557" t="s">
        <v>873</v>
      </c>
      <c r="B382" s="44" t="s">
        <v>29</v>
      </c>
      <c r="C382" s="44" t="s">
        <v>12</v>
      </c>
      <c r="D382" s="272" t="s">
        <v>233</v>
      </c>
      <c r="E382" s="273" t="s">
        <v>12</v>
      </c>
      <c r="F382" s="274" t="s">
        <v>872</v>
      </c>
      <c r="G382" s="44"/>
      <c r="H382" s="491">
        <f>SUM(H383)</f>
        <v>3024936</v>
      </c>
    </row>
    <row r="383" spans="1:8" ht="31.5" customHeight="1" x14ac:dyDescent="0.25">
      <c r="A383" s="557" t="s">
        <v>598</v>
      </c>
      <c r="B383" s="44" t="s">
        <v>29</v>
      </c>
      <c r="C383" s="44" t="s">
        <v>12</v>
      </c>
      <c r="D383" s="272" t="s">
        <v>233</v>
      </c>
      <c r="E383" s="273" t="s">
        <v>12</v>
      </c>
      <c r="F383" s="274" t="s">
        <v>872</v>
      </c>
      <c r="G383" s="44" t="s">
        <v>16</v>
      </c>
      <c r="H383" s="493">
        <f>SUM(прил9!I492)</f>
        <v>3024936</v>
      </c>
    </row>
    <row r="384" spans="1:8" s="601" customFormat="1" ht="18.75" customHeight="1" x14ac:dyDescent="0.25">
      <c r="A384" s="300" t="s">
        <v>1029</v>
      </c>
      <c r="B384" s="2" t="s">
        <v>29</v>
      </c>
      <c r="C384" s="2" t="s">
        <v>12</v>
      </c>
      <c r="D384" s="233" t="s">
        <v>233</v>
      </c>
      <c r="E384" s="234" t="s">
        <v>1024</v>
      </c>
      <c r="F384" s="235" t="s">
        <v>423</v>
      </c>
      <c r="G384" s="2"/>
      <c r="H384" s="491">
        <f>SUM(H385)</f>
        <v>1139855</v>
      </c>
    </row>
    <row r="385" spans="1:8" s="601" customFormat="1" ht="63.75" customHeight="1" x14ac:dyDescent="0.25">
      <c r="A385" s="300" t="s">
        <v>1031</v>
      </c>
      <c r="B385" s="2" t="s">
        <v>29</v>
      </c>
      <c r="C385" s="2" t="s">
        <v>12</v>
      </c>
      <c r="D385" s="233" t="s">
        <v>233</v>
      </c>
      <c r="E385" s="234" t="s">
        <v>1024</v>
      </c>
      <c r="F385" s="235" t="s">
        <v>1025</v>
      </c>
      <c r="G385" s="2"/>
      <c r="H385" s="491">
        <f>SUM(H386)</f>
        <v>1139855</v>
      </c>
    </row>
    <row r="386" spans="1:8" s="601" customFormat="1" ht="32.25" customHeight="1" x14ac:dyDescent="0.25">
      <c r="A386" s="557" t="s">
        <v>598</v>
      </c>
      <c r="B386" s="2" t="s">
        <v>29</v>
      </c>
      <c r="C386" s="2" t="s">
        <v>12</v>
      </c>
      <c r="D386" s="233" t="s">
        <v>233</v>
      </c>
      <c r="E386" s="234" t="s">
        <v>1024</v>
      </c>
      <c r="F386" s="235" t="s">
        <v>1025</v>
      </c>
      <c r="G386" s="2" t="s">
        <v>16</v>
      </c>
      <c r="H386" s="493">
        <f>SUM(прил9!I495)</f>
        <v>1139855</v>
      </c>
    </row>
    <row r="387" spans="1:8" s="601" customFormat="1" ht="18.75" customHeight="1" x14ac:dyDescent="0.25">
      <c r="A387" s="300" t="s">
        <v>1030</v>
      </c>
      <c r="B387" s="2" t="s">
        <v>29</v>
      </c>
      <c r="C387" s="2" t="s">
        <v>12</v>
      </c>
      <c r="D387" s="233" t="s">
        <v>233</v>
      </c>
      <c r="E387" s="234" t="s">
        <v>1027</v>
      </c>
      <c r="F387" s="235" t="s">
        <v>423</v>
      </c>
      <c r="G387" s="2"/>
      <c r="H387" s="491">
        <f>SUM(H388)</f>
        <v>2305278</v>
      </c>
    </row>
    <row r="388" spans="1:8" s="601" customFormat="1" ht="33" customHeight="1" x14ac:dyDescent="0.25">
      <c r="A388" s="300" t="s">
        <v>1086</v>
      </c>
      <c r="B388" s="2" t="s">
        <v>29</v>
      </c>
      <c r="C388" s="2" t="s">
        <v>12</v>
      </c>
      <c r="D388" s="233" t="s">
        <v>233</v>
      </c>
      <c r="E388" s="234" t="s">
        <v>1027</v>
      </c>
      <c r="F388" s="235" t="s">
        <v>1028</v>
      </c>
      <c r="G388" s="2"/>
      <c r="H388" s="491">
        <f>SUM(H389)</f>
        <v>2305278</v>
      </c>
    </row>
    <row r="389" spans="1:8" s="601" customFormat="1" ht="32.25" customHeight="1" x14ac:dyDescent="0.25">
      <c r="A389" s="557" t="s">
        <v>598</v>
      </c>
      <c r="B389" s="2" t="s">
        <v>29</v>
      </c>
      <c r="C389" s="2" t="s">
        <v>12</v>
      </c>
      <c r="D389" s="233" t="s">
        <v>233</v>
      </c>
      <c r="E389" s="234" t="s">
        <v>1027</v>
      </c>
      <c r="F389" s="235" t="s">
        <v>1028</v>
      </c>
      <c r="G389" s="2" t="s">
        <v>16</v>
      </c>
      <c r="H389" s="493">
        <f>SUM(прил9!I498)</f>
        <v>2305278</v>
      </c>
    </row>
    <row r="390" spans="1:8" ht="65.25" customHeight="1" x14ac:dyDescent="0.25">
      <c r="A390" s="77" t="s">
        <v>155</v>
      </c>
      <c r="B390" s="44" t="s">
        <v>29</v>
      </c>
      <c r="C390" s="44" t="s">
        <v>12</v>
      </c>
      <c r="D390" s="272" t="s">
        <v>235</v>
      </c>
      <c r="E390" s="273" t="s">
        <v>422</v>
      </c>
      <c r="F390" s="274" t="s">
        <v>423</v>
      </c>
      <c r="G390" s="44"/>
      <c r="H390" s="491">
        <f>SUM(H391)</f>
        <v>364075</v>
      </c>
    </row>
    <row r="391" spans="1:8" ht="33" customHeight="1" x14ac:dyDescent="0.25">
      <c r="A391" s="286" t="s">
        <v>495</v>
      </c>
      <c r="B391" s="44" t="s">
        <v>29</v>
      </c>
      <c r="C391" s="44" t="s">
        <v>12</v>
      </c>
      <c r="D391" s="272" t="s">
        <v>235</v>
      </c>
      <c r="E391" s="273" t="s">
        <v>10</v>
      </c>
      <c r="F391" s="274" t="s">
        <v>423</v>
      </c>
      <c r="G391" s="44"/>
      <c r="H391" s="491">
        <f>SUM(H392)</f>
        <v>364075</v>
      </c>
    </row>
    <row r="392" spans="1:8" ht="17.25" customHeight="1" x14ac:dyDescent="0.25">
      <c r="A392" s="81" t="s">
        <v>496</v>
      </c>
      <c r="B392" s="44" t="s">
        <v>29</v>
      </c>
      <c r="C392" s="44" t="s">
        <v>12</v>
      </c>
      <c r="D392" s="272" t="s">
        <v>235</v>
      </c>
      <c r="E392" s="273" t="s">
        <v>10</v>
      </c>
      <c r="F392" s="274" t="s">
        <v>497</v>
      </c>
      <c r="G392" s="44"/>
      <c r="H392" s="491">
        <f>SUM(H393)</f>
        <v>364075</v>
      </c>
    </row>
    <row r="393" spans="1:8" ht="31.5" customHeight="1" x14ac:dyDescent="0.25">
      <c r="A393" s="91" t="s">
        <v>598</v>
      </c>
      <c r="B393" s="2" t="s">
        <v>29</v>
      </c>
      <c r="C393" s="2" t="s">
        <v>12</v>
      </c>
      <c r="D393" s="233" t="s">
        <v>235</v>
      </c>
      <c r="E393" s="234" t="s">
        <v>10</v>
      </c>
      <c r="F393" s="235" t="s">
        <v>497</v>
      </c>
      <c r="G393" s="2" t="s">
        <v>16</v>
      </c>
      <c r="H393" s="493">
        <f>SUM(прил9!I502)</f>
        <v>364075</v>
      </c>
    </row>
    <row r="394" spans="1:8" s="37" customFormat="1" ht="48.75" customHeight="1" x14ac:dyDescent="0.25">
      <c r="A394" s="76" t="s">
        <v>136</v>
      </c>
      <c r="B394" s="28" t="s">
        <v>29</v>
      </c>
      <c r="C394" s="42" t="s">
        <v>12</v>
      </c>
      <c r="D394" s="242" t="s">
        <v>212</v>
      </c>
      <c r="E394" s="243" t="s">
        <v>422</v>
      </c>
      <c r="F394" s="244" t="s">
        <v>423</v>
      </c>
      <c r="G394" s="28"/>
      <c r="H394" s="490">
        <f>SUM(H395)</f>
        <v>1434800</v>
      </c>
    </row>
    <row r="395" spans="1:8" s="37" customFormat="1" ht="81.75" customHeight="1" x14ac:dyDescent="0.25">
      <c r="A395" s="77" t="s">
        <v>152</v>
      </c>
      <c r="B395" s="2" t="s">
        <v>29</v>
      </c>
      <c r="C395" s="35" t="s">
        <v>12</v>
      </c>
      <c r="D395" s="275" t="s">
        <v>214</v>
      </c>
      <c r="E395" s="276" t="s">
        <v>422</v>
      </c>
      <c r="F395" s="277" t="s">
        <v>423</v>
      </c>
      <c r="G395" s="2"/>
      <c r="H395" s="491">
        <f>SUM(H396)</f>
        <v>1434800</v>
      </c>
    </row>
    <row r="396" spans="1:8" s="37" customFormat="1" ht="48.75" customHeight="1" x14ac:dyDescent="0.25">
      <c r="A396" s="77" t="s">
        <v>442</v>
      </c>
      <c r="B396" s="2" t="s">
        <v>29</v>
      </c>
      <c r="C396" s="35" t="s">
        <v>12</v>
      </c>
      <c r="D396" s="275" t="s">
        <v>214</v>
      </c>
      <c r="E396" s="276" t="s">
        <v>10</v>
      </c>
      <c r="F396" s="277" t="s">
        <v>423</v>
      </c>
      <c r="G396" s="2"/>
      <c r="H396" s="491">
        <f>SUM(H397)</f>
        <v>1434800</v>
      </c>
    </row>
    <row r="397" spans="1:8" s="37" customFormat="1" ht="15.75" customHeight="1" x14ac:dyDescent="0.25">
      <c r="A397" s="3" t="s">
        <v>105</v>
      </c>
      <c r="B397" s="2" t="s">
        <v>29</v>
      </c>
      <c r="C397" s="35" t="s">
        <v>12</v>
      </c>
      <c r="D397" s="275" t="s">
        <v>214</v>
      </c>
      <c r="E397" s="276" t="s">
        <v>10</v>
      </c>
      <c r="F397" s="277" t="s">
        <v>443</v>
      </c>
      <c r="G397" s="2"/>
      <c r="H397" s="491">
        <f>SUM(H398)</f>
        <v>1434800</v>
      </c>
    </row>
    <row r="398" spans="1:8" s="37" customFormat="1" ht="31.5" customHeight="1" x14ac:dyDescent="0.25">
      <c r="A398" s="386" t="s">
        <v>598</v>
      </c>
      <c r="B398" s="2" t="s">
        <v>29</v>
      </c>
      <c r="C398" s="35" t="s">
        <v>12</v>
      </c>
      <c r="D398" s="275" t="s">
        <v>214</v>
      </c>
      <c r="E398" s="276" t="s">
        <v>10</v>
      </c>
      <c r="F398" s="277" t="s">
        <v>443</v>
      </c>
      <c r="G398" s="2" t="s">
        <v>16</v>
      </c>
      <c r="H398" s="492">
        <f>SUM(прил9!I524)</f>
        <v>1434800</v>
      </c>
    </row>
    <row r="399" spans="1:8" s="37" customFormat="1" ht="33" customHeight="1" x14ac:dyDescent="0.25">
      <c r="A399" s="118" t="s">
        <v>122</v>
      </c>
      <c r="B399" s="28" t="s">
        <v>29</v>
      </c>
      <c r="C399" s="69" t="s">
        <v>12</v>
      </c>
      <c r="D399" s="278" t="s">
        <v>199</v>
      </c>
      <c r="E399" s="279" t="s">
        <v>422</v>
      </c>
      <c r="F399" s="280" t="s">
        <v>423</v>
      </c>
      <c r="G399" s="28"/>
      <c r="H399" s="490">
        <f>SUM(H400)</f>
        <v>83500</v>
      </c>
    </row>
    <row r="400" spans="1:8" s="37" customFormat="1" ht="48.75" customHeight="1" x14ac:dyDescent="0.25">
      <c r="A400" s="7" t="s">
        <v>1103</v>
      </c>
      <c r="B400" s="2" t="s">
        <v>29</v>
      </c>
      <c r="C400" s="35" t="s">
        <v>12</v>
      </c>
      <c r="D400" s="275" t="s">
        <v>1106</v>
      </c>
      <c r="E400" s="276" t="s">
        <v>422</v>
      </c>
      <c r="F400" s="277" t="s">
        <v>423</v>
      </c>
      <c r="G400" s="2"/>
      <c r="H400" s="491">
        <f>SUM(H401)</f>
        <v>83500</v>
      </c>
    </row>
    <row r="401" spans="1:8" s="37" customFormat="1" ht="31.5" customHeight="1" x14ac:dyDescent="0.25">
      <c r="A401" s="7" t="s">
        <v>1104</v>
      </c>
      <c r="B401" s="2" t="s">
        <v>29</v>
      </c>
      <c r="C401" s="35" t="s">
        <v>12</v>
      </c>
      <c r="D401" s="275" t="s">
        <v>1106</v>
      </c>
      <c r="E401" s="276" t="s">
        <v>10</v>
      </c>
      <c r="F401" s="277" t="s">
        <v>423</v>
      </c>
      <c r="G401" s="2"/>
      <c r="H401" s="491">
        <f>SUM(H402)</f>
        <v>83500</v>
      </c>
    </row>
    <row r="402" spans="1:8" s="37" customFormat="1" ht="19.5" customHeight="1" x14ac:dyDescent="0.25">
      <c r="A402" s="7" t="s">
        <v>1105</v>
      </c>
      <c r="B402" s="2" t="s">
        <v>29</v>
      </c>
      <c r="C402" s="35" t="s">
        <v>12</v>
      </c>
      <c r="D402" s="275" t="s">
        <v>1106</v>
      </c>
      <c r="E402" s="276" t="s">
        <v>10</v>
      </c>
      <c r="F402" s="277" t="s">
        <v>1107</v>
      </c>
      <c r="G402" s="2"/>
      <c r="H402" s="491">
        <f>SUM(H403)</f>
        <v>83500</v>
      </c>
    </row>
    <row r="403" spans="1:8" s="37" customFormat="1" ht="31.5" customHeight="1" x14ac:dyDescent="0.25">
      <c r="A403" s="7" t="s">
        <v>598</v>
      </c>
      <c r="B403" s="2" t="s">
        <v>29</v>
      </c>
      <c r="C403" s="35" t="s">
        <v>12</v>
      </c>
      <c r="D403" s="275" t="s">
        <v>1106</v>
      </c>
      <c r="E403" s="276" t="s">
        <v>10</v>
      </c>
      <c r="F403" s="277" t="s">
        <v>1107</v>
      </c>
      <c r="G403" s="2" t="s">
        <v>16</v>
      </c>
      <c r="H403" s="492">
        <f>SUM(прил9!I529)</f>
        <v>83500</v>
      </c>
    </row>
    <row r="404" spans="1:8" s="37" customFormat="1" ht="18" customHeight="1" x14ac:dyDescent="0.25">
      <c r="A404" s="437" t="s">
        <v>764</v>
      </c>
      <c r="B404" s="23" t="s">
        <v>29</v>
      </c>
      <c r="C404" s="438" t="s">
        <v>15</v>
      </c>
      <c r="D404" s="439"/>
      <c r="E404" s="440"/>
      <c r="F404" s="441"/>
      <c r="G404" s="23"/>
      <c r="H404" s="497">
        <f>SUM(H405+H414+H428)</f>
        <v>20099198</v>
      </c>
    </row>
    <row r="405" spans="1:8" s="37" customFormat="1" ht="33" customHeight="1" x14ac:dyDescent="0.25">
      <c r="A405" s="102" t="s">
        <v>158</v>
      </c>
      <c r="B405" s="28" t="s">
        <v>29</v>
      </c>
      <c r="C405" s="28" t="s">
        <v>15</v>
      </c>
      <c r="D405" s="230" t="s">
        <v>239</v>
      </c>
      <c r="E405" s="231" t="s">
        <v>422</v>
      </c>
      <c r="F405" s="232" t="s">
        <v>423</v>
      </c>
      <c r="G405" s="28"/>
      <c r="H405" s="490">
        <f>SUM(H406)</f>
        <v>7702535</v>
      </c>
    </row>
    <row r="406" spans="1:8" s="37" customFormat="1" ht="47.25" customHeight="1" x14ac:dyDescent="0.25">
      <c r="A406" s="62" t="s">
        <v>159</v>
      </c>
      <c r="B406" s="44" t="s">
        <v>29</v>
      </c>
      <c r="C406" s="44" t="s">
        <v>15</v>
      </c>
      <c r="D406" s="272" t="s">
        <v>240</v>
      </c>
      <c r="E406" s="273" t="s">
        <v>422</v>
      </c>
      <c r="F406" s="274" t="s">
        <v>423</v>
      </c>
      <c r="G406" s="44"/>
      <c r="H406" s="491">
        <f>SUM(H407)</f>
        <v>7702535</v>
      </c>
    </row>
    <row r="407" spans="1:8" s="37" customFormat="1" ht="47.25" customHeight="1" x14ac:dyDescent="0.25">
      <c r="A407" s="62" t="s">
        <v>501</v>
      </c>
      <c r="B407" s="44" t="s">
        <v>29</v>
      </c>
      <c r="C407" s="44" t="s">
        <v>15</v>
      </c>
      <c r="D407" s="272" t="s">
        <v>240</v>
      </c>
      <c r="E407" s="273" t="s">
        <v>10</v>
      </c>
      <c r="F407" s="274" t="s">
        <v>423</v>
      </c>
      <c r="G407" s="44"/>
      <c r="H407" s="491">
        <f>SUM(H408+H412)</f>
        <v>7702535</v>
      </c>
    </row>
    <row r="408" spans="1:8" s="37" customFormat="1" ht="31.5" customHeight="1" x14ac:dyDescent="0.25">
      <c r="A408" s="62" t="s">
        <v>90</v>
      </c>
      <c r="B408" s="44" t="s">
        <v>29</v>
      </c>
      <c r="C408" s="44" t="s">
        <v>15</v>
      </c>
      <c r="D408" s="272" t="s">
        <v>240</v>
      </c>
      <c r="E408" s="273" t="s">
        <v>10</v>
      </c>
      <c r="F408" s="274" t="s">
        <v>455</v>
      </c>
      <c r="G408" s="44"/>
      <c r="H408" s="491">
        <f>SUM(H409:H411)</f>
        <v>7022535</v>
      </c>
    </row>
    <row r="409" spans="1:8" s="37" customFormat="1" ht="48" customHeight="1" x14ac:dyDescent="0.25">
      <c r="A409" s="104" t="s">
        <v>80</v>
      </c>
      <c r="B409" s="44" t="s">
        <v>29</v>
      </c>
      <c r="C409" s="44" t="s">
        <v>15</v>
      </c>
      <c r="D409" s="272" t="s">
        <v>240</v>
      </c>
      <c r="E409" s="273" t="s">
        <v>10</v>
      </c>
      <c r="F409" s="274" t="s">
        <v>455</v>
      </c>
      <c r="G409" s="44" t="s">
        <v>13</v>
      </c>
      <c r="H409" s="493">
        <f>SUM(прил9!I655)</f>
        <v>6487180</v>
      </c>
    </row>
    <row r="410" spans="1:8" s="37" customFormat="1" ht="30.75" customHeight="1" x14ac:dyDescent="0.25">
      <c r="A410" s="114" t="s">
        <v>598</v>
      </c>
      <c r="B410" s="44" t="s">
        <v>29</v>
      </c>
      <c r="C410" s="44" t="s">
        <v>15</v>
      </c>
      <c r="D410" s="275" t="s">
        <v>240</v>
      </c>
      <c r="E410" s="276" t="s">
        <v>10</v>
      </c>
      <c r="F410" s="277" t="s">
        <v>455</v>
      </c>
      <c r="G410" s="2" t="s">
        <v>16</v>
      </c>
      <c r="H410" s="492">
        <f>SUM(прил9!I656)</f>
        <v>526455</v>
      </c>
    </row>
    <row r="411" spans="1:8" s="37" customFormat="1" ht="15.75" customHeight="1" x14ac:dyDescent="0.25">
      <c r="A411" s="62" t="s">
        <v>18</v>
      </c>
      <c r="B411" s="44" t="s">
        <v>29</v>
      </c>
      <c r="C411" s="44" t="s">
        <v>15</v>
      </c>
      <c r="D411" s="275" t="s">
        <v>240</v>
      </c>
      <c r="E411" s="276" t="s">
        <v>10</v>
      </c>
      <c r="F411" s="277" t="s">
        <v>455</v>
      </c>
      <c r="G411" s="2" t="s">
        <v>17</v>
      </c>
      <c r="H411" s="492">
        <f>SUM(прил9!I657)</f>
        <v>8900</v>
      </c>
    </row>
    <row r="412" spans="1:8" s="37" customFormat="1" ht="33" customHeight="1" x14ac:dyDescent="0.25">
      <c r="A412" s="62" t="s">
        <v>593</v>
      </c>
      <c r="B412" s="44" t="s">
        <v>29</v>
      </c>
      <c r="C412" s="44" t="s">
        <v>15</v>
      </c>
      <c r="D412" s="275" t="s">
        <v>240</v>
      </c>
      <c r="E412" s="276" t="s">
        <v>10</v>
      </c>
      <c r="F412" s="277" t="s">
        <v>592</v>
      </c>
      <c r="G412" s="2"/>
      <c r="H412" s="491">
        <f>SUM(H413)</f>
        <v>680000</v>
      </c>
    </row>
    <row r="413" spans="1:8" s="37" customFormat="1" ht="31.5" customHeight="1" x14ac:dyDescent="0.25">
      <c r="A413" s="114" t="s">
        <v>598</v>
      </c>
      <c r="B413" s="44" t="s">
        <v>29</v>
      </c>
      <c r="C413" s="44" t="s">
        <v>15</v>
      </c>
      <c r="D413" s="275" t="s">
        <v>240</v>
      </c>
      <c r="E413" s="276" t="s">
        <v>10</v>
      </c>
      <c r="F413" s="277" t="s">
        <v>592</v>
      </c>
      <c r="G413" s="2" t="s">
        <v>16</v>
      </c>
      <c r="H413" s="492">
        <f>SUM(прил9!I659)</f>
        <v>680000</v>
      </c>
    </row>
    <row r="414" spans="1:8" s="37" customFormat="1" ht="31.5" customHeight="1" x14ac:dyDescent="0.25">
      <c r="A414" s="27" t="s">
        <v>149</v>
      </c>
      <c r="B414" s="28" t="s">
        <v>29</v>
      </c>
      <c r="C414" s="28" t="s">
        <v>15</v>
      </c>
      <c r="D414" s="230" t="s">
        <v>487</v>
      </c>
      <c r="E414" s="231" t="s">
        <v>422</v>
      </c>
      <c r="F414" s="232" t="s">
        <v>423</v>
      </c>
      <c r="G414" s="28"/>
      <c r="H414" s="490">
        <f>SUM(H415+H424)</f>
        <v>12269163</v>
      </c>
    </row>
    <row r="415" spans="1:8" s="37" customFormat="1" ht="48" customHeight="1" x14ac:dyDescent="0.25">
      <c r="A415" s="3" t="s">
        <v>154</v>
      </c>
      <c r="B415" s="44" t="s">
        <v>29</v>
      </c>
      <c r="C415" s="44" t="s">
        <v>15</v>
      </c>
      <c r="D415" s="272" t="s">
        <v>234</v>
      </c>
      <c r="E415" s="273" t="s">
        <v>422</v>
      </c>
      <c r="F415" s="274" t="s">
        <v>423</v>
      </c>
      <c r="G415" s="44"/>
      <c r="H415" s="491">
        <f>SUM(H416+H421)</f>
        <v>12241288</v>
      </c>
    </row>
    <row r="416" spans="1:8" s="37" customFormat="1" ht="33" customHeight="1" x14ac:dyDescent="0.25">
      <c r="A416" s="3" t="s">
        <v>502</v>
      </c>
      <c r="B416" s="44" t="s">
        <v>29</v>
      </c>
      <c r="C416" s="44" t="s">
        <v>15</v>
      </c>
      <c r="D416" s="272" t="s">
        <v>234</v>
      </c>
      <c r="E416" s="273" t="s">
        <v>10</v>
      </c>
      <c r="F416" s="274" t="s">
        <v>423</v>
      </c>
      <c r="G416" s="44"/>
      <c r="H416" s="491">
        <f>SUM(H417)</f>
        <v>11422621</v>
      </c>
    </row>
    <row r="417" spans="1:8" s="37" customFormat="1" ht="32.25" customHeight="1" x14ac:dyDescent="0.25">
      <c r="A417" s="3" t="s">
        <v>90</v>
      </c>
      <c r="B417" s="44" t="s">
        <v>29</v>
      </c>
      <c r="C417" s="44" t="s">
        <v>15</v>
      </c>
      <c r="D417" s="272" t="s">
        <v>234</v>
      </c>
      <c r="E417" s="273" t="s">
        <v>10</v>
      </c>
      <c r="F417" s="274" t="s">
        <v>455</v>
      </c>
      <c r="G417" s="44"/>
      <c r="H417" s="491">
        <f>SUM(H418:H420)</f>
        <v>11422621</v>
      </c>
    </row>
    <row r="418" spans="1:8" s="37" customFormat="1" ht="49.5" customHeight="1" x14ac:dyDescent="0.25">
      <c r="A418" s="86" t="s">
        <v>80</v>
      </c>
      <c r="B418" s="44" t="s">
        <v>29</v>
      </c>
      <c r="C418" s="44" t="s">
        <v>15</v>
      </c>
      <c r="D418" s="272" t="s">
        <v>234</v>
      </c>
      <c r="E418" s="273" t="s">
        <v>10</v>
      </c>
      <c r="F418" s="274" t="s">
        <v>455</v>
      </c>
      <c r="G418" s="44" t="s">
        <v>13</v>
      </c>
      <c r="H418" s="493">
        <f>SUM(прил9!I535)</f>
        <v>6435289</v>
      </c>
    </row>
    <row r="419" spans="1:8" s="37" customFormat="1" ht="33" customHeight="1" x14ac:dyDescent="0.25">
      <c r="A419" s="91" t="s">
        <v>598</v>
      </c>
      <c r="B419" s="44" t="s">
        <v>29</v>
      </c>
      <c r="C419" s="44" t="s">
        <v>15</v>
      </c>
      <c r="D419" s="275" t="s">
        <v>234</v>
      </c>
      <c r="E419" s="276" t="s">
        <v>10</v>
      </c>
      <c r="F419" s="277" t="s">
        <v>455</v>
      </c>
      <c r="G419" s="2" t="s">
        <v>16</v>
      </c>
      <c r="H419" s="492">
        <f>SUM(прил9!I536)</f>
        <v>3739763</v>
      </c>
    </row>
    <row r="420" spans="1:8" s="37" customFormat="1" ht="15.75" customHeight="1" x14ac:dyDescent="0.25">
      <c r="A420" s="3" t="s">
        <v>18</v>
      </c>
      <c r="B420" s="44" t="s">
        <v>29</v>
      </c>
      <c r="C420" s="44" t="s">
        <v>15</v>
      </c>
      <c r="D420" s="275" t="s">
        <v>234</v>
      </c>
      <c r="E420" s="276" t="s">
        <v>10</v>
      </c>
      <c r="F420" s="277" t="s">
        <v>455</v>
      </c>
      <c r="G420" s="2" t="s">
        <v>17</v>
      </c>
      <c r="H420" s="492">
        <f>SUM(прил9!I537)</f>
        <v>1247569</v>
      </c>
    </row>
    <row r="421" spans="1:8" s="37" customFormat="1" ht="15.75" customHeight="1" x14ac:dyDescent="0.25">
      <c r="A421" s="62" t="s">
        <v>1033</v>
      </c>
      <c r="B421" s="44" t="s">
        <v>29</v>
      </c>
      <c r="C421" s="44" t="s">
        <v>15</v>
      </c>
      <c r="D421" s="272" t="s">
        <v>234</v>
      </c>
      <c r="E421" s="273" t="s">
        <v>1026</v>
      </c>
      <c r="F421" s="274" t="s">
        <v>423</v>
      </c>
      <c r="G421" s="44"/>
      <c r="H421" s="491">
        <f>SUM(H422)</f>
        <v>818667</v>
      </c>
    </row>
    <row r="422" spans="1:8" s="37" customFormat="1" ht="33" customHeight="1" x14ac:dyDescent="0.25">
      <c r="A422" s="62" t="s">
        <v>1034</v>
      </c>
      <c r="B422" s="44" t="s">
        <v>29</v>
      </c>
      <c r="C422" s="44" t="s">
        <v>15</v>
      </c>
      <c r="D422" s="272" t="s">
        <v>234</v>
      </c>
      <c r="E422" s="273" t="s">
        <v>1026</v>
      </c>
      <c r="F422" s="274" t="s">
        <v>1032</v>
      </c>
      <c r="G422" s="44"/>
      <c r="H422" s="491">
        <f>SUM(H423)</f>
        <v>818667</v>
      </c>
    </row>
    <row r="423" spans="1:8" s="37" customFormat="1" ht="33" customHeight="1" x14ac:dyDescent="0.25">
      <c r="A423" s="114" t="s">
        <v>598</v>
      </c>
      <c r="B423" s="44" t="s">
        <v>29</v>
      </c>
      <c r="C423" s="44" t="s">
        <v>15</v>
      </c>
      <c r="D423" s="272" t="s">
        <v>234</v>
      </c>
      <c r="E423" s="273" t="s">
        <v>1026</v>
      </c>
      <c r="F423" s="274" t="s">
        <v>1032</v>
      </c>
      <c r="G423" s="44" t="s">
        <v>16</v>
      </c>
      <c r="H423" s="493">
        <f>SUM(прил9!I540)</f>
        <v>818667</v>
      </c>
    </row>
    <row r="424" spans="1:8" s="37" customFormat="1" ht="65.25" customHeight="1" x14ac:dyDescent="0.25">
      <c r="A424" s="106" t="s">
        <v>155</v>
      </c>
      <c r="B424" s="44" t="s">
        <v>29</v>
      </c>
      <c r="C424" s="44" t="s">
        <v>15</v>
      </c>
      <c r="D424" s="272" t="s">
        <v>235</v>
      </c>
      <c r="E424" s="273" t="s">
        <v>422</v>
      </c>
      <c r="F424" s="274" t="s">
        <v>423</v>
      </c>
      <c r="G424" s="44"/>
      <c r="H424" s="491">
        <f>SUM(H425)</f>
        <v>27875</v>
      </c>
    </row>
    <row r="425" spans="1:8" s="37" customFormat="1" ht="33" customHeight="1" x14ac:dyDescent="0.25">
      <c r="A425" s="285" t="s">
        <v>495</v>
      </c>
      <c r="B425" s="44" t="s">
        <v>29</v>
      </c>
      <c r="C425" s="44" t="s">
        <v>15</v>
      </c>
      <c r="D425" s="272" t="s">
        <v>235</v>
      </c>
      <c r="E425" s="273" t="s">
        <v>10</v>
      </c>
      <c r="F425" s="274" t="s">
        <v>423</v>
      </c>
      <c r="G425" s="44"/>
      <c r="H425" s="491">
        <f>SUM(H426)</f>
        <v>27875</v>
      </c>
    </row>
    <row r="426" spans="1:8" s="37" customFormat="1" ht="18.75" customHeight="1" x14ac:dyDescent="0.25">
      <c r="A426" s="81" t="s">
        <v>496</v>
      </c>
      <c r="B426" s="44" t="s">
        <v>29</v>
      </c>
      <c r="C426" s="44" t="s">
        <v>15</v>
      </c>
      <c r="D426" s="272" t="s">
        <v>235</v>
      </c>
      <c r="E426" s="273" t="s">
        <v>10</v>
      </c>
      <c r="F426" s="274" t="s">
        <v>497</v>
      </c>
      <c r="G426" s="44"/>
      <c r="H426" s="491">
        <f>SUM(H427)</f>
        <v>27875</v>
      </c>
    </row>
    <row r="427" spans="1:8" s="37" customFormat="1" ht="33" customHeight="1" x14ac:dyDescent="0.25">
      <c r="A427" s="114" t="s">
        <v>598</v>
      </c>
      <c r="B427" s="44" t="s">
        <v>29</v>
      </c>
      <c r="C427" s="44" t="s">
        <v>15</v>
      </c>
      <c r="D427" s="272" t="s">
        <v>235</v>
      </c>
      <c r="E427" s="234" t="s">
        <v>10</v>
      </c>
      <c r="F427" s="235" t="s">
        <v>497</v>
      </c>
      <c r="G427" s="44" t="s">
        <v>16</v>
      </c>
      <c r="H427" s="493">
        <f>SUM(прил9!I544)</f>
        <v>27875</v>
      </c>
    </row>
    <row r="428" spans="1:8" s="37" customFormat="1" ht="64.5" customHeight="1" x14ac:dyDescent="0.25">
      <c r="A428" s="105" t="s">
        <v>136</v>
      </c>
      <c r="B428" s="28" t="s">
        <v>29</v>
      </c>
      <c r="C428" s="42" t="s">
        <v>15</v>
      </c>
      <c r="D428" s="242" t="s">
        <v>212</v>
      </c>
      <c r="E428" s="243" t="s">
        <v>422</v>
      </c>
      <c r="F428" s="244" t="s">
        <v>423</v>
      </c>
      <c r="G428" s="28"/>
      <c r="H428" s="490">
        <f>SUM(H429)</f>
        <v>127500</v>
      </c>
    </row>
    <row r="429" spans="1:8" s="37" customFormat="1" ht="94.5" customHeight="1" x14ac:dyDescent="0.25">
      <c r="A429" s="106" t="s">
        <v>152</v>
      </c>
      <c r="B429" s="2" t="s">
        <v>29</v>
      </c>
      <c r="C429" s="35" t="s">
        <v>15</v>
      </c>
      <c r="D429" s="275" t="s">
        <v>214</v>
      </c>
      <c r="E429" s="276" t="s">
        <v>422</v>
      </c>
      <c r="F429" s="277" t="s">
        <v>423</v>
      </c>
      <c r="G429" s="2"/>
      <c r="H429" s="491">
        <f>SUM(H430)</f>
        <v>127500</v>
      </c>
    </row>
    <row r="430" spans="1:8" s="37" customFormat="1" ht="46.5" customHeight="1" x14ac:dyDescent="0.25">
      <c r="A430" s="106" t="s">
        <v>442</v>
      </c>
      <c r="B430" s="2" t="s">
        <v>29</v>
      </c>
      <c r="C430" s="35" t="s">
        <v>15</v>
      </c>
      <c r="D430" s="275" t="s">
        <v>214</v>
      </c>
      <c r="E430" s="276" t="s">
        <v>10</v>
      </c>
      <c r="F430" s="277" t="s">
        <v>423</v>
      </c>
      <c r="G430" s="2"/>
      <c r="H430" s="491">
        <f>SUM(H431)</f>
        <v>127500</v>
      </c>
    </row>
    <row r="431" spans="1:8" s="37" customFormat="1" ht="18.75" customHeight="1" x14ac:dyDescent="0.25">
      <c r="A431" s="62" t="s">
        <v>105</v>
      </c>
      <c r="B431" s="2" t="s">
        <v>29</v>
      </c>
      <c r="C431" s="35" t="s">
        <v>15</v>
      </c>
      <c r="D431" s="275" t="s">
        <v>214</v>
      </c>
      <c r="E431" s="276" t="s">
        <v>10</v>
      </c>
      <c r="F431" s="277" t="s">
        <v>443</v>
      </c>
      <c r="G431" s="2"/>
      <c r="H431" s="491">
        <f>SUM(H432)</f>
        <v>127500</v>
      </c>
    </row>
    <row r="432" spans="1:8" s="37" customFormat="1" ht="34.5" customHeight="1" x14ac:dyDescent="0.25">
      <c r="A432" s="114" t="s">
        <v>598</v>
      </c>
      <c r="B432" s="2" t="s">
        <v>29</v>
      </c>
      <c r="C432" s="35" t="s">
        <v>15</v>
      </c>
      <c r="D432" s="275" t="s">
        <v>214</v>
      </c>
      <c r="E432" s="276" t="s">
        <v>10</v>
      </c>
      <c r="F432" s="277" t="s">
        <v>443</v>
      </c>
      <c r="G432" s="2" t="s">
        <v>16</v>
      </c>
      <c r="H432" s="492">
        <f>SUM(прил9!I549+прил9!I664)</f>
        <v>127500</v>
      </c>
    </row>
    <row r="433" spans="1:8" ht="15.75" x14ac:dyDescent="0.25">
      <c r="A433" s="88" t="s">
        <v>787</v>
      </c>
      <c r="B433" s="23" t="s">
        <v>29</v>
      </c>
      <c r="C433" s="23" t="s">
        <v>29</v>
      </c>
      <c r="D433" s="227"/>
      <c r="E433" s="228"/>
      <c r="F433" s="229"/>
      <c r="G433" s="22"/>
      <c r="H433" s="497">
        <f>SUM(H434,H449)</f>
        <v>1443384</v>
      </c>
    </row>
    <row r="434" spans="1:8" ht="63" x14ac:dyDescent="0.25">
      <c r="A434" s="76" t="s">
        <v>160</v>
      </c>
      <c r="B434" s="28" t="s">
        <v>29</v>
      </c>
      <c r="C434" s="28" t="s">
        <v>29</v>
      </c>
      <c r="D434" s="230" t="s">
        <v>503</v>
      </c>
      <c r="E434" s="231" t="s">
        <v>422</v>
      </c>
      <c r="F434" s="232" t="s">
        <v>423</v>
      </c>
      <c r="G434" s="28"/>
      <c r="H434" s="490">
        <f>SUM(H435,H439)</f>
        <v>1418384</v>
      </c>
    </row>
    <row r="435" spans="1:8" ht="81.75" customHeight="1" x14ac:dyDescent="0.25">
      <c r="A435" s="55" t="s">
        <v>161</v>
      </c>
      <c r="B435" s="44" t="s">
        <v>29</v>
      </c>
      <c r="C435" s="44" t="s">
        <v>29</v>
      </c>
      <c r="D435" s="272" t="s">
        <v>241</v>
      </c>
      <c r="E435" s="273" t="s">
        <v>422</v>
      </c>
      <c r="F435" s="274" t="s">
        <v>423</v>
      </c>
      <c r="G435" s="44"/>
      <c r="H435" s="491">
        <f>SUM(H436)</f>
        <v>148000</v>
      </c>
    </row>
    <row r="436" spans="1:8" ht="33" customHeight="1" x14ac:dyDescent="0.25">
      <c r="A436" s="55" t="s">
        <v>504</v>
      </c>
      <c r="B436" s="44" t="s">
        <v>29</v>
      </c>
      <c r="C436" s="44" t="s">
        <v>29</v>
      </c>
      <c r="D436" s="272" t="s">
        <v>241</v>
      </c>
      <c r="E436" s="273" t="s">
        <v>10</v>
      </c>
      <c r="F436" s="274" t="s">
        <v>423</v>
      </c>
      <c r="G436" s="44"/>
      <c r="H436" s="491">
        <f>SUM(H437)</f>
        <v>148000</v>
      </c>
    </row>
    <row r="437" spans="1:8" ht="15.75" x14ac:dyDescent="0.25">
      <c r="A437" s="3" t="s">
        <v>91</v>
      </c>
      <c r="B437" s="44" t="s">
        <v>29</v>
      </c>
      <c r="C437" s="44" t="s">
        <v>29</v>
      </c>
      <c r="D437" s="272" t="s">
        <v>241</v>
      </c>
      <c r="E437" s="273" t="s">
        <v>10</v>
      </c>
      <c r="F437" s="274" t="s">
        <v>505</v>
      </c>
      <c r="G437" s="44"/>
      <c r="H437" s="491">
        <f>SUM(H438)</f>
        <v>148000</v>
      </c>
    </row>
    <row r="438" spans="1:8" ht="31.5" x14ac:dyDescent="0.25">
      <c r="A438" s="91" t="s">
        <v>598</v>
      </c>
      <c r="B438" s="44" t="s">
        <v>29</v>
      </c>
      <c r="C438" s="44" t="s">
        <v>29</v>
      </c>
      <c r="D438" s="272" t="s">
        <v>241</v>
      </c>
      <c r="E438" s="273" t="s">
        <v>10</v>
      </c>
      <c r="F438" s="274" t="s">
        <v>505</v>
      </c>
      <c r="G438" s="44" t="s">
        <v>16</v>
      </c>
      <c r="H438" s="493">
        <f>SUM(прил9!I670)</f>
        <v>148000</v>
      </c>
    </row>
    <row r="439" spans="1:8" ht="64.5" customHeight="1" x14ac:dyDescent="0.25">
      <c r="A439" s="77" t="s">
        <v>162</v>
      </c>
      <c r="B439" s="44" t="s">
        <v>29</v>
      </c>
      <c r="C439" s="44" t="s">
        <v>29</v>
      </c>
      <c r="D439" s="272" t="s">
        <v>237</v>
      </c>
      <c r="E439" s="273" t="s">
        <v>422</v>
      </c>
      <c r="F439" s="274" t="s">
        <v>423</v>
      </c>
      <c r="G439" s="44"/>
      <c r="H439" s="491">
        <f>SUM(H440)</f>
        <v>1270384</v>
      </c>
    </row>
    <row r="440" spans="1:8" ht="32.25" customHeight="1" x14ac:dyDescent="0.25">
      <c r="A440" s="77" t="s">
        <v>506</v>
      </c>
      <c r="B440" s="44" t="s">
        <v>29</v>
      </c>
      <c r="C440" s="44" t="s">
        <v>29</v>
      </c>
      <c r="D440" s="272" t="s">
        <v>237</v>
      </c>
      <c r="E440" s="273" t="s">
        <v>10</v>
      </c>
      <c r="F440" s="274" t="s">
        <v>423</v>
      </c>
      <c r="G440" s="44"/>
      <c r="H440" s="491">
        <f>SUM(H441+H443+H446)</f>
        <v>1270384</v>
      </c>
    </row>
    <row r="441" spans="1:8" ht="18" customHeight="1" x14ac:dyDescent="0.25">
      <c r="A441" s="77" t="s">
        <v>624</v>
      </c>
      <c r="B441" s="2" t="s">
        <v>29</v>
      </c>
      <c r="C441" s="2" t="s">
        <v>29</v>
      </c>
      <c r="D441" s="272" t="s">
        <v>237</v>
      </c>
      <c r="E441" s="234" t="s">
        <v>10</v>
      </c>
      <c r="F441" s="274" t="s">
        <v>623</v>
      </c>
      <c r="G441" s="44"/>
      <c r="H441" s="491">
        <f>SUM(H442)</f>
        <v>429384</v>
      </c>
    </row>
    <row r="442" spans="1:8" ht="16.5" customHeight="1" x14ac:dyDescent="0.25">
      <c r="A442" s="77" t="s">
        <v>40</v>
      </c>
      <c r="B442" s="2" t="s">
        <v>29</v>
      </c>
      <c r="C442" s="2" t="s">
        <v>29</v>
      </c>
      <c r="D442" s="272" t="s">
        <v>237</v>
      </c>
      <c r="E442" s="234" t="s">
        <v>10</v>
      </c>
      <c r="F442" s="274" t="s">
        <v>623</v>
      </c>
      <c r="G442" s="44" t="s">
        <v>39</v>
      </c>
      <c r="H442" s="493">
        <f>SUM(прил9!I674+прил9!I555)</f>
        <v>429384</v>
      </c>
    </row>
    <row r="443" spans="1:8" ht="18.75" customHeight="1" x14ac:dyDescent="0.25">
      <c r="A443" s="86" t="s">
        <v>507</v>
      </c>
      <c r="B443" s="2" t="s">
        <v>29</v>
      </c>
      <c r="C443" s="2" t="s">
        <v>29</v>
      </c>
      <c r="D443" s="272" t="s">
        <v>237</v>
      </c>
      <c r="E443" s="234" t="s">
        <v>10</v>
      </c>
      <c r="F443" s="235" t="s">
        <v>508</v>
      </c>
      <c r="G443" s="2"/>
      <c r="H443" s="491">
        <f>SUM(H444:H445)</f>
        <v>673296</v>
      </c>
    </row>
    <row r="444" spans="1:8" ht="31.5" x14ac:dyDescent="0.25">
      <c r="A444" s="91" t="s">
        <v>598</v>
      </c>
      <c r="B444" s="2" t="s">
        <v>29</v>
      </c>
      <c r="C444" s="2" t="s">
        <v>29</v>
      </c>
      <c r="D444" s="272" t="s">
        <v>237</v>
      </c>
      <c r="E444" s="234" t="s">
        <v>10</v>
      </c>
      <c r="F444" s="235" t="s">
        <v>508</v>
      </c>
      <c r="G444" s="2" t="s">
        <v>16</v>
      </c>
      <c r="H444" s="493">
        <f>SUM(прил9!I557)</f>
        <v>68544</v>
      </c>
    </row>
    <row r="445" spans="1:8" ht="15.75" x14ac:dyDescent="0.25">
      <c r="A445" s="62" t="s">
        <v>40</v>
      </c>
      <c r="B445" s="2" t="s">
        <v>29</v>
      </c>
      <c r="C445" s="2" t="s">
        <v>29</v>
      </c>
      <c r="D445" s="272" t="s">
        <v>237</v>
      </c>
      <c r="E445" s="234" t="s">
        <v>10</v>
      </c>
      <c r="F445" s="235" t="s">
        <v>508</v>
      </c>
      <c r="G445" s="2" t="s">
        <v>39</v>
      </c>
      <c r="H445" s="493">
        <f>SUM(прил9!I676+прил9!I558)</f>
        <v>604752</v>
      </c>
    </row>
    <row r="446" spans="1:8" ht="15.75" x14ac:dyDescent="0.25">
      <c r="A446" s="92" t="s">
        <v>622</v>
      </c>
      <c r="B446" s="2" t="s">
        <v>29</v>
      </c>
      <c r="C446" s="2" t="s">
        <v>29</v>
      </c>
      <c r="D446" s="272" t="s">
        <v>237</v>
      </c>
      <c r="E446" s="234" t="s">
        <v>10</v>
      </c>
      <c r="F446" s="235" t="s">
        <v>621</v>
      </c>
      <c r="G446" s="2"/>
      <c r="H446" s="491">
        <f>SUM(H447:H448)</f>
        <v>167704</v>
      </c>
    </row>
    <row r="447" spans="1:8" ht="31.5" x14ac:dyDescent="0.25">
      <c r="A447" s="114" t="s">
        <v>598</v>
      </c>
      <c r="B447" s="2" t="s">
        <v>29</v>
      </c>
      <c r="C447" s="2" t="s">
        <v>29</v>
      </c>
      <c r="D447" s="272" t="s">
        <v>237</v>
      </c>
      <c r="E447" s="234" t="s">
        <v>10</v>
      </c>
      <c r="F447" s="235" t="s">
        <v>621</v>
      </c>
      <c r="G447" s="2" t="s">
        <v>16</v>
      </c>
      <c r="H447" s="493">
        <f>SUM(прил9!I678+прил9!I560)</f>
        <v>100330</v>
      </c>
    </row>
    <row r="448" spans="1:8" s="649" customFormat="1" ht="15.75" x14ac:dyDescent="0.25">
      <c r="A448" s="62" t="s">
        <v>40</v>
      </c>
      <c r="B448" s="2" t="s">
        <v>29</v>
      </c>
      <c r="C448" s="2" t="s">
        <v>29</v>
      </c>
      <c r="D448" s="272" t="s">
        <v>237</v>
      </c>
      <c r="E448" s="234" t="s">
        <v>10</v>
      </c>
      <c r="F448" s="235" t="s">
        <v>621</v>
      </c>
      <c r="G448" s="2" t="s">
        <v>39</v>
      </c>
      <c r="H448" s="493">
        <f>SUM(прил9!I561)</f>
        <v>67374</v>
      </c>
    </row>
    <row r="449" spans="1:8" s="65" customFormat="1" ht="33.75" customHeight="1" x14ac:dyDescent="0.25">
      <c r="A449" s="76" t="s">
        <v>120</v>
      </c>
      <c r="B449" s="28" t="s">
        <v>29</v>
      </c>
      <c r="C449" s="28" t="s">
        <v>29</v>
      </c>
      <c r="D449" s="230" t="s">
        <v>437</v>
      </c>
      <c r="E449" s="231" t="s">
        <v>422</v>
      </c>
      <c r="F449" s="232" t="s">
        <v>423</v>
      </c>
      <c r="G449" s="28"/>
      <c r="H449" s="490">
        <f>SUM(H450)</f>
        <v>25000</v>
      </c>
    </row>
    <row r="450" spans="1:8" s="65" customFormat="1" ht="47.25" customHeight="1" x14ac:dyDescent="0.25">
      <c r="A450" s="77" t="s">
        <v>156</v>
      </c>
      <c r="B450" s="35" t="s">
        <v>29</v>
      </c>
      <c r="C450" s="44" t="s">
        <v>29</v>
      </c>
      <c r="D450" s="272" t="s">
        <v>236</v>
      </c>
      <c r="E450" s="273" t="s">
        <v>422</v>
      </c>
      <c r="F450" s="274" t="s">
        <v>423</v>
      </c>
      <c r="G450" s="72"/>
      <c r="H450" s="494">
        <f>SUM(H451)</f>
        <v>25000</v>
      </c>
    </row>
    <row r="451" spans="1:8" s="65" customFormat="1" ht="32.25" customHeight="1" x14ac:dyDescent="0.25">
      <c r="A451" s="77" t="s">
        <v>499</v>
      </c>
      <c r="B451" s="35" t="s">
        <v>29</v>
      </c>
      <c r="C451" s="44" t="s">
        <v>29</v>
      </c>
      <c r="D451" s="272" t="s">
        <v>236</v>
      </c>
      <c r="E451" s="273" t="s">
        <v>10</v>
      </c>
      <c r="F451" s="274" t="s">
        <v>423</v>
      </c>
      <c r="G451" s="72"/>
      <c r="H451" s="494">
        <f>SUM(H452)</f>
        <v>25000</v>
      </c>
    </row>
    <row r="452" spans="1:8" s="37" customFormat="1" ht="32.25" customHeight="1" x14ac:dyDescent="0.25">
      <c r="A452" s="70" t="s">
        <v>157</v>
      </c>
      <c r="B452" s="35" t="s">
        <v>29</v>
      </c>
      <c r="C452" s="44" t="s">
        <v>29</v>
      </c>
      <c r="D452" s="272" t="s">
        <v>236</v>
      </c>
      <c r="E452" s="273" t="s">
        <v>10</v>
      </c>
      <c r="F452" s="274" t="s">
        <v>500</v>
      </c>
      <c r="G452" s="72"/>
      <c r="H452" s="494">
        <f>SUM(H453)</f>
        <v>25000</v>
      </c>
    </row>
    <row r="453" spans="1:8" s="37" customFormat="1" ht="30.75" customHeight="1" x14ac:dyDescent="0.25">
      <c r="A453" s="94" t="s">
        <v>598</v>
      </c>
      <c r="B453" s="44" t="s">
        <v>29</v>
      </c>
      <c r="C453" s="44" t="s">
        <v>29</v>
      </c>
      <c r="D453" s="272" t="s">
        <v>236</v>
      </c>
      <c r="E453" s="273" t="s">
        <v>10</v>
      </c>
      <c r="F453" s="274" t="s">
        <v>500</v>
      </c>
      <c r="G453" s="72" t="s">
        <v>16</v>
      </c>
      <c r="H453" s="495">
        <f>SUM(прил9!I683)</f>
        <v>25000</v>
      </c>
    </row>
    <row r="454" spans="1:8" ht="15.75" x14ac:dyDescent="0.25">
      <c r="A454" s="88" t="s">
        <v>31</v>
      </c>
      <c r="B454" s="23" t="s">
        <v>29</v>
      </c>
      <c r="C454" s="23" t="s">
        <v>32</v>
      </c>
      <c r="D454" s="227"/>
      <c r="E454" s="228"/>
      <c r="F454" s="229"/>
      <c r="G454" s="22"/>
      <c r="H454" s="497">
        <f>SUM(H460,H455,H477,H482)</f>
        <v>11623235</v>
      </c>
    </row>
    <row r="455" spans="1:8" s="65" customFormat="1" ht="32.25" customHeight="1" x14ac:dyDescent="0.25">
      <c r="A455" s="76" t="s">
        <v>118</v>
      </c>
      <c r="B455" s="28" t="s">
        <v>29</v>
      </c>
      <c r="C455" s="28" t="s">
        <v>32</v>
      </c>
      <c r="D455" s="230" t="s">
        <v>193</v>
      </c>
      <c r="E455" s="231" t="s">
        <v>422</v>
      </c>
      <c r="F455" s="232" t="s">
        <v>423</v>
      </c>
      <c r="G455" s="28"/>
      <c r="H455" s="490">
        <f>SUM(H456)</f>
        <v>3000</v>
      </c>
    </row>
    <row r="456" spans="1:8" s="37" customFormat="1" ht="63.75" customHeight="1" x14ac:dyDescent="0.25">
      <c r="A456" s="70" t="s">
        <v>119</v>
      </c>
      <c r="B456" s="71" t="s">
        <v>29</v>
      </c>
      <c r="C456" s="35" t="s">
        <v>32</v>
      </c>
      <c r="D456" s="275" t="s">
        <v>226</v>
      </c>
      <c r="E456" s="276" t="s">
        <v>422</v>
      </c>
      <c r="F456" s="277" t="s">
        <v>423</v>
      </c>
      <c r="G456" s="72"/>
      <c r="H456" s="494">
        <f>SUM(H457)</f>
        <v>3000</v>
      </c>
    </row>
    <row r="457" spans="1:8" s="37" customFormat="1" ht="33" customHeight="1" x14ac:dyDescent="0.25">
      <c r="A457" s="291" t="s">
        <v>430</v>
      </c>
      <c r="B457" s="71" t="s">
        <v>29</v>
      </c>
      <c r="C457" s="35" t="s">
        <v>32</v>
      </c>
      <c r="D457" s="275" t="s">
        <v>226</v>
      </c>
      <c r="E457" s="276" t="s">
        <v>10</v>
      </c>
      <c r="F457" s="277" t="s">
        <v>423</v>
      </c>
      <c r="G457" s="72"/>
      <c r="H457" s="494">
        <f>SUM(H458)</f>
        <v>3000</v>
      </c>
    </row>
    <row r="458" spans="1:8" s="37" customFormat="1" ht="33.75" customHeight="1" x14ac:dyDescent="0.25">
      <c r="A458" s="81" t="s">
        <v>108</v>
      </c>
      <c r="B458" s="71" t="s">
        <v>29</v>
      </c>
      <c r="C458" s="35" t="s">
        <v>32</v>
      </c>
      <c r="D458" s="275" t="s">
        <v>226</v>
      </c>
      <c r="E458" s="276" t="s">
        <v>10</v>
      </c>
      <c r="F458" s="277" t="s">
        <v>432</v>
      </c>
      <c r="G458" s="2"/>
      <c r="H458" s="491">
        <f>SUM(H459)</f>
        <v>3000</v>
      </c>
    </row>
    <row r="459" spans="1:8" s="37" customFormat="1" ht="32.25" customHeight="1" x14ac:dyDescent="0.25">
      <c r="A459" s="94" t="s">
        <v>598</v>
      </c>
      <c r="B459" s="71" t="s">
        <v>29</v>
      </c>
      <c r="C459" s="35" t="s">
        <v>32</v>
      </c>
      <c r="D459" s="275" t="s">
        <v>226</v>
      </c>
      <c r="E459" s="276" t="s">
        <v>10</v>
      </c>
      <c r="F459" s="277" t="s">
        <v>432</v>
      </c>
      <c r="G459" s="72" t="s">
        <v>16</v>
      </c>
      <c r="H459" s="495">
        <f>SUM(прил9!I567)</f>
        <v>3000</v>
      </c>
    </row>
    <row r="460" spans="1:8" ht="36" customHeight="1" x14ac:dyDescent="0.25">
      <c r="A460" s="27" t="s">
        <v>149</v>
      </c>
      <c r="B460" s="28" t="s">
        <v>29</v>
      </c>
      <c r="C460" s="28" t="s">
        <v>32</v>
      </c>
      <c r="D460" s="230" t="s">
        <v>487</v>
      </c>
      <c r="E460" s="231" t="s">
        <v>422</v>
      </c>
      <c r="F460" s="232" t="s">
        <v>423</v>
      </c>
      <c r="G460" s="28"/>
      <c r="H460" s="490">
        <f>SUM(H465+H461)</f>
        <v>11592535</v>
      </c>
    </row>
    <row r="461" spans="1:8" s="563" customFormat="1" ht="65.25" customHeight="1" x14ac:dyDescent="0.25">
      <c r="A461" s="77" t="s">
        <v>155</v>
      </c>
      <c r="B461" s="44" t="s">
        <v>29</v>
      </c>
      <c r="C461" s="35" t="s">
        <v>32</v>
      </c>
      <c r="D461" s="272" t="s">
        <v>235</v>
      </c>
      <c r="E461" s="273" t="s">
        <v>422</v>
      </c>
      <c r="F461" s="274" t="s">
        <v>423</v>
      </c>
      <c r="G461" s="44"/>
      <c r="H461" s="491">
        <f>SUM(H462)</f>
        <v>20000</v>
      </c>
    </row>
    <row r="462" spans="1:8" s="563" customFormat="1" ht="33" customHeight="1" x14ac:dyDescent="0.25">
      <c r="A462" s="286" t="s">
        <v>495</v>
      </c>
      <c r="B462" s="44" t="s">
        <v>29</v>
      </c>
      <c r="C462" s="35" t="s">
        <v>32</v>
      </c>
      <c r="D462" s="272" t="s">
        <v>235</v>
      </c>
      <c r="E462" s="273" t="s">
        <v>10</v>
      </c>
      <c r="F462" s="274" t="s">
        <v>423</v>
      </c>
      <c r="G462" s="44"/>
      <c r="H462" s="491">
        <f>SUM(H463)</f>
        <v>20000</v>
      </c>
    </row>
    <row r="463" spans="1:8" s="563" customFormat="1" ht="17.25" customHeight="1" x14ac:dyDescent="0.25">
      <c r="A463" s="81" t="s">
        <v>496</v>
      </c>
      <c r="B463" s="44" t="s">
        <v>29</v>
      </c>
      <c r="C463" s="35" t="s">
        <v>32</v>
      </c>
      <c r="D463" s="272" t="s">
        <v>235</v>
      </c>
      <c r="E463" s="273" t="s">
        <v>10</v>
      </c>
      <c r="F463" s="274" t="s">
        <v>497</v>
      </c>
      <c r="G463" s="44"/>
      <c r="H463" s="491">
        <f>SUM(H464)</f>
        <v>20000</v>
      </c>
    </row>
    <row r="464" spans="1:8" s="563" customFormat="1" ht="31.5" customHeight="1" x14ac:dyDescent="0.25">
      <c r="A464" s="91" t="s">
        <v>598</v>
      </c>
      <c r="B464" s="2" t="s">
        <v>29</v>
      </c>
      <c r="C464" s="35" t="s">
        <v>32</v>
      </c>
      <c r="D464" s="233" t="s">
        <v>235</v>
      </c>
      <c r="E464" s="234" t="s">
        <v>10</v>
      </c>
      <c r="F464" s="235" t="s">
        <v>497</v>
      </c>
      <c r="G464" s="2" t="s">
        <v>16</v>
      </c>
      <c r="H464" s="493">
        <f>SUM(прил9!I572)</f>
        <v>20000</v>
      </c>
    </row>
    <row r="465" spans="1:8" ht="49.5" customHeight="1" x14ac:dyDescent="0.25">
      <c r="A465" s="3" t="s">
        <v>163</v>
      </c>
      <c r="B465" s="2" t="s">
        <v>29</v>
      </c>
      <c r="C465" s="2" t="s">
        <v>32</v>
      </c>
      <c r="D465" s="233" t="s">
        <v>238</v>
      </c>
      <c r="E465" s="234" t="s">
        <v>422</v>
      </c>
      <c r="F465" s="235" t="s">
        <v>423</v>
      </c>
      <c r="G465" s="2"/>
      <c r="H465" s="491">
        <f>SUM(H466+H473)</f>
        <v>11572535</v>
      </c>
    </row>
    <row r="466" spans="1:8" ht="34.5" customHeight="1" x14ac:dyDescent="0.25">
      <c r="A466" s="3" t="s">
        <v>509</v>
      </c>
      <c r="B466" s="2" t="s">
        <v>29</v>
      </c>
      <c r="C466" s="2" t="s">
        <v>32</v>
      </c>
      <c r="D466" s="233" t="s">
        <v>238</v>
      </c>
      <c r="E466" s="234" t="s">
        <v>10</v>
      </c>
      <c r="F466" s="235" t="s">
        <v>423</v>
      </c>
      <c r="G466" s="2"/>
      <c r="H466" s="491">
        <f>SUM(H467+H469)</f>
        <v>10025336</v>
      </c>
    </row>
    <row r="467" spans="1:8" ht="33" customHeight="1" x14ac:dyDescent="0.25">
      <c r="A467" s="3" t="s">
        <v>164</v>
      </c>
      <c r="B467" s="2" t="s">
        <v>29</v>
      </c>
      <c r="C467" s="2" t="s">
        <v>32</v>
      </c>
      <c r="D467" s="233" t="s">
        <v>238</v>
      </c>
      <c r="E467" s="234" t="s">
        <v>10</v>
      </c>
      <c r="F467" s="235" t="s">
        <v>510</v>
      </c>
      <c r="G467" s="2"/>
      <c r="H467" s="491">
        <f>SUM(H468)</f>
        <v>97417</v>
      </c>
    </row>
    <row r="468" spans="1:8" ht="47.25" x14ac:dyDescent="0.25">
      <c r="A468" s="86" t="s">
        <v>80</v>
      </c>
      <c r="B468" s="2" t="s">
        <v>29</v>
      </c>
      <c r="C468" s="2" t="s">
        <v>32</v>
      </c>
      <c r="D468" s="233" t="s">
        <v>238</v>
      </c>
      <c r="E468" s="234" t="s">
        <v>10</v>
      </c>
      <c r="F468" s="235" t="s">
        <v>510</v>
      </c>
      <c r="G468" s="2" t="s">
        <v>13</v>
      </c>
      <c r="H468" s="493">
        <f>SUM(прил9!I576)</f>
        <v>97417</v>
      </c>
    </row>
    <row r="469" spans="1:8" ht="31.5" x14ac:dyDescent="0.25">
      <c r="A469" s="3" t="s">
        <v>90</v>
      </c>
      <c r="B469" s="44" t="s">
        <v>29</v>
      </c>
      <c r="C469" s="44" t="s">
        <v>32</v>
      </c>
      <c r="D469" s="272" t="s">
        <v>238</v>
      </c>
      <c r="E469" s="273" t="s">
        <v>10</v>
      </c>
      <c r="F469" s="274" t="s">
        <v>455</v>
      </c>
      <c r="G469" s="44"/>
      <c r="H469" s="491">
        <f>SUM(H470:H472)</f>
        <v>9927919</v>
      </c>
    </row>
    <row r="470" spans="1:8" ht="48" customHeight="1" x14ac:dyDescent="0.25">
      <c r="A470" s="86" t="s">
        <v>80</v>
      </c>
      <c r="B470" s="2" t="s">
        <v>29</v>
      </c>
      <c r="C470" s="2" t="s">
        <v>32</v>
      </c>
      <c r="D470" s="233" t="s">
        <v>238</v>
      </c>
      <c r="E470" s="234" t="s">
        <v>10</v>
      </c>
      <c r="F470" s="235" t="s">
        <v>455</v>
      </c>
      <c r="G470" s="2" t="s">
        <v>13</v>
      </c>
      <c r="H470" s="493">
        <f>SUM(прил9!I578)</f>
        <v>7457814</v>
      </c>
    </row>
    <row r="471" spans="1:8" ht="31.5" x14ac:dyDescent="0.25">
      <c r="A471" s="91" t="s">
        <v>598</v>
      </c>
      <c r="B471" s="2" t="s">
        <v>29</v>
      </c>
      <c r="C471" s="2" t="s">
        <v>32</v>
      </c>
      <c r="D471" s="233" t="s">
        <v>238</v>
      </c>
      <c r="E471" s="234" t="s">
        <v>10</v>
      </c>
      <c r="F471" s="235" t="s">
        <v>455</v>
      </c>
      <c r="G471" s="2" t="s">
        <v>16</v>
      </c>
      <c r="H471" s="493">
        <f>SUM(прил9!I579)</f>
        <v>2466675</v>
      </c>
    </row>
    <row r="472" spans="1:8" ht="15.75" x14ac:dyDescent="0.25">
      <c r="A472" s="3" t="s">
        <v>18</v>
      </c>
      <c r="B472" s="2" t="s">
        <v>29</v>
      </c>
      <c r="C472" s="2" t="s">
        <v>32</v>
      </c>
      <c r="D472" s="233" t="s">
        <v>238</v>
      </c>
      <c r="E472" s="234" t="s">
        <v>10</v>
      </c>
      <c r="F472" s="235" t="s">
        <v>455</v>
      </c>
      <c r="G472" s="2" t="s">
        <v>17</v>
      </c>
      <c r="H472" s="493">
        <f>SUM(прил9!I580)</f>
        <v>3430</v>
      </c>
    </row>
    <row r="473" spans="1:8" ht="63" x14ac:dyDescent="0.25">
      <c r="A473" s="3" t="s">
        <v>879</v>
      </c>
      <c r="B473" s="2" t="s">
        <v>29</v>
      </c>
      <c r="C473" s="2" t="s">
        <v>32</v>
      </c>
      <c r="D473" s="233" t="s">
        <v>238</v>
      </c>
      <c r="E473" s="234" t="s">
        <v>12</v>
      </c>
      <c r="F473" s="235" t="s">
        <v>423</v>
      </c>
      <c r="G473" s="2"/>
      <c r="H473" s="491">
        <f>SUM(H474)</f>
        <v>1547199</v>
      </c>
    </row>
    <row r="474" spans="1:8" ht="31.5" customHeight="1" x14ac:dyDescent="0.25">
      <c r="A474" s="3" t="s">
        <v>79</v>
      </c>
      <c r="B474" s="2" t="s">
        <v>29</v>
      </c>
      <c r="C474" s="2" t="s">
        <v>32</v>
      </c>
      <c r="D474" s="233" t="s">
        <v>238</v>
      </c>
      <c r="E474" s="234" t="s">
        <v>12</v>
      </c>
      <c r="F474" s="235" t="s">
        <v>427</v>
      </c>
      <c r="G474" s="2"/>
      <c r="H474" s="491">
        <f>SUM(H475:H476)</f>
        <v>1547199</v>
      </c>
    </row>
    <row r="475" spans="1:8" ht="47.25" x14ac:dyDescent="0.25">
      <c r="A475" s="86" t="s">
        <v>80</v>
      </c>
      <c r="B475" s="2" t="s">
        <v>29</v>
      </c>
      <c r="C475" s="2" t="s">
        <v>32</v>
      </c>
      <c r="D475" s="233" t="s">
        <v>238</v>
      </c>
      <c r="E475" s="234" t="s">
        <v>12</v>
      </c>
      <c r="F475" s="235" t="s">
        <v>427</v>
      </c>
      <c r="G475" s="2" t="s">
        <v>13</v>
      </c>
      <c r="H475" s="492">
        <f>SUM(прил9!I583)</f>
        <v>1546199</v>
      </c>
    </row>
    <row r="476" spans="1:8" ht="31.5" x14ac:dyDescent="0.25">
      <c r="A476" s="91" t="s">
        <v>598</v>
      </c>
      <c r="B476" s="2" t="s">
        <v>29</v>
      </c>
      <c r="C476" s="2" t="s">
        <v>32</v>
      </c>
      <c r="D476" s="233" t="s">
        <v>238</v>
      </c>
      <c r="E476" s="234" t="s">
        <v>12</v>
      </c>
      <c r="F476" s="235" t="s">
        <v>427</v>
      </c>
      <c r="G476" s="2" t="s">
        <v>16</v>
      </c>
      <c r="H476" s="492">
        <f>SUM(прил9!I584)</f>
        <v>1000</v>
      </c>
    </row>
    <row r="477" spans="1:8" ht="31.5" hidden="1" x14ac:dyDescent="0.25">
      <c r="A477" s="76" t="s">
        <v>120</v>
      </c>
      <c r="B477" s="28" t="s">
        <v>29</v>
      </c>
      <c r="C477" s="28" t="s">
        <v>32</v>
      </c>
      <c r="D477" s="230" t="s">
        <v>437</v>
      </c>
      <c r="E477" s="231" t="s">
        <v>422</v>
      </c>
      <c r="F477" s="232" t="s">
        <v>423</v>
      </c>
      <c r="G477" s="28"/>
      <c r="H477" s="490">
        <f>SUM(H478)</f>
        <v>0</v>
      </c>
    </row>
    <row r="478" spans="1:8" ht="63" hidden="1" x14ac:dyDescent="0.25">
      <c r="A478" s="77" t="s">
        <v>156</v>
      </c>
      <c r="B478" s="35" t="s">
        <v>29</v>
      </c>
      <c r="C478" s="44" t="s">
        <v>32</v>
      </c>
      <c r="D478" s="272" t="s">
        <v>236</v>
      </c>
      <c r="E478" s="273" t="s">
        <v>422</v>
      </c>
      <c r="F478" s="274" t="s">
        <v>423</v>
      </c>
      <c r="G478" s="72"/>
      <c r="H478" s="494">
        <f>SUM(H479)</f>
        <v>0</v>
      </c>
    </row>
    <row r="479" spans="1:8" ht="31.5" hidden="1" x14ac:dyDescent="0.25">
      <c r="A479" s="77" t="s">
        <v>499</v>
      </c>
      <c r="B479" s="35" t="s">
        <v>29</v>
      </c>
      <c r="C479" s="44" t="s">
        <v>32</v>
      </c>
      <c r="D479" s="272" t="s">
        <v>236</v>
      </c>
      <c r="E479" s="273" t="s">
        <v>10</v>
      </c>
      <c r="F479" s="274" t="s">
        <v>423</v>
      </c>
      <c r="G479" s="72"/>
      <c r="H479" s="494">
        <f>SUM(H480)</f>
        <v>0</v>
      </c>
    </row>
    <row r="480" spans="1:8" ht="31.5" hidden="1" x14ac:dyDescent="0.25">
      <c r="A480" s="70" t="s">
        <v>157</v>
      </c>
      <c r="B480" s="35" t="s">
        <v>29</v>
      </c>
      <c r="C480" s="44" t="s">
        <v>32</v>
      </c>
      <c r="D480" s="272" t="s">
        <v>236</v>
      </c>
      <c r="E480" s="273" t="s">
        <v>10</v>
      </c>
      <c r="F480" s="274" t="s">
        <v>500</v>
      </c>
      <c r="G480" s="72"/>
      <c r="H480" s="494">
        <f>SUM(H481)</f>
        <v>0</v>
      </c>
    </row>
    <row r="481" spans="1:8" ht="31.5" hidden="1" x14ac:dyDescent="0.25">
      <c r="A481" s="94" t="s">
        <v>598</v>
      </c>
      <c r="B481" s="44" t="s">
        <v>29</v>
      </c>
      <c r="C481" s="44" t="s">
        <v>32</v>
      </c>
      <c r="D481" s="272" t="s">
        <v>236</v>
      </c>
      <c r="E481" s="273" t="s">
        <v>10</v>
      </c>
      <c r="F481" s="274" t="s">
        <v>500</v>
      </c>
      <c r="G481" s="72" t="s">
        <v>16</v>
      </c>
      <c r="H481" s="495"/>
    </row>
    <row r="482" spans="1:8" s="37" customFormat="1" ht="65.25" customHeight="1" x14ac:dyDescent="0.25">
      <c r="A482" s="76" t="s">
        <v>136</v>
      </c>
      <c r="B482" s="28" t="s">
        <v>29</v>
      </c>
      <c r="C482" s="42" t="s">
        <v>32</v>
      </c>
      <c r="D482" s="242" t="s">
        <v>212</v>
      </c>
      <c r="E482" s="243" t="s">
        <v>422</v>
      </c>
      <c r="F482" s="244" t="s">
        <v>423</v>
      </c>
      <c r="G482" s="28"/>
      <c r="H482" s="490">
        <f>SUM(H483)</f>
        <v>27700</v>
      </c>
    </row>
    <row r="483" spans="1:8" s="37" customFormat="1" ht="98.25" customHeight="1" x14ac:dyDescent="0.25">
      <c r="A483" s="77" t="s">
        <v>152</v>
      </c>
      <c r="B483" s="2" t="s">
        <v>29</v>
      </c>
      <c r="C483" s="35" t="s">
        <v>32</v>
      </c>
      <c r="D483" s="275" t="s">
        <v>214</v>
      </c>
      <c r="E483" s="276" t="s">
        <v>422</v>
      </c>
      <c r="F483" s="277" t="s">
        <v>423</v>
      </c>
      <c r="G483" s="2"/>
      <c r="H483" s="491">
        <f>SUM(H484)</f>
        <v>27700</v>
      </c>
    </row>
    <row r="484" spans="1:8" s="37" customFormat="1" ht="49.5" customHeight="1" x14ac:dyDescent="0.25">
      <c r="A484" s="77" t="s">
        <v>442</v>
      </c>
      <c r="B484" s="2" t="s">
        <v>29</v>
      </c>
      <c r="C484" s="35" t="s">
        <v>32</v>
      </c>
      <c r="D484" s="275" t="s">
        <v>214</v>
      </c>
      <c r="E484" s="276" t="s">
        <v>10</v>
      </c>
      <c r="F484" s="277" t="s">
        <v>423</v>
      </c>
      <c r="G484" s="2"/>
      <c r="H484" s="491">
        <f>SUM(H485)</f>
        <v>27700</v>
      </c>
    </row>
    <row r="485" spans="1:8" s="37" customFormat="1" ht="15.75" customHeight="1" x14ac:dyDescent="0.25">
      <c r="A485" s="3" t="s">
        <v>105</v>
      </c>
      <c r="B485" s="2" t="s">
        <v>29</v>
      </c>
      <c r="C485" s="35" t="s">
        <v>32</v>
      </c>
      <c r="D485" s="275" t="s">
        <v>214</v>
      </c>
      <c r="E485" s="276" t="s">
        <v>10</v>
      </c>
      <c r="F485" s="277" t="s">
        <v>443</v>
      </c>
      <c r="G485" s="2"/>
      <c r="H485" s="491">
        <f>SUM(H486)</f>
        <v>27700</v>
      </c>
    </row>
    <row r="486" spans="1:8" s="37" customFormat="1" ht="31.5" customHeight="1" x14ac:dyDescent="0.25">
      <c r="A486" s="91" t="s">
        <v>598</v>
      </c>
      <c r="B486" s="2" t="s">
        <v>29</v>
      </c>
      <c r="C486" s="35" t="s">
        <v>32</v>
      </c>
      <c r="D486" s="275" t="s">
        <v>214</v>
      </c>
      <c r="E486" s="276" t="s">
        <v>10</v>
      </c>
      <c r="F486" s="277" t="s">
        <v>443</v>
      </c>
      <c r="G486" s="2" t="s">
        <v>16</v>
      </c>
      <c r="H486" s="492">
        <f>SUM(прил9!I594)</f>
        <v>27700</v>
      </c>
    </row>
    <row r="487" spans="1:8" ht="15.75" x14ac:dyDescent="0.25">
      <c r="A487" s="75" t="s">
        <v>33</v>
      </c>
      <c r="B487" s="16" t="s">
        <v>35</v>
      </c>
      <c r="C487" s="16"/>
      <c r="D487" s="224"/>
      <c r="E487" s="225"/>
      <c r="F487" s="226"/>
      <c r="G487" s="15"/>
      <c r="H487" s="544">
        <f>SUM(H488,H527)</f>
        <v>40928187</v>
      </c>
    </row>
    <row r="488" spans="1:8" ht="15.75" x14ac:dyDescent="0.25">
      <c r="A488" s="88" t="s">
        <v>34</v>
      </c>
      <c r="B488" s="23" t="s">
        <v>35</v>
      </c>
      <c r="C488" s="23" t="s">
        <v>10</v>
      </c>
      <c r="D488" s="227"/>
      <c r="E488" s="228"/>
      <c r="F488" s="229"/>
      <c r="G488" s="22"/>
      <c r="H488" s="497">
        <f>SUM(H489+H515+H520+H510)</f>
        <v>33755517</v>
      </c>
    </row>
    <row r="489" spans="1:8" ht="33.75" customHeight="1" x14ac:dyDescent="0.25">
      <c r="A489" s="27" t="s">
        <v>158</v>
      </c>
      <c r="B489" s="28" t="s">
        <v>35</v>
      </c>
      <c r="C489" s="28" t="s">
        <v>10</v>
      </c>
      <c r="D489" s="230" t="s">
        <v>239</v>
      </c>
      <c r="E489" s="231" t="s">
        <v>422</v>
      </c>
      <c r="F489" s="232" t="s">
        <v>423</v>
      </c>
      <c r="G489" s="31"/>
      <c r="H489" s="490">
        <f>SUM(H490,H502)</f>
        <v>33557517</v>
      </c>
    </row>
    <row r="490" spans="1:8" ht="35.25" customHeight="1" x14ac:dyDescent="0.25">
      <c r="A490" s="86" t="s">
        <v>165</v>
      </c>
      <c r="B490" s="2" t="s">
        <v>35</v>
      </c>
      <c r="C490" s="2" t="s">
        <v>10</v>
      </c>
      <c r="D490" s="233" t="s">
        <v>242</v>
      </c>
      <c r="E490" s="234" t="s">
        <v>422</v>
      </c>
      <c r="F490" s="235" t="s">
        <v>423</v>
      </c>
      <c r="G490" s="2"/>
      <c r="H490" s="491">
        <f>SUM(H491)</f>
        <v>16599105</v>
      </c>
    </row>
    <row r="491" spans="1:8" ht="18" customHeight="1" x14ac:dyDescent="0.25">
      <c r="A491" s="86" t="s">
        <v>511</v>
      </c>
      <c r="B491" s="2" t="s">
        <v>35</v>
      </c>
      <c r="C491" s="2" t="s">
        <v>10</v>
      </c>
      <c r="D491" s="233" t="s">
        <v>242</v>
      </c>
      <c r="E491" s="234" t="s">
        <v>10</v>
      </c>
      <c r="F491" s="235" t="s">
        <v>423</v>
      </c>
      <c r="G491" s="2"/>
      <c r="H491" s="491">
        <f>SUM(H494+H498+H500+H492)</f>
        <v>16599105</v>
      </c>
    </row>
    <row r="492" spans="1:8" ht="33.75" hidden="1" customHeight="1" x14ac:dyDescent="0.25">
      <c r="A492" s="86" t="s">
        <v>829</v>
      </c>
      <c r="B492" s="2" t="s">
        <v>35</v>
      </c>
      <c r="C492" s="2" t="s">
        <v>10</v>
      </c>
      <c r="D492" s="233" t="s">
        <v>242</v>
      </c>
      <c r="E492" s="234" t="s">
        <v>10</v>
      </c>
      <c r="F492" s="235" t="s">
        <v>828</v>
      </c>
      <c r="G492" s="2"/>
      <c r="H492" s="491">
        <f>SUM(H493)</f>
        <v>603750</v>
      </c>
    </row>
    <row r="493" spans="1:8" ht="32.25" hidden="1" customHeight="1" x14ac:dyDescent="0.25">
      <c r="A493" s="91" t="s">
        <v>598</v>
      </c>
      <c r="B493" s="2" t="s">
        <v>35</v>
      </c>
      <c r="C493" s="2" t="s">
        <v>10</v>
      </c>
      <c r="D493" s="233" t="s">
        <v>242</v>
      </c>
      <c r="E493" s="234" t="s">
        <v>10</v>
      </c>
      <c r="F493" s="235" t="s">
        <v>828</v>
      </c>
      <c r="G493" s="2" t="s">
        <v>16</v>
      </c>
      <c r="H493" s="493">
        <f>SUM(прил9!I690)</f>
        <v>603750</v>
      </c>
    </row>
    <row r="494" spans="1:8" ht="32.25" customHeight="1" x14ac:dyDescent="0.25">
      <c r="A494" s="3" t="s">
        <v>90</v>
      </c>
      <c r="B494" s="2" t="s">
        <v>35</v>
      </c>
      <c r="C494" s="2" t="s">
        <v>10</v>
      </c>
      <c r="D494" s="233" t="s">
        <v>242</v>
      </c>
      <c r="E494" s="234" t="s">
        <v>10</v>
      </c>
      <c r="F494" s="235" t="s">
        <v>455</v>
      </c>
      <c r="G494" s="2"/>
      <c r="H494" s="491">
        <f>SUM(H495:H497)</f>
        <v>15755749</v>
      </c>
    </row>
    <row r="495" spans="1:8" ht="47.25" x14ac:dyDescent="0.25">
      <c r="A495" s="86" t="s">
        <v>80</v>
      </c>
      <c r="B495" s="2" t="s">
        <v>35</v>
      </c>
      <c r="C495" s="2" t="s">
        <v>10</v>
      </c>
      <c r="D495" s="233" t="s">
        <v>242</v>
      </c>
      <c r="E495" s="234" t="s">
        <v>10</v>
      </c>
      <c r="F495" s="235" t="s">
        <v>455</v>
      </c>
      <c r="G495" s="2" t="s">
        <v>13</v>
      </c>
      <c r="H495" s="493">
        <f>SUM(прил9!I692)</f>
        <v>10202398</v>
      </c>
    </row>
    <row r="496" spans="1:8" ht="31.5" x14ac:dyDescent="0.25">
      <c r="A496" s="91" t="s">
        <v>598</v>
      </c>
      <c r="B496" s="2" t="s">
        <v>35</v>
      </c>
      <c r="C496" s="2" t="s">
        <v>10</v>
      </c>
      <c r="D496" s="233" t="s">
        <v>242</v>
      </c>
      <c r="E496" s="234" t="s">
        <v>10</v>
      </c>
      <c r="F496" s="235" t="s">
        <v>455</v>
      </c>
      <c r="G496" s="2" t="s">
        <v>16</v>
      </c>
      <c r="H496" s="493">
        <f>SUM(прил9!I693)</f>
        <v>5528055</v>
      </c>
    </row>
    <row r="497" spans="1:8" ht="15.75" x14ac:dyDescent="0.25">
      <c r="A497" s="3" t="s">
        <v>18</v>
      </c>
      <c r="B497" s="2" t="s">
        <v>35</v>
      </c>
      <c r="C497" s="2" t="s">
        <v>10</v>
      </c>
      <c r="D497" s="233" t="s">
        <v>242</v>
      </c>
      <c r="E497" s="234" t="s">
        <v>10</v>
      </c>
      <c r="F497" s="235" t="s">
        <v>455</v>
      </c>
      <c r="G497" s="2" t="s">
        <v>17</v>
      </c>
      <c r="H497" s="493">
        <f>SUM(прил9!I694)</f>
        <v>25296</v>
      </c>
    </row>
    <row r="498" spans="1:8" ht="18" customHeight="1" x14ac:dyDescent="0.25">
      <c r="A498" s="62" t="s">
        <v>106</v>
      </c>
      <c r="B498" s="2" t="s">
        <v>35</v>
      </c>
      <c r="C498" s="2" t="s">
        <v>10</v>
      </c>
      <c r="D498" s="233" t="s">
        <v>242</v>
      </c>
      <c r="E498" s="234" t="s">
        <v>10</v>
      </c>
      <c r="F498" s="235" t="s">
        <v>445</v>
      </c>
      <c r="G498" s="2"/>
      <c r="H498" s="491">
        <f>SUM(H499)</f>
        <v>239606</v>
      </c>
    </row>
    <row r="499" spans="1:8" ht="31.5" x14ac:dyDescent="0.25">
      <c r="A499" s="114" t="s">
        <v>598</v>
      </c>
      <c r="B499" s="2" t="s">
        <v>35</v>
      </c>
      <c r="C499" s="2" t="s">
        <v>10</v>
      </c>
      <c r="D499" s="233" t="s">
        <v>242</v>
      </c>
      <c r="E499" s="234" t="s">
        <v>10</v>
      </c>
      <c r="F499" s="235" t="s">
        <v>445</v>
      </c>
      <c r="G499" s="2" t="s">
        <v>16</v>
      </c>
      <c r="H499" s="493">
        <f>SUM(прил9!I696)</f>
        <v>239606</v>
      </c>
    </row>
    <row r="500" spans="1:8" ht="31.5" hidden="1" x14ac:dyDescent="0.25">
      <c r="A500" s="567" t="s">
        <v>629</v>
      </c>
      <c r="B500" s="2" t="s">
        <v>35</v>
      </c>
      <c r="C500" s="2" t="s">
        <v>10</v>
      </c>
      <c r="D500" s="233" t="s">
        <v>242</v>
      </c>
      <c r="E500" s="234" t="s">
        <v>10</v>
      </c>
      <c r="F500" s="235" t="s">
        <v>628</v>
      </c>
      <c r="G500" s="2"/>
      <c r="H500" s="491">
        <f>SUM(H501)</f>
        <v>0</v>
      </c>
    </row>
    <row r="501" spans="1:8" ht="31.5" hidden="1" x14ac:dyDescent="0.25">
      <c r="A501" s="3" t="s">
        <v>598</v>
      </c>
      <c r="B501" s="2" t="s">
        <v>35</v>
      </c>
      <c r="C501" s="2" t="s">
        <v>10</v>
      </c>
      <c r="D501" s="233" t="s">
        <v>242</v>
      </c>
      <c r="E501" s="234" t="s">
        <v>10</v>
      </c>
      <c r="F501" s="235" t="s">
        <v>628</v>
      </c>
      <c r="G501" s="2" t="s">
        <v>16</v>
      </c>
      <c r="H501" s="493">
        <f>SUM(прил9!I698)</f>
        <v>0</v>
      </c>
    </row>
    <row r="502" spans="1:8" ht="34.5" customHeight="1" x14ac:dyDescent="0.25">
      <c r="A502" s="3" t="s">
        <v>166</v>
      </c>
      <c r="B502" s="2" t="s">
        <v>35</v>
      </c>
      <c r="C502" s="2" t="s">
        <v>10</v>
      </c>
      <c r="D502" s="233" t="s">
        <v>512</v>
      </c>
      <c r="E502" s="234" t="s">
        <v>422</v>
      </c>
      <c r="F502" s="235" t="s">
        <v>423</v>
      </c>
      <c r="G502" s="2"/>
      <c r="H502" s="491">
        <f>SUM(H503)</f>
        <v>16958412</v>
      </c>
    </row>
    <row r="503" spans="1:8" ht="18" customHeight="1" x14ac:dyDescent="0.25">
      <c r="A503" s="3" t="s">
        <v>513</v>
      </c>
      <c r="B503" s="2" t="s">
        <v>35</v>
      </c>
      <c r="C503" s="2" t="s">
        <v>10</v>
      </c>
      <c r="D503" s="233" t="s">
        <v>243</v>
      </c>
      <c r="E503" s="234" t="s">
        <v>10</v>
      </c>
      <c r="F503" s="235" t="s">
        <v>423</v>
      </c>
      <c r="G503" s="2"/>
      <c r="H503" s="491">
        <f>SUM(H504+H508)</f>
        <v>16958412</v>
      </c>
    </row>
    <row r="504" spans="1:8" ht="32.25" customHeight="1" x14ac:dyDescent="0.25">
      <c r="A504" s="3" t="s">
        <v>90</v>
      </c>
      <c r="B504" s="2" t="s">
        <v>35</v>
      </c>
      <c r="C504" s="2" t="s">
        <v>10</v>
      </c>
      <c r="D504" s="233" t="s">
        <v>243</v>
      </c>
      <c r="E504" s="234" t="s">
        <v>10</v>
      </c>
      <c r="F504" s="235" t="s">
        <v>455</v>
      </c>
      <c r="G504" s="2"/>
      <c r="H504" s="491">
        <f>SUM(H505:H507)</f>
        <v>16958412</v>
      </c>
    </row>
    <row r="505" spans="1:8" ht="48.75" customHeight="1" x14ac:dyDescent="0.25">
      <c r="A505" s="86" t="s">
        <v>80</v>
      </c>
      <c r="B505" s="2" t="s">
        <v>35</v>
      </c>
      <c r="C505" s="2" t="s">
        <v>10</v>
      </c>
      <c r="D505" s="233" t="s">
        <v>243</v>
      </c>
      <c r="E505" s="234" t="s">
        <v>10</v>
      </c>
      <c r="F505" s="235" t="s">
        <v>455</v>
      </c>
      <c r="G505" s="2" t="s">
        <v>13</v>
      </c>
      <c r="H505" s="493">
        <f>SUM(прил9!I702)</f>
        <v>9704098</v>
      </c>
    </row>
    <row r="506" spans="1:8" ht="31.5" customHeight="1" x14ac:dyDescent="0.25">
      <c r="A506" s="91" t="s">
        <v>598</v>
      </c>
      <c r="B506" s="2" t="s">
        <v>35</v>
      </c>
      <c r="C506" s="2" t="s">
        <v>10</v>
      </c>
      <c r="D506" s="233" t="s">
        <v>243</v>
      </c>
      <c r="E506" s="234" t="s">
        <v>10</v>
      </c>
      <c r="F506" s="235" t="s">
        <v>455</v>
      </c>
      <c r="G506" s="2" t="s">
        <v>16</v>
      </c>
      <c r="H506" s="493">
        <f>SUM(прил9!I703)</f>
        <v>7249467</v>
      </c>
    </row>
    <row r="507" spans="1:8" ht="17.25" customHeight="1" x14ac:dyDescent="0.25">
      <c r="A507" s="3" t="s">
        <v>18</v>
      </c>
      <c r="B507" s="2" t="s">
        <v>35</v>
      </c>
      <c r="C507" s="2" t="s">
        <v>10</v>
      </c>
      <c r="D507" s="233" t="s">
        <v>243</v>
      </c>
      <c r="E507" s="234" t="s">
        <v>10</v>
      </c>
      <c r="F507" s="235" t="s">
        <v>455</v>
      </c>
      <c r="G507" s="2" t="s">
        <v>17</v>
      </c>
      <c r="H507" s="493">
        <f>SUM(прил9!I704)</f>
        <v>4847</v>
      </c>
    </row>
    <row r="508" spans="1:8" s="563" customFormat="1" ht="48" hidden="1" customHeight="1" x14ac:dyDescent="0.25">
      <c r="A508" s="62" t="s">
        <v>895</v>
      </c>
      <c r="B508" s="2" t="s">
        <v>35</v>
      </c>
      <c r="C508" s="2" t="s">
        <v>10</v>
      </c>
      <c r="D508" s="233" t="s">
        <v>242</v>
      </c>
      <c r="E508" s="234" t="s">
        <v>10</v>
      </c>
      <c r="F508" s="235" t="s">
        <v>894</v>
      </c>
      <c r="G508" s="2"/>
      <c r="H508" s="491">
        <f>SUM(H509)</f>
        <v>0</v>
      </c>
    </row>
    <row r="509" spans="1:8" s="563" customFormat="1" ht="33.75" hidden="1" customHeight="1" x14ac:dyDescent="0.25">
      <c r="A509" s="3" t="s">
        <v>598</v>
      </c>
      <c r="B509" s="2" t="s">
        <v>35</v>
      </c>
      <c r="C509" s="2" t="s">
        <v>10</v>
      </c>
      <c r="D509" s="233" t="s">
        <v>242</v>
      </c>
      <c r="E509" s="234" t="s">
        <v>10</v>
      </c>
      <c r="F509" s="235" t="s">
        <v>894</v>
      </c>
      <c r="G509" s="2" t="s">
        <v>16</v>
      </c>
      <c r="H509" s="493">
        <f>SUM(прил9!I706)</f>
        <v>0</v>
      </c>
    </row>
    <row r="510" spans="1:8" s="65" customFormat="1" ht="33.75" customHeight="1" x14ac:dyDescent="0.25">
      <c r="A510" s="76" t="s">
        <v>120</v>
      </c>
      <c r="B510" s="28" t="s">
        <v>35</v>
      </c>
      <c r="C510" s="28" t="s">
        <v>10</v>
      </c>
      <c r="D510" s="230" t="s">
        <v>437</v>
      </c>
      <c r="E510" s="231" t="s">
        <v>422</v>
      </c>
      <c r="F510" s="232" t="s">
        <v>423</v>
      </c>
      <c r="G510" s="28"/>
      <c r="H510" s="490">
        <f>SUM(H511)</f>
        <v>124000</v>
      </c>
    </row>
    <row r="511" spans="1:8" s="65" customFormat="1" ht="47.25" customHeight="1" x14ac:dyDescent="0.25">
      <c r="A511" s="77" t="s">
        <v>156</v>
      </c>
      <c r="B511" s="35" t="s">
        <v>35</v>
      </c>
      <c r="C511" s="44" t="s">
        <v>10</v>
      </c>
      <c r="D511" s="272" t="s">
        <v>236</v>
      </c>
      <c r="E511" s="273" t="s">
        <v>422</v>
      </c>
      <c r="F511" s="274" t="s">
        <v>423</v>
      </c>
      <c r="G511" s="72"/>
      <c r="H511" s="494">
        <f>SUM(H512)</f>
        <v>124000</v>
      </c>
    </row>
    <row r="512" spans="1:8" s="65" customFormat="1" ht="32.25" customHeight="1" x14ac:dyDescent="0.25">
      <c r="A512" s="77" t="s">
        <v>499</v>
      </c>
      <c r="B512" s="35" t="s">
        <v>35</v>
      </c>
      <c r="C512" s="44" t="s">
        <v>10</v>
      </c>
      <c r="D512" s="272" t="s">
        <v>236</v>
      </c>
      <c r="E512" s="273" t="s">
        <v>10</v>
      </c>
      <c r="F512" s="274" t="s">
        <v>423</v>
      </c>
      <c r="G512" s="72"/>
      <c r="H512" s="494">
        <f>SUM(H513)</f>
        <v>124000</v>
      </c>
    </row>
    <row r="513" spans="1:8" s="37" customFormat="1" ht="32.25" customHeight="1" x14ac:dyDescent="0.25">
      <c r="A513" s="70" t="s">
        <v>157</v>
      </c>
      <c r="B513" s="35" t="s">
        <v>35</v>
      </c>
      <c r="C513" s="44" t="s">
        <v>10</v>
      </c>
      <c r="D513" s="272" t="s">
        <v>236</v>
      </c>
      <c r="E513" s="273" t="s">
        <v>10</v>
      </c>
      <c r="F513" s="274" t="s">
        <v>500</v>
      </c>
      <c r="G513" s="72"/>
      <c r="H513" s="494">
        <f>SUM(H514)</f>
        <v>124000</v>
      </c>
    </row>
    <row r="514" spans="1:8" s="37" customFormat="1" ht="30.75" customHeight="1" x14ac:dyDescent="0.25">
      <c r="A514" s="94" t="s">
        <v>598</v>
      </c>
      <c r="B514" s="44" t="s">
        <v>35</v>
      </c>
      <c r="C514" s="44" t="s">
        <v>10</v>
      </c>
      <c r="D514" s="272" t="s">
        <v>236</v>
      </c>
      <c r="E514" s="273" t="s">
        <v>10</v>
      </c>
      <c r="F514" s="274" t="s">
        <v>500</v>
      </c>
      <c r="G514" s="72" t="s">
        <v>16</v>
      </c>
      <c r="H514" s="495">
        <f>SUM(прил9!I711)</f>
        <v>124000</v>
      </c>
    </row>
    <row r="515" spans="1:8" s="37" customFormat="1" ht="64.5" customHeight="1" x14ac:dyDescent="0.25">
      <c r="A515" s="105" t="s">
        <v>136</v>
      </c>
      <c r="B515" s="28" t="s">
        <v>35</v>
      </c>
      <c r="C515" s="42" t="s">
        <v>10</v>
      </c>
      <c r="D515" s="242" t="s">
        <v>212</v>
      </c>
      <c r="E515" s="243" t="s">
        <v>422</v>
      </c>
      <c r="F515" s="244" t="s">
        <v>423</v>
      </c>
      <c r="G515" s="28"/>
      <c r="H515" s="490">
        <f>SUM(H516)</f>
        <v>49000</v>
      </c>
    </row>
    <row r="516" spans="1:8" s="37" customFormat="1" ht="94.5" customHeight="1" x14ac:dyDescent="0.25">
      <c r="A516" s="106" t="s">
        <v>152</v>
      </c>
      <c r="B516" s="2" t="s">
        <v>35</v>
      </c>
      <c r="C516" s="35" t="s">
        <v>10</v>
      </c>
      <c r="D516" s="275" t="s">
        <v>214</v>
      </c>
      <c r="E516" s="276" t="s">
        <v>422</v>
      </c>
      <c r="F516" s="277" t="s">
        <v>423</v>
      </c>
      <c r="G516" s="2"/>
      <c r="H516" s="491">
        <f>SUM(H517)</f>
        <v>49000</v>
      </c>
    </row>
    <row r="517" spans="1:8" s="37" customFormat="1" ht="46.5" customHeight="1" x14ac:dyDescent="0.25">
      <c r="A517" s="106" t="s">
        <v>442</v>
      </c>
      <c r="B517" s="2" t="s">
        <v>35</v>
      </c>
      <c r="C517" s="35" t="s">
        <v>10</v>
      </c>
      <c r="D517" s="275" t="s">
        <v>214</v>
      </c>
      <c r="E517" s="276" t="s">
        <v>10</v>
      </c>
      <c r="F517" s="277" t="s">
        <v>423</v>
      </c>
      <c r="G517" s="2"/>
      <c r="H517" s="491">
        <f>SUM(H518)</f>
        <v>49000</v>
      </c>
    </row>
    <row r="518" spans="1:8" s="37" customFormat="1" ht="18.75" customHeight="1" x14ac:dyDescent="0.25">
      <c r="A518" s="62" t="s">
        <v>105</v>
      </c>
      <c r="B518" s="2" t="s">
        <v>35</v>
      </c>
      <c r="C518" s="35" t="s">
        <v>10</v>
      </c>
      <c r="D518" s="275" t="s">
        <v>214</v>
      </c>
      <c r="E518" s="276" t="s">
        <v>10</v>
      </c>
      <c r="F518" s="277" t="s">
        <v>443</v>
      </c>
      <c r="G518" s="2"/>
      <c r="H518" s="491">
        <f>SUM(H519)</f>
        <v>49000</v>
      </c>
    </row>
    <row r="519" spans="1:8" s="37" customFormat="1" ht="34.5" customHeight="1" x14ac:dyDescent="0.25">
      <c r="A519" s="114" t="s">
        <v>598</v>
      </c>
      <c r="B519" s="2" t="s">
        <v>35</v>
      </c>
      <c r="C519" s="35" t="s">
        <v>10</v>
      </c>
      <c r="D519" s="275" t="s">
        <v>214</v>
      </c>
      <c r="E519" s="276" t="s">
        <v>10</v>
      </c>
      <c r="F519" s="277" t="s">
        <v>443</v>
      </c>
      <c r="G519" s="2" t="s">
        <v>16</v>
      </c>
      <c r="H519" s="492">
        <f>SUM(прил9!I716)</f>
        <v>49000</v>
      </c>
    </row>
    <row r="520" spans="1:8" s="65" customFormat="1" ht="33.75" customHeight="1" x14ac:dyDescent="0.25">
      <c r="A520" s="27" t="s">
        <v>143</v>
      </c>
      <c r="B520" s="28" t="s">
        <v>35</v>
      </c>
      <c r="C520" s="28" t="s">
        <v>10</v>
      </c>
      <c r="D520" s="230" t="s">
        <v>217</v>
      </c>
      <c r="E520" s="231" t="s">
        <v>422</v>
      </c>
      <c r="F520" s="232" t="s">
        <v>423</v>
      </c>
      <c r="G520" s="31"/>
      <c r="H520" s="490">
        <f>SUM(H521)</f>
        <v>25000</v>
      </c>
    </row>
    <row r="521" spans="1:8" s="65" customFormat="1" ht="64.5" customHeight="1" x14ac:dyDescent="0.25">
      <c r="A521" s="86" t="s">
        <v>167</v>
      </c>
      <c r="B521" s="2" t="s">
        <v>35</v>
      </c>
      <c r="C521" s="2" t="s">
        <v>10</v>
      </c>
      <c r="D521" s="233" t="s">
        <v>244</v>
      </c>
      <c r="E521" s="234" t="s">
        <v>422</v>
      </c>
      <c r="F521" s="235" t="s">
        <v>423</v>
      </c>
      <c r="G521" s="2"/>
      <c r="H521" s="491">
        <f>SUM(H522)</f>
        <v>25000</v>
      </c>
    </row>
    <row r="522" spans="1:8" s="65" customFormat="1" ht="33.75" customHeight="1" x14ac:dyDescent="0.25">
      <c r="A522" s="86" t="s">
        <v>514</v>
      </c>
      <c r="B522" s="2" t="s">
        <v>35</v>
      </c>
      <c r="C522" s="2" t="s">
        <v>10</v>
      </c>
      <c r="D522" s="233" t="s">
        <v>244</v>
      </c>
      <c r="E522" s="234" t="s">
        <v>12</v>
      </c>
      <c r="F522" s="235" t="s">
        <v>423</v>
      </c>
      <c r="G522" s="2"/>
      <c r="H522" s="491">
        <f>SUM(H523+H525)</f>
        <v>25000</v>
      </c>
    </row>
    <row r="523" spans="1:8" s="65" customFormat="1" ht="17.25" hidden="1" customHeight="1" x14ac:dyDescent="0.25">
      <c r="A523" s="62" t="s">
        <v>106</v>
      </c>
      <c r="B523" s="2" t="s">
        <v>35</v>
      </c>
      <c r="C523" s="2" t="s">
        <v>10</v>
      </c>
      <c r="D523" s="233" t="s">
        <v>244</v>
      </c>
      <c r="E523" s="234" t="s">
        <v>12</v>
      </c>
      <c r="F523" s="235" t="s">
        <v>445</v>
      </c>
      <c r="G523" s="2"/>
      <c r="H523" s="491">
        <f>SUM(H524)</f>
        <v>0</v>
      </c>
    </row>
    <row r="524" spans="1:8" s="65" customFormat="1" ht="33.75" hidden="1" customHeight="1" x14ac:dyDescent="0.25">
      <c r="A524" s="114" t="s">
        <v>598</v>
      </c>
      <c r="B524" s="2" t="s">
        <v>35</v>
      </c>
      <c r="C524" s="2" t="s">
        <v>10</v>
      </c>
      <c r="D524" s="233" t="s">
        <v>244</v>
      </c>
      <c r="E524" s="234" t="s">
        <v>12</v>
      </c>
      <c r="F524" s="235" t="s">
        <v>445</v>
      </c>
      <c r="G524" s="2" t="s">
        <v>16</v>
      </c>
      <c r="H524" s="493">
        <f>SUM(прил9!I721)</f>
        <v>0</v>
      </c>
    </row>
    <row r="525" spans="1:8" s="65" customFormat="1" ht="33" customHeight="1" x14ac:dyDescent="0.25">
      <c r="A525" s="3" t="s">
        <v>516</v>
      </c>
      <c r="B525" s="2" t="s">
        <v>35</v>
      </c>
      <c r="C525" s="2" t="s">
        <v>10</v>
      </c>
      <c r="D525" s="233" t="s">
        <v>244</v>
      </c>
      <c r="E525" s="234" t="s">
        <v>12</v>
      </c>
      <c r="F525" s="235" t="s">
        <v>515</v>
      </c>
      <c r="G525" s="2"/>
      <c r="H525" s="491">
        <f>SUM(H526)</f>
        <v>25000</v>
      </c>
    </row>
    <row r="526" spans="1:8" s="65" customFormat="1" ht="30.75" customHeight="1" x14ac:dyDescent="0.25">
      <c r="A526" s="91" t="s">
        <v>598</v>
      </c>
      <c r="B526" s="2" t="s">
        <v>35</v>
      </c>
      <c r="C526" s="2" t="s">
        <v>10</v>
      </c>
      <c r="D526" s="233" t="s">
        <v>244</v>
      </c>
      <c r="E526" s="234" t="s">
        <v>12</v>
      </c>
      <c r="F526" s="235" t="s">
        <v>515</v>
      </c>
      <c r="G526" s="2" t="s">
        <v>16</v>
      </c>
      <c r="H526" s="493">
        <f>SUM(прил9!I723)</f>
        <v>25000</v>
      </c>
    </row>
    <row r="527" spans="1:8" ht="15.75" x14ac:dyDescent="0.25">
      <c r="A527" s="88" t="s">
        <v>36</v>
      </c>
      <c r="B527" s="23" t="s">
        <v>35</v>
      </c>
      <c r="C527" s="23" t="s">
        <v>20</v>
      </c>
      <c r="D527" s="227"/>
      <c r="E527" s="228"/>
      <c r="F527" s="229"/>
      <c r="G527" s="22"/>
      <c r="H527" s="497">
        <f>SUM(H528,H547)</f>
        <v>7172670</v>
      </c>
    </row>
    <row r="528" spans="1:8" ht="35.25" customHeight="1" x14ac:dyDescent="0.25">
      <c r="A528" s="27" t="s">
        <v>158</v>
      </c>
      <c r="B528" s="28" t="s">
        <v>35</v>
      </c>
      <c r="C528" s="28" t="s">
        <v>20</v>
      </c>
      <c r="D528" s="230" t="s">
        <v>239</v>
      </c>
      <c r="E528" s="231" t="s">
        <v>422</v>
      </c>
      <c r="F528" s="232" t="s">
        <v>423</v>
      </c>
      <c r="G528" s="28"/>
      <c r="H528" s="490">
        <f>SUM(H535+H529)</f>
        <v>7165670</v>
      </c>
    </row>
    <row r="529" spans="1:8" s="43" customFormat="1" ht="35.25" customHeight="1" x14ac:dyDescent="0.25">
      <c r="A529" s="62" t="s">
        <v>166</v>
      </c>
      <c r="B529" s="2" t="s">
        <v>35</v>
      </c>
      <c r="C529" s="2" t="s">
        <v>20</v>
      </c>
      <c r="D529" s="233" t="s">
        <v>512</v>
      </c>
      <c r="E529" s="234" t="s">
        <v>422</v>
      </c>
      <c r="F529" s="235" t="s">
        <v>423</v>
      </c>
      <c r="G529" s="2"/>
      <c r="H529" s="491">
        <f>SUM(H530)</f>
        <v>366200</v>
      </c>
    </row>
    <row r="530" spans="1:8" s="43" customFormat="1" ht="19.5" customHeight="1" x14ac:dyDescent="0.25">
      <c r="A530" s="109" t="s">
        <v>762</v>
      </c>
      <c r="B530" s="2" t="s">
        <v>35</v>
      </c>
      <c r="C530" s="2" t="s">
        <v>20</v>
      </c>
      <c r="D530" s="233" t="s">
        <v>243</v>
      </c>
      <c r="E530" s="234" t="s">
        <v>12</v>
      </c>
      <c r="F530" s="235" t="s">
        <v>423</v>
      </c>
      <c r="G530" s="2"/>
      <c r="H530" s="491">
        <f>SUM(H531+H533)</f>
        <v>366200</v>
      </c>
    </row>
    <row r="531" spans="1:8" s="43" customFormat="1" ht="35.25" customHeight="1" x14ac:dyDescent="0.25">
      <c r="A531" s="109" t="s">
        <v>761</v>
      </c>
      <c r="B531" s="2" t="s">
        <v>35</v>
      </c>
      <c r="C531" s="2" t="s">
        <v>20</v>
      </c>
      <c r="D531" s="233" t="s">
        <v>243</v>
      </c>
      <c r="E531" s="234" t="s">
        <v>12</v>
      </c>
      <c r="F531" s="235" t="s">
        <v>760</v>
      </c>
      <c r="G531" s="2"/>
      <c r="H531" s="491">
        <f>SUM(H532)</f>
        <v>366200</v>
      </c>
    </row>
    <row r="532" spans="1:8" s="43" customFormat="1" ht="18" customHeight="1" x14ac:dyDescent="0.25">
      <c r="A532" s="109" t="s">
        <v>21</v>
      </c>
      <c r="B532" s="2" t="s">
        <v>35</v>
      </c>
      <c r="C532" s="2" t="s">
        <v>20</v>
      </c>
      <c r="D532" s="233" t="s">
        <v>243</v>
      </c>
      <c r="E532" s="234" t="s">
        <v>12</v>
      </c>
      <c r="F532" s="235" t="s">
        <v>760</v>
      </c>
      <c r="G532" s="2" t="s">
        <v>68</v>
      </c>
      <c r="H532" s="493">
        <f>SUM(прил9!I729)</f>
        <v>366200</v>
      </c>
    </row>
    <row r="533" spans="1:8" s="43" customFormat="1" ht="18" hidden="1" customHeight="1" x14ac:dyDescent="0.25">
      <c r="A533" s="109" t="s">
        <v>843</v>
      </c>
      <c r="B533" s="44" t="s">
        <v>35</v>
      </c>
      <c r="C533" s="44" t="s">
        <v>20</v>
      </c>
      <c r="D533" s="272" t="s">
        <v>245</v>
      </c>
      <c r="E533" s="273" t="s">
        <v>521</v>
      </c>
      <c r="F533" s="274" t="s">
        <v>842</v>
      </c>
      <c r="G533" s="2"/>
      <c r="H533" s="491">
        <f>SUM(H534)</f>
        <v>0</v>
      </c>
    </row>
    <row r="534" spans="1:8" s="43" customFormat="1" ht="18" hidden="1" customHeight="1" x14ac:dyDescent="0.25">
      <c r="A534" s="114" t="s">
        <v>598</v>
      </c>
      <c r="B534" s="44" t="s">
        <v>35</v>
      </c>
      <c r="C534" s="44" t="s">
        <v>20</v>
      </c>
      <c r="D534" s="272" t="s">
        <v>245</v>
      </c>
      <c r="E534" s="273" t="s">
        <v>521</v>
      </c>
      <c r="F534" s="274" t="s">
        <v>842</v>
      </c>
      <c r="G534" s="2" t="s">
        <v>16</v>
      </c>
      <c r="H534" s="493">
        <f>SUM(прил9!I731)</f>
        <v>0</v>
      </c>
    </row>
    <row r="535" spans="1:8" ht="48" customHeight="1" x14ac:dyDescent="0.25">
      <c r="A535" s="3" t="s">
        <v>168</v>
      </c>
      <c r="B535" s="2" t="s">
        <v>35</v>
      </c>
      <c r="C535" s="2" t="s">
        <v>20</v>
      </c>
      <c r="D535" s="233" t="s">
        <v>245</v>
      </c>
      <c r="E535" s="234" t="s">
        <v>422</v>
      </c>
      <c r="F535" s="235" t="s">
        <v>423</v>
      </c>
      <c r="G535" s="2"/>
      <c r="H535" s="491">
        <f>SUM(H536+H540)</f>
        <v>6799470</v>
      </c>
    </row>
    <row r="536" spans="1:8" ht="66.75" customHeight="1" x14ac:dyDescent="0.25">
      <c r="A536" s="3" t="s">
        <v>520</v>
      </c>
      <c r="B536" s="2" t="s">
        <v>35</v>
      </c>
      <c r="C536" s="2" t="s">
        <v>20</v>
      </c>
      <c r="D536" s="233" t="s">
        <v>245</v>
      </c>
      <c r="E536" s="234" t="s">
        <v>10</v>
      </c>
      <c r="F536" s="235" t="s">
        <v>423</v>
      </c>
      <c r="G536" s="2"/>
      <c r="H536" s="491">
        <f>SUM(H537)</f>
        <v>1267119</v>
      </c>
    </row>
    <row r="537" spans="1:8" ht="31.5" x14ac:dyDescent="0.25">
      <c r="A537" s="3" t="s">
        <v>79</v>
      </c>
      <c r="B537" s="44" t="s">
        <v>35</v>
      </c>
      <c r="C537" s="44" t="s">
        <v>20</v>
      </c>
      <c r="D537" s="272" t="s">
        <v>245</v>
      </c>
      <c r="E537" s="273" t="s">
        <v>521</v>
      </c>
      <c r="F537" s="274" t="s">
        <v>427</v>
      </c>
      <c r="G537" s="44"/>
      <c r="H537" s="491">
        <f>SUM(H538:H539)</f>
        <v>1267119</v>
      </c>
    </row>
    <row r="538" spans="1:8" ht="48.75" customHeight="1" x14ac:dyDescent="0.25">
      <c r="A538" s="86" t="s">
        <v>80</v>
      </c>
      <c r="B538" s="2" t="s">
        <v>35</v>
      </c>
      <c r="C538" s="2" t="s">
        <v>20</v>
      </c>
      <c r="D538" s="233" t="s">
        <v>245</v>
      </c>
      <c r="E538" s="234" t="s">
        <v>521</v>
      </c>
      <c r="F538" s="235" t="s">
        <v>427</v>
      </c>
      <c r="G538" s="2" t="s">
        <v>13</v>
      </c>
      <c r="H538" s="493">
        <f>SUM(прил9!I735)</f>
        <v>1267119</v>
      </c>
    </row>
    <row r="539" spans="1:8" ht="19.5" hidden="1" customHeight="1" x14ac:dyDescent="0.25">
      <c r="A539" s="91" t="s">
        <v>598</v>
      </c>
      <c r="B539" s="2" t="s">
        <v>35</v>
      </c>
      <c r="C539" s="2" t="s">
        <v>20</v>
      </c>
      <c r="D539" s="233" t="s">
        <v>245</v>
      </c>
      <c r="E539" s="234" t="s">
        <v>521</v>
      </c>
      <c r="F539" s="235" t="s">
        <v>427</v>
      </c>
      <c r="G539" s="2" t="s">
        <v>17</v>
      </c>
      <c r="H539" s="493"/>
    </row>
    <row r="540" spans="1:8" ht="48" customHeight="1" x14ac:dyDescent="0.25">
      <c r="A540" s="3" t="s">
        <v>517</v>
      </c>
      <c r="B540" s="2" t="s">
        <v>35</v>
      </c>
      <c r="C540" s="2" t="s">
        <v>20</v>
      </c>
      <c r="D540" s="233" t="s">
        <v>245</v>
      </c>
      <c r="E540" s="234" t="s">
        <v>12</v>
      </c>
      <c r="F540" s="235" t="s">
        <v>423</v>
      </c>
      <c r="G540" s="2"/>
      <c r="H540" s="491">
        <f>SUM(H541+H543)</f>
        <v>5532351</v>
      </c>
    </row>
    <row r="541" spans="1:8" ht="47.25" x14ac:dyDescent="0.25">
      <c r="A541" s="3" t="s">
        <v>92</v>
      </c>
      <c r="B541" s="2" t="s">
        <v>35</v>
      </c>
      <c r="C541" s="2" t="s">
        <v>20</v>
      </c>
      <c r="D541" s="233" t="s">
        <v>245</v>
      </c>
      <c r="E541" s="234" t="s">
        <v>518</v>
      </c>
      <c r="F541" s="235" t="s">
        <v>519</v>
      </c>
      <c r="G541" s="2"/>
      <c r="H541" s="491">
        <f>SUM(H542)</f>
        <v>52872</v>
      </c>
    </row>
    <row r="542" spans="1:8" ht="47.25" x14ac:dyDescent="0.25">
      <c r="A542" s="86" t="s">
        <v>80</v>
      </c>
      <c r="B542" s="2" t="s">
        <v>35</v>
      </c>
      <c r="C542" s="2" t="s">
        <v>20</v>
      </c>
      <c r="D542" s="233" t="s">
        <v>245</v>
      </c>
      <c r="E542" s="234" t="s">
        <v>518</v>
      </c>
      <c r="F542" s="235" t="s">
        <v>519</v>
      </c>
      <c r="G542" s="2" t="s">
        <v>13</v>
      </c>
      <c r="H542" s="493">
        <f>SUM(прил9!I739)</f>
        <v>52872</v>
      </c>
    </row>
    <row r="543" spans="1:8" ht="31.5" x14ac:dyDescent="0.25">
      <c r="A543" s="3" t="s">
        <v>90</v>
      </c>
      <c r="B543" s="2" t="s">
        <v>35</v>
      </c>
      <c r="C543" s="2" t="s">
        <v>20</v>
      </c>
      <c r="D543" s="233" t="s">
        <v>245</v>
      </c>
      <c r="E543" s="234" t="s">
        <v>518</v>
      </c>
      <c r="F543" s="235" t="s">
        <v>455</v>
      </c>
      <c r="G543" s="2"/>
      <c r="H543" s="491">
        <f>SUM(H544:H546)</f>
        <v>5479479</v>
      </c>
    </row>
    <row r="544" spans="1:8" ht="47.25" x14ac:dyDescent="0.25">
      <c r="A544" s="86" t="s">
        <v>80</v>
      </c>
      <c r="B544" s="2" t="s">
        <v>35</v>
      </c>
      <c r="C544" s="2" t="s">
        <v>20</v>
      </c>
      <c r="D544" s="233" t="s">
        <v>245</v>
      </c>
      <c r="E544" s="234" t="s">
        <v>518</v>
      </c>
      <c r="F544" s="235" t="s">
        <v>455</v>
      </c>
      <c r="G544" s="2" t="s">
        <v>13</v>
      </c>
      <c r="H544" s="493">
        <f>SUM(прил9!I741)</f>
        <v>5007879</v>
      </c>
    </row>
    <row r="545" spans="1:8" ht="32.25" customHeight="1" x14ac:dyDescent="0.25">
      <c r="A545" s="91" t="s">
        <v>598</v>
      </c>
      <c r="B545" s="2" t="s">
        <v>35</v>
      </c>
      <c r="C545" s="2" t="s">
        <v>20</v>
      </c>
      <c r="D545" s="233" t="s">
        <v>245</v>
      </c>
      <c r="E545" s="234" t="s">
        <v>518</v>
      </c>
      <c r="F545" s="235" t="s">
        <v>455</v>
      </c>
      <c r="G545" s="2" t="s">
        <v>16</v>
      </c>
      <c r="H545" s="493">
        <f>SUM(прил9!I742)</f>
        <v>471225</v>
      </c>
    </row>
    <row r="546" spans="1:8" ht="16.5" customHeight="1" x14ac:dyDescent="0.25">
      <c r="A546" s="3" t="s">
        <v>18</v>
      </c>
      <c r="B546" s="2" t="s">
        <v>35</v>
      </c>
      <c r="C546" s="2" t="s">
        <v>20</v>
      </c>
      <c r="D546" s="233" t="s">
        <v>245</v>
      </c>
      <c r="E546" s="234" t="s">
        <v>518</v>
      </c>
      <c r="F546" s="235" t="s">
        <v>455</v>
      </c>
      <c r="G546" s="2" t="s">
        <v>17</v>
      </c>
      <c r="H546" s="493">
        <f>SUM(прил9!I743)</f>
        <v>375</v>
      </c>
    </row>
    <row r="547" spans="1:8" ht="31.5" customHeight="1" x14ac:dyDescent="0.25">
      <c r="A547" s="105" t="s">
        <v>111</v>
      </c>
      <c r="B547" s="28" t="s">
        <v>35</v>
      </c>
      <c r="C547" s="28" t="s">
        <v>20</v>
      </c>
      <c r="D547" s="230" t="s">
        <v>425</v>
      </c>
      <c r="E547" s="231" t="s">
        <v>422</v>
      </c>
      <c r="F547" s="232" t="s">
        <v>423</v>
      </c>
      <c r="G547" s="28"/>
      <c r="H547" s="490">
        <f>SUM(H548)</f>
        <v>7000</v>
      </c>
    </row>
    <row r="548" spans="1:8" ht="48.75" customHeight="1" x14ac:dyDescent="0.25">
      <c r="A548" s="106" t="s">
        <v>124</v>
      </c>
      <c r="B548" s="2" t="s">
        <v>35</v>
      </c>
      <c r="C548" s="2" t="s">
        <v>20</v>
      </c>
      <c r="D548" s="233" t="s">
        <v>196</v>
      </c>
      <c r="E548" s="234" t="s">
        <v>422</v>
      </c>
      <c r="F548" s="235" t="s">
        <v>423</v>
      </c>
      <c r="G548" s="44"/>
      <c r="H548" s="491">
        <f>SUM(H549)</f>
        <v>7000</v>
      </c>
    </row>
    <row r="549" spans="1:8" ht="48.75" customHeight="1" x14ac:dyDescent="0.25">
      <c r="A549" s="106" t="s">
        <v>429</v>
      </c>
      <c r="B549" s="2" t="s">
        <v>35</v>
      </c>
      <c r="C549" s="2" t="s">
        <v>20</v>
      </c>
      <c r="D549" s="233" t="s">
        <v>196</v>
      </c>
      <c r="E549" s="234" t="s">
        <v>10</v>
      </c>
      <c r="F549" s="235" t="s">
        <v>423</v>
      </c>
      <c r="G549" s="44"/>
      <c r="H549" s="491">
        <f>SUM(H550)</f>
        <v>7000</v>
      </c>
    </row>
    <row r="550" spans="1:8" ht="15.75" customHeight="1" x14ac:dyDescent="0.25">
      <c r="A550" s="106" t="s">
        <v>113</v>
      </c>
      <c r="B550" s="2" t="s">
        <v>35</v>
      </c>
      <c r="C550" s="2" t="s">
        <v>20</v>
      </c>
      <c r="D550" s="233" t="s">
        <v>196</v>
      </c>
      <c r="E550" s="234" t="s">
        <v>10</v>
      </c>
      <c r="F550" s="235" t="s">
        <v>428</v>
      </c>
      <c r="G550" s="44"/>
      <c r="H550" s="491">
        <f>SUM(H551)</f>
        <v>7000</v>
      </c>
    </row>
    <row r="551" spans="1:8" ht="32.25" customHeight="1" x14ac:dyDescent="0.25">
      <c r="A551" s="114" t="s">
        <v>598</v>
      </c>
      <c r="B551" s="2" t="s">
        <v>35</v>
      </c>
      <c r="C551" s="2" t="s">
        <v>20</v>
      </c>
      <c r="D551" s="233" t="s">
        <v>196</v>
      </c>
      <c r="E551" s="234" t="s">
        <v>10</v>
      </c>
      <c r="F551" s="235" t="s">
        <v>428</v>
      </c>
      <c r="G551" s="2" t="s">
        <v>16</v>
      </c>
      <c r="H551" s="493">
        <f>SUM(прил9!I748)</f>
        <v>7000</v>
      </c>
    </row>
    <row r="552" spans="1:8" ht="17.25" customHeight="1" x14ac:dyDescent="0.25">
      <c r="A552" s="443" t="s">
        <v>765</v>
      </c>
      <c r="B552" s="137" t="s">
        <v>32</v>
      </c>
      <c r="C552" s="39"/>
      <c r="D552" s="263"/>
      <c r="E552" s="264"/>
      <c r="F552" s="265"/>
      <c r="G552" s="16"/>
      <c r="H552" s="544">
        <f>SUM(H553)</f>
        <v>130280</v>
      </c>
    </row>
    <row r="553" spans="1:8" ht="16.5" customHeight="1" x14ac:dyDescent="0.25">
      <c r="A553" s="437" t="s">
        <v>766</v>
      </c>
      <c r="B553" s="56" t="s">
        <v>32</v>
      </c>
      <c r="C553" s="23" t="s">
        <v>29</v>
      </c>
      <c r="D553" s="227"/>
      <c r="E553" s="228"/>
      <c r="F553" s="229"/>
      <c r="G553" s="23"/>
      <c r="H553" s="497">
        <f>SUM(H554)</f>
        <v>130280</v>
      </c>
    </row>
    <row r="554" spans="1:8" ht="16.5" customHeight="1" x14ac:dyDescent="0.25">
      <c r="A554" s="76" t="s">
        <v>189</v>
      </c>
      <c r="B554" s="28" t="s">
        <v>32</v>
      </c>
      <c r="C554" s="30" t="s">
        <v>29</v>
      </c>
      <c r="D554" s="236" t="s">
        <v>208</v>
      </c>
      <c r="E554" s="237" t="s">
        <v>422</v>
      </c>
      <c r="F554" s="238" t="s">
        <v>423</v>
      </c>
      <c r="G554" s="28"/>
      <c r="H554" s="490">
        <f>SUM(H555)</f>
        <v>130280</v>
      </c>
    </row>
    <row r="555" spans="1:8" ht="16.5" customHeight="1" x14ac:dyDescent="0.25">
      <c r="A555" s="86" t="s">
        <v>188</v>
      </c>
      <c r="B555" s="2" t="s">
        <v>32</v>
      </c>
      <c r="C555" s="381" t="s">
        <v>29</v>
      </c>
      <c r="D555" s="251" t="s">
        <v>209</v>
      </c>
      <c r="E555" s="252" t="s">
        <v>422</v>
      </c>
      <c r="F555" s="253" t="s">
        <v>423</v>
      </c>
      <c r="G555" s="2"/>
      <c r="H555" s="491">
        <f>SUM(H556)</f>
        <v>130280</v>
      </c>
    </row>
    <row r="556" spans="1:8" ht="30.75" customHeight="1" x14ac:dyDescent="0.25">
      <c r="A556" s="86" t="s">
        <v>888</v>
      </c>
      <c r="B556" s="2" t="s">
        <v>32</v>
      </c>
      <c r="C556" s="381" t="s">
        <v>29</v>
      </c>
      <c r="D556" s="251" t="s">
        <v>209</v>
      </c>
      <c r="E556" s="252" t="s">
        <v>422</v>
      </c>
      <c r="F556" s="392">
        <v>12700</v>
      </c>
      <c r="G556" s="2"/>
      <c r="H556" s="491">
        <f>SUM(H557)</f>
        <v>130280</v>
      </c>
    </row>
    <row r="557" spans="1:8" ht="31.5" customHeight="1" x14ac:dyDescent="0.25">
      <c r="A557" s="86" t="s">
        <v>598</v>
      </c>
      <c r="B557" s="2" t="s">
        <v>32</v>
      </c>
      <c r="C557" s="381" t="s">
        <v>29</v>
      </c>
      <c r="D557" s="251" t="s">
        <v>209</v>
      </c>
      <c r="E557" s="252" t="s">
        <v>422</v>
      </c>
      <c r="F557" s="392">
        <v>12700</v>
      </c>
      <c r="G557" s="2" t="s">
        <v>16</v>
      </c>
      <c r="H557" s="493">
        <f>SUM(прил9!I280)</f>
        <v>130280</v>
      </c>
    </row>
    <row r="558" spans="1:8" ht="15.75" x14ac:dyDescent="0.25">
      <c r="A558" s="75" t="s">
        <v>37</v>
      </c>
      <c r="B558" s="39">
        <v>10</v>
      </c>
      <c r="C558" s="39"/>
      <c r="D558" s="263"/>
      <c r="E558" s="264"/>
      <c r="F558" s="265"/>
      <c r="G558" s="15"/>
      <c r="H558" s="544">
        <f>SUM(H559,H565,H630,H657)</f>
        <v>46871676</v>
      </c>
    </row>
    <row r="559" spans="1:8" ht="15.75" x14ac:dyDescent="0.25">
      <c r="A559" s="88" t="s">
        <v>38</v>
      </c>
      <c r="B559" s="40">
        <v>10</v>
      </c>
      <c r="C559" s="23" t="s">
        <v>10</v>
      </c>
      <c r="D559" s="227"/>
      <c r="E559" s="228"/>
      <c r="F559" s="229"/>
      <c r="G559" s="22"/>
      <c r="H559" s="497">
        <f>SUM(H560)</f>
        <v>806530</v>
      </c>
    </row>
    <row r="560" spans="1:8" ht="32.25" customHeight="1" x14ac:dyDescent="0.25">
      <c r="A560" s="76" t="s">
        <v>118</v>
      </c>
      <c r="B560" s="30">
        <v>10</v>
      </c>
      <c r="C560" s="28" t="s">
        <v>10</v>
      </c>
      <c r="D560" s="230" t="s">
        <v>193</v>
      </c>
      <c r="E560" s="231" t="s">
        <v>422</v>
      </c>
      <c r="F560" s="232" t="s">
        <v>423</v>
      </c>
      <c r="G560" s="28"/>
      <c r="H560" s="490">
        <f>SUM(H561)</f>
        <v>806530</v>
      </c>
    </row>
    <row r="561" spans="1:8" ht="48.75" customHeight="1" x14ac:dyDescent="0.25">
      <c r="A561" s="3" t="s">
        <v>169</v>
      </c>
      <c r="B561" s="381">
        <v>10</v>
      </c>
      <c r="C561" s="2" t="s">
        <v>10</v>
      </c>
      <c r="D561" s="233" t="s">
        <v>195</v>
      </c>
      <c r="E561" s="234" t="s">
        <v>422</v>
      </c>
      <c r="F561" s="235" t="s">
        <v>423</v>
      </c>
      <c r="G561" s="2"/>
      <c r="H561" s="491">
        <f>SUM(H562)</f>
        <v>806530</v>
      </c>
    </row>
    <row r="562" spans="1:8" ht="33.75" customHeight="1" x14ac:dyDescent="0.25">
      <c r="A562" s="3" t="s">
        <v>522</v>
      </c>
      <c r="B562" s="381">
        <v>10</v>
      </c>
      <c r="C562" s="2" t="s">
        <v>10</v>
      </c>
      <c r="D562" s="233" t="s">
        <v>195</v>
      </c>
      <c r="E562" s="234" t="s">
        <v>10</v>
      </c>
      <c r="F562" s="235" t="s">
        <v>423</v>
      </c>
      <c r="G562" s="2"/>
      <c r="H562" s="491">
        <f>SUM(H563)</f>
        <v>806530</v>
      </c>
    </row>
    <row r="563" spans="1:8" ht="18.75" customHeight="1" x14ac:dyDescent="0.25">
      <c r="A563" s="3" t="s">
        <v>170</v>
      </c>
      <c r="B563" s="381">
        <v>10</v>
      </c>
      <c r="C563" s="2" t="s">
        <v>10</v>
      </c>
      <c r="D563" s="233" t="s">
        <v>195</v>
      </c>
      <c r="E563" s="234" t="s">
        <v>10</v>
      </c>
      <c r="F563" s="235" t="s">
        <v>817</v>
      </c>
      <c r="G563" s="2"/>
      <c r="H563" s="491">
        <f>SUM(H564)</f>
        <v>806530</v>
      </c>
    </row>
    <row r="564" spans="1:8" ht="17.25" customHeight="1" x14ac:dyDescent="0.25">
      <c r="A564" s="3" t="s">
        <v>40</v>
      </c>
      <c r="B564" s="381">
        <v>10</v>
      </c>
      <c r="C564" s="2" t="s">
        <v>10</v>
      </c>
      <c r="D564" s="233" t="s">
        <v>195</v>
      </c>
      <c r="E564" s="234" t="s">
        <v>10</v>
      </c>
      <c r="F564" s="235" t="s">
        <v>817</v>
      </c>
      <c r="G564" s="2" t="s">
        <v>39</v>
      </c>
      <c r="H564" s="492">
        <f>SUM(прил9!I328)</f>
        <v>806530</v>
      </c>
    </row>
    <row r="565" spans="1:8" ht="15.75" x14ac:dyDescent="0.25">
      <c r="A565" s="88" t="s">
        <v>41</v>
      </c>
      <c r="B565" s="40">
        <v>10</v>
      </c>
      <c r="C565" s="23" t="s">
        <v>15</v>
      </c>
      <c r="D565" s="227"/>
      <c r="E565" s="228"/>
      <c r="F565" s="229"/>
      <c r="G565" s="22"/>
      <c r="H565" s="497">
        <f>SUM(H566,H582,H597)</f>
        <v>15160599</v>
      </c>
    </row>
    <row r="566" spans="1:8" ht="31.5" x14ac:dyDescent="0.25">
      <c r="A566" s="27" t="s">
        <v>158</v>
      </c>
      <c r="B566" s="28" t="s">
        <v>57</v>
      </c>
      <c r="C566" s="28" t="s">
        <v>15</v>
      </c>
      <c r="D566" s="230" t="s">
        <v>239</v>
      </c>
      <c r="E566" s="231" t="s">
        <v>422</v>
      </c>
      <c r="F566" s="232" t="s">
        <v>423</v>
      </c>
      <c r="G566" s="28"/>
      <c r="H566" s="490">
        <f>SUM(H567,H572,H577)</f>
        <v>1293477</v>
      </c>
    </row>
    <row r="567" spans="1:8" ht="33.75" customHeight="1" x14ac:dyDescent="0.25">
      <c r="A567" s="86" t="s">
        <v>165</v>
      </c>
      <c r="B567" s="54">
        <v>10</v>
      </c>
      <c r="C567" s="44" t="s">
        <v>15</v>
      </c>
      <c r="D567" s="272" t="s">
        <v>242</v>
      </c>
      <c r="E567" s="273" t="s">
        <v>422</v>
      </c>
      <c r="F567" s="274" t="s">
        <v>423</v>
      </c>
      <c r="G567" s="44"/>
      <c r="H567" s="491">
        <f>SUM(H568)</f>
        <v>572850</v>
      </c>
    </row>
    <row r="568" spans="1:8" ht="20.25" customHeight="1" x14ac:dyDescent="0.25">
      <c r="A568" s="86" t="s">
        <v>511</v>
      </c>
      <c r="B568" s="54">
        <v>10</v>
      </c>
      <c r="C568" s="44" t="s">
        <v>15</v>
      </c>
      <c r="D568" s="272" t="s">
        <v>242</v>
      </c>
      <c r="E568" s="273" t="s">
        <v>10</v>
      </c>
      <c r="F568" s="274" t="s">
        <v>423</v>
      </c>
      <c r="G568" s="44"/>
      <c r="H568" s="491">
        <f>SUM(H569)</f>
        <v>572850</v>
      </c>
    </row>
    <row r="569" spans="1:8" ht="32.25" customHeight="1" x14ac:dyDescent="0.25">
      <c r="A569" s="86" t="s">
        <v>171</v>
      </c>
      <c r="B569" s="54">
        <v>10</v>
      </c>
      <c r="C569" s="44" t="s">
        <v>15</v>
      </c>
      <c r="D569" s="272" t="s">
        <v>242</v>
      </c>
      <c r="E569" s="273" t="s">
        <v>521</v>
      </c>
      <c r="F569" s="274" t="s">
        <v>523</v>
      </c>
      <c r="G569" s="44"/>
      <c r="H569" s="491">
        <f>SUM(H570:H571)</f>
        <v>572850</v>
      </c>
    </row>
    <row r="570" spans="1:8" ht="31.5" x14ac:dyDescent="0.25">
      <c r="A570" s="91" t="s">
        <v>598</v>
      </c>
      <c r="B570" s="54">
        <v>10</v>
      </c>
      <c r="C570" s="44" t="s">
        <v>15</v>
      </c>
      <c r="D570" s="272" t="s">
        <v>242</v>
      </c>
      <c r="E570" s="273" t="s">
        <v>521</v>
      </c>
      <c r="F570" s="274" t="s">
        <v>523</v>
      </c>
      <c r="G570" s="44" t="s">
        <v>16</v>
      </c>
      <c r="H570" s="493">
        <f>SUM(прил9!I755)</f>
        <v>3150</v>
      </c>
    </row>
    <row r="571" spans="1:8" ht="15.75" x14ac:dyDescent="0.25">
      <c r="A571" s="3" t="s">
        <v>40</v>
      </c>
      <c r="B571" s="54">
        <v>10</v>
      </c>
      <c r="C571" s="44" t="s">
        <v>15</v>
      </c>
      <c r="D571" s="272" t="s">
        <v>242</v>
      </c>
      <c r="E571" s="273" t="s">
        <v>521</v>
      </c>
      <c r="F571" s="274" t="s">
        <v>523</v>
      </c>
      <c r="G571" s="44" t="s">
        <v>39</v>
      </c>
      <c r="H571" s="493">
        <f>SUM(прил9!I756)</f>
        <v>569700</v>
      </c>
    </row>
    <row r="572" spans="1:8" ht="33" customHeight="1" x14ac:dyDescent="0.25">
      <c r="A572" s="3" t="s">
        <v>166</v>
      </c>
      <c r="B572" s="54">
        <v>10</v>
      </c>
      <c r="C572" s="44" t="s">
        <v>15</v>
      </c>
      <c r="D572" s="272" t="s">
        <v>512</v>
      </c>
      <c r="E572" s="273" t="s">
        <v>422</v>
      </c>
      <c r="F572" s="274" t="s">
        <v>423</v>
      </c>
      <c r="G572" s="44"/>
      <c r="H572" s="491">
        <f>SUM(H573)</f>
        <v>491627</v>
      </c>
    </row>
    <row r="573" spans="1:8" ht="18.75" customHeight="1" x14ac:dyDescent="0.25">
      <c r="A573" s="3" t="s">
        <v>513</v>
      </c>
      <c r="B573" s="54">
        <v>10</v>
      </c>
      <c r="C573" s="44" t="s">
        <v>15</v>
      </c>
      <c r="D573" s="272" t="s">
        <v>243</v>
      </c>
      <c r="E573" s="273" t="s">
        <v>10</v>
      </c>
      <c r="F573" s="274" t="s">
        <v>423</v>
      </c>
      <c r="G573" s="44"/>
      <c r="H573" s="491">
        <f>SUM(H574)</f>
        <v>491627</v>
      </c>
    </row>
    <row r="574" spans="1:8" ht="33" customHeight="1" x14ac:dyDescent="0.25">
      <c r="A574" s="86" t="s">
        <v>171</v>
      </c>
      <c r="B574" s="54">
        <v>10</v>
      </c>
      <c r="C574" s="44" t="s">
        <v>15</v>
      </c>
      <c r="D574" s="272" t="s">
        <v>243</v>
      </c>
      <c r="E574" s="273" t="s">
        <v>521</v>
      </c>
      <c r="F574" s="274" t="s">
        <v>523</v>
      </c>
      <c r="G574" s="44"/>
      <c r="H574" s="491">
        <f>SUM(H575:H576)</f>
        <v>491627</v>
      </c>
    </row>
    <row r="575" spans="1:8" ht="31.5" x14ac:dyDescent="0.25">
      <c r="A575" s="91" t="s">
        <v>598</v>
      </c>
      <c r="B575" s="54">
        <v>10</v>
      </c>
      <c r="C575" s="44" t="s">
        <v>15</v>
      </c>
      <c r="D575" s="272" t="s">
        <v>243</v>
      </c>
      <c r="E575" s="273" t="s">
        <v>521</v>
      </c>
      <c r="F575" s="274" t="s">
        <v>523</v>
      </c>
      <c r="G575" s="44" t="s">
        <v>16</v>
      </c>
      <c r="H575" s="493">
        <f>SUM(прил9!I760)</f>
        <v>2548</v>
      </c>
    </row>
    <row r="576" spans="1:8" ht="15.75" x14ac:dyDescent="0.25">
      <c r="A576" s="3" t="s">
        <v>40</v>
      </c>
      <c r="B576" s="54">
        <v>10</v>
      </c>
      <c r="C576" s="44" t="s">
        <v>15</v>
      </c>
      <c r="D576" s="272" t="s">
        <v>243</v>
      </c>
      <c r="E576" s="273" t="s">
        <v>521</v>
      </c>
      <c r="F576" s="274" t="s">
        <v>523</v>
      </c>
      <c r="G576" s="44" t="s">
        <v>39</v>
      </c>
      <c r="H576" s="493">
        <f>SUM(прил9!I761)</f>
        <v>489079</v>
      </c>
    </row>
    <row r="577" spans="1:8" ht="47.25" x14ac:dyDescent="0.25">
      <c r="A577" s="3" t="s">
        <v>159</v>
      </c>
      <c r="B577" s="54">
        <v>10</v>
      </c>
      <c r="C577" s="44" t="s">
        <v>15</v>
      </c>
      <c r="D577" s="272" t="s">
        <v>240</v>
      </c>
      <c r="E577" s="273" t="s">
        <v>422</v>
      </c>
      <c r="F577" s="274" t="s">
        <v>423</v>
      </c>
      <c r="G577" s="44"/>
      <c r="H577" s="491">
        <f>SUM(H578)</f>
        <v>229000</v>
      </c>
    </row>
    <row r="578" spans="1:8" ht="47.25" x14ac:dyDescent="0.25">
      <c r="A578" s="3" t="s">
        <v>501</v>
      </c>
      <c r="B578" s="54">
        <v>10</v>
      </c>
      <c r="C578" s="44" t="s">
        <v>15</v>
      </c>
      <c r="D578" s="272" t="s">
        <v>240</v>
      </c>
      <c r="E578" s="273" t="s">
        <v>10</v>
      </c>
      <c r="F578" s="274" t="s">
        <v>423</v>
      </c>
      <c r="G578" s="44"/>
      <c r="H578" s="491">
        <f>SUM(H579)</f>
        <v>229000</v>
      </c>
    </row>
    <row r="579" spans="1:8" ht="63.75" customHeight="1" x14ac:dyDescent="0.25">
      <c r="A579" s="3" t="s">
        <v>525</v>
      </c>
      <c r="B579" s="54">
        <v>10</v>
      </c>
      <c r="C579" s="44" t="s">
        <v>15</v>
      </c>
      <c r="D579" s="272" t="s">
        <v>240</v>
      </c>
      <c r="E579" s="273" t="s">
        <v>10</v>
      </c>
      <c r="F579" s="274" t="s">
        <v>524</v>
      </c>
      <c r="G579" s="44"/>
      <c r="H579" s="491">
        <f>SUM(H580:H581)</f>
        <v>229000</v>
      </c>
    </row>
    <row r="580" spans="1:8" ht="31.5" x14ac:dyDescent="0.25">
      <c r="A580" s="91" t="s">
        <v>598</v>
      </c>
      <c r="B580" s="54">
        <v>10</v>
      </c>
      <c r="C580" s="44" t="s">
        <v>15</v>
      </c>
      <c r="D580" s="272" t="s">
        <v>240</v>
      </c>
      <c r="E580" s="273" t="s">
        <v>10</v>
      </c>
      <c r="F580" s="274" t="s">
        <v>524</v>
      </c>
      <c r="G580" s="44" t="s">
        <v>16</v>
      </c>
      <c r="H580" s="493">
        <f>SUM(прил9!I765)</f>
        <v>1140</v>
      </c>
    </row>
    <row r="581" spans="1:8" ht="15.75" x14ac:dyDescent="0.25">
      <c r="A581" s="3" t="s">
        <v>40</v>
      </c>
      <c r="B581" s="54">
        <v>10</v>
      </c>
      <c r="C581" s="44" t="s">
        <v>15</v>
      </c>
      <c r="D581" s="272" t="s">
        <v>240</v>
      </c>
      <c r="E581" s="273" t="s">
        <v>10</v>
      </c>
      <c r="F581" s="274" t="s">
        <v>524</v>
      </c>
      <c r="G581" s="44" t="s">
        <v>39</v>
      </c>
      <c r="H581" s="493">
        <f>SUM(прил9!I766)</f>
        <v>227860</v>
      </c>
    </row>
    <row r="582" spans="1:8" ht="33" customHeight="1" x14ac:dyDescent="0.25">
      <c r="A582" s="76" t="s">
        <v>118</v>
      </c>
      <c r="B582" s="30">
        <v>10</v>
      </c>
      <c r="C582" s="28" t="s">
        <v>15</v>
      </c>
      <c r="D582" s="230" t="s">
        <v>193</v>
      </c>
      <c r="E582" s="231" t="s">
        <v>422</v>
      </c>
      <c r="F582" s="232" t="s">
        <v>423</v>
      </c>
      <c r="G582" s="28"/>
      <c r="H582" s="490">
        <f>SUM(H583)</f>
        <v>4538363</v>
      </c>
    </row>
    <row r="583" spans="1:8" ht="50.25" customHeight="1" x14ac:dyDescent="0.25">
      <c r="A583" s="3" t="s">
        <v>169</v>
      </c>
      <c r="B583" s="381">
        <v>10</v>
      </c>
      <c r="C583" s="2" t="s">
        <v>15</v>
      </c>
      <c r="D583" s="233" t="s">
        <v>195</v>
      </c>
      <c r="E583" s="234" t="s">
        <v>422</v>
      </c>
      <c r="F583" s="235" t="s">
        <v>423</v>
      </c>
      <c r="G583" s="2"/>
      <c r="H583" s="491">
        <f>SUM(H584)</f>
        <v>4538363</v>
      </c>
    </row>
    <row r="584" spans="1:8" ht="33" customHeight="1" x14ac:dyDescent="0.25">
      <c r="A584" s="3" t="s">
        <v>522</v>
      </c>
      <c r="B584" s="381">
        <v>10</v>
      </c>
      <c r="C584" s="2" t="s">
        <v>15</v>
      </c>
      <c r="D584" s="233" t="s">
        <v>195</v>
      </c>
      <c r="E584" s="234" t="s">
        <v>10</v>
      </c>
      <c r="F584" s="235" t="s">
        <v>423</v>
      </c>
      <c r="G584" s="2"/>
      <c r="H584" s="491">
        <f>SUM(H585+H588+H591+H594)</f>
        <v>4538363</v>
      </c>
    </row>
    <row r="585" spans="1:8" ht="31.5" customHeight="1" x14ac:dyDescent="0.25">
      <c r="A585" s="86" t="s">
        <v>93</v>
      </c>
      <c r="B585" s="381">
        <v>10</v>
      </c>
      <c r="C585" s="2" t="s">
        <v>15</v>
      </c>
      <c r="D585" s="233" t="s">
        <v>195</v>
      </c>
      <c r="E585" s="234" t="s">
        <v>10</v>
      </c>
      <c r="F585" s="235" t="s">
        <v>527</v>
      </c>
      <c r="G585" s="2"/>
      <c r="H585" s="491">
        <f>SUM(H586:H587)</f>
        <v>43274</v>
      </c>
    </row>
    <row r="586" spans="1:8" ht="18" customHeight="1" x14ac:dyDescent="0.25">
      <c r="A586" s="91" t="s">
        <v>598</v>
      </c>
      <c r="B586" s="381">
        <v>10</v>
      </c>
      <c r="C586" s="2" t="s">
        <v>15</v>
      </c>
      <c r="D586" s="233" t="s">
        <v>195</v>
      </c>
      <c r="E586" s="234" t="s">
        <v>10</v>
      </c>
      <c r="F586" s="235" t="s">
        <v>527</v>
      </c>
      <c r="G586" s="2" t="s">
        <v>16</v>
      </c>
      <c r="H586" s="493">
        <f>SUM(прил9!I334)</f>
        <v>670</v>
      </c>
    </row>
    <row r="587" spans="1:8" ht="16.5" customHeight="1" x14ac:dyDescent="0.25">
      <c r="A587" s="3" t="s">
        <v>40</v>
      </c>
      <c r="B587" s="381">
        <v>10</v>
      </c>
      <c r="C587" s="2" t="s">
        <v>15</v>
      </c>
      <c r="D587" s="233" t="s">
        <v>195</v>
      </c>
      <c r="E587" s="234" t="s">
        <v>10</v>
      </c>
      <c r="F587" s="235" t="s">
        <v>527</v>
      </c>
      <c r="G587" s="2" t="s">
        <v>39</v>
      </c>
      <c r="H587" s="492">
        <f>SUM(прил9!I335)</f>
        <v>42604</v>
      </c>
    </row>
    <row r="588" spans="1:8" ht="32.25" customHeight="1" x14ac:dyDescent="0.25">
      <c r="A588" s="86" t="s">
        <v>94</v>
      </c>
      <c r="B588" s="381">
        <v>10</v>
      </c>
      <c r="C588" s="2" t="s">
        <v>15</v>
      </c>
      <c r="D588" s="233" t="s">
        <v>195</v>
      </c>
      <c r="E588" s="234" t="s">
        <v>10</v>
      </c>
      <c r="F588" s="235" t="s">
        <v>528</v>
      </c>
      <c r="G588" s="2"/>
      <c r="H588" s="491">
        <f>SUM(H589:H590)</f>
        <v>398713</v>
      </c>
    </row>
    <row r="589" spans="1:8" s="80" customFormat="1" ht="32.25" customHeight="1" x14ac:dyDescent="0.25">
      <c r="A589" s="91" t="s">
        <v>598</v>
      </c>
      <c r="B589" s="381">
        <v>10</v>
      </c>
      <c r="C589" s="2" t="s">
        <v>15</v>
      </c>
      <c r="D589" s="233" t="s">
        <v>195</v>
      </c>
      <c r="E589" s="234" t="s">
        <v>10</v>
      </c>
      <c r="F589" s="235" t="s">
        <v>528</v>
      </c>
      <c r="G589" s="79" t="s">
        <v>16</v>
      </c>
      <c r="H589" s="496">
        <f>SUM(прил9!I337)</f>
        <v>6593</v>
      </c>
    </row>
    <row r="590" spans="1:8" ht="15.75" x14ac:dyDescent="0.25">
      <c r="A590" s="3" t="s">
        <v>40</v>
      </c>
      <c r="B590" s="381">
        <v>10</v>
      </c>
      <c r="C590" s="2" t="s">
        <v>15</v>
      </c>
      <c r="D590" s="233" t="s">
        <v>195</v>
      </c>
      <c r="E590" s="234" t="s">
        <v>10</v>
      </c>
      <c r="F590" s="235" t="s">
        <v>528</v>
      </c>
      <c r="G590" s="2" t="s">
        <v>39</v>
      </c>
      <c r="H590" s="493">
        <f>SUM(прил9!I338)</f>
        <v>392120</v>
      </c>
    </row>
    <row r="591" spans="1:8" ht="15.75" x14ac:dyDescent="0.25">
      <c r="A591" s="85" t="s">
        <v>95</v>
      </c>
      <c r="B591" s="381">
        <v>10</v>
      </c>
      <c r="C591" s="2" t="s">
        <v>15</v>
      </c>
      <c r="D591" s="233" t="s">
        <v>195</v>
      </c>
      <c r="E591" s="234" t="s">
        <v>10</v>
      </c>
      <c r="F591" s="235" t="s">
        <v>529</v>
      </c>
      <c r="G591" s="2"/>
      <c r="H591" s="491">
        <f>SUM(H592:H593)</f>
        <v>3619993</v>
      </c>
    </row>
    <row r="592" spans="1:8" ht="31.5" x14ac:dyDescent="0.25">
      <c r="A592" s="91" t="s">
        <v>598</v>
      </c>
      <c r="B592" s="381">
        <v>10</v>
      </c>
      <c r="C592" s="2" t="s">
        <v>15</v>
      </c>
      <c r="D592" s="233" t="s">
        <v>195</v>
      </c>
      <c r="E592" s="234" t="s">
        <v>10</v>
      </c>
      <c r="F592" s="235" t="s">
        <v>529</v>
      </c>
      <c r="G592" s="2" t="s">
        <v>16</v>
      </c>
      <c r="H592" s="493">
        <f>SUM(прил9!I340)</f>
        <v>57333</v>
      </c>
    </row>
    <row r="593" spans="1:8" ht="15.75" customHeight="1" x14ac:dyDescent="0.25">
      <c r="A593" s="3" t="s">
        <v>40</v>
      </c>
      <c r="B593" s="381">
        <v>10</v>
      </c>
      <c r="C593" s="2" t="s">
        <v>15</v>
      </c>
      <c r="D593" s="233" t="s">
        <v>195</v>
      </c>
      <c r="E593" s="234" t="s">
        <v>10</v>
      </c>
      <c r="F593" s="235" t="s">
        <v>529</v>
      </c>
      <c r="G593" s="2" t="s">
        <v>39</v>
      </c>
      <c r="H593" s="492">
        <f>SUM(прил9!I341)</f>
        <v>3562660</v>
      </c>
    </row>
    <row r="594" spans="1:8" ht="15.75" x14ac:dyDescent="0.25">
      <c r="A594" s="86" t="s">
        <v>96</v>
      </c>
      <c r="B594" s="381">
        <v>10</v>
      </c>
      <c r="C594" s="2" t="s">
        <v>15</v>
      </c>
      <c r="D594" s="233" t="s">
        <v>195</v>
      </c>
      <c r="E594" s="234" t="s">
        <v>10</v>
      </c>
      <c r="F594" s="235" t="s">
        <v>530</v>
      </c>
      <c r="G594" s="2"/>
      <c r="H594" s="491">
        <f>SUM(H595:H596)</f>
        <v>476383</v>
      </c>
    </row>
    <row r="595" spans="1:8" ht="31.5" x14ac:dyDescent="0.25">
      <c r="A595" s="91" t="s">
        <v>598</v>
      </c>
      <c r="B595" s="381">
        <v>10</v>
      </c>
      <c r="C595" s="2" t="s">
        <v>15</v>
      </c>
      <c r="D595" s="233" t="s">
        <v>195</v>
      </c>
      <c r="E595" s="234" t="s">
        <v>10</v>
      </c>
      <c r="F595" s="235" t="s">
        <v>530</v>
      </c>
      <c r="G595" s="2" t="s">
        <v>16</v>
      </c>
      <c r="H595" s="493">
        <f>SUM(прил9!I343)</f>
        <v>7850</v>
      </c>
    </row>
    <row r="596" spans="1:8" ht="18" customHeight="1" x14ac:dyDescent="0.25">
      <c r="A596" s="3" t="s">
        <v>40</v>
      </c>
      <c r="B596" s="381">
        <v>10</v>
      </c>
      <c r="C596" s="2" t="s">
        <v>15</v>
      </c>
      <c r="D596" s="233" t="s">
        <v>195</v>
      </c>
      <c r="E596" s="234" t="s">
        <v>10</v>
      </c>
      <c r="F596" s="235" t="s">
        <v>530</v>
      </c>
      <c r="G596" s="2" t="s">
        <v>39</v>
      </c>
      <c r="H596" s="493">
        <f>SUM(прил9!I344)</f>
        <v>468533</v>
      </c>
    </row>
    <row r="597" spans="1:8" ht="30" customHeight="1" x14ac:dyDescent="0.25">
      <c r="A597" s="76" t="s">
        <v>149</v>
      </c>
      <c r="B597" s="30">
        <v>10</v>
      </c>
      <c r="C597" s="28" t="s">
        <v>15</v>
      </c>
      <c r="D597" s="230" t="s">
        <v>487</v>
      </c>
      <c r="E597" s="231" t="s">
        <v>422</v>
      </c>
      <c r="F597" s="232" t="s">
        <v>423</v>
      </c>
      <c r="G597" s="28"/>
      <c r="H597" s="490">
        <f>SUM(H598,H619)</f>
        <v>9328759</v>
      </c>
    </row>
    <row r="598" spans="1:8" ht="48" customHeight="1" x14ac:dyDescent="0.25">
      <c r="A598" s="86" t="s">
        <v>150</v>
      </c>
      <c r="B598" s="381">
        <v>10</v>
      </c>
      <c r="C598" s="2" t="s">
        <v>15</v>
      </c>
      <c r="D598" s="233" t="s">
        <v>233</v>
      </c>
      <c r="E598" s="234" t="s">
        <v>422</v>
      </c>
      <c r="F598" s="235" t="s">
        <v>423</v>
      </c>
      <c r="G598" s="2"/>
      <c r="H598" s="491">
        <f>SUM(H599+H609)</f>
        <v>9179378</v>
      </c>
    </row>
    <row r="599" spans="1:8" ht="18" customHeight="1" x14ac:dyDescent="0.25">
      <c r="A599" s="86" t="s">
        <v>488</v>
      </c>
      <c r="B599" s="381">
        <v>10</v>
      </c>
      <c r="C599" s="2" t="s">
        <v>15</v>
      </c>
      <c r="D599" s="233" t="s">
        <v>233</v>
      </c>
      <c r="E599" s="234" t="s">
        <v>10</v>
      </c>
      <c r="F599" s="235" t="s">
        <v>423</v>
      </c>
      <c r="G599" s="2"/>
      <c r="H599" s="491">
        <f>SUM(H600+H602+H605+H607)</f>
        <v>1080522</v>
      </c>
    </row>
    <row r="600" spans="1:8" ht="31.5" customHeight="1" x14ac:dyDescent="0.25">
      <c r="A600" s="104" t="s">
        <v>619</v>
      </c>
      <c r="B600" s="381">
        <v>10</v>
      </c>
      <c r="C600" s="2" t="s">
        <v>15</v>
      </c>
      <c r="D600" s="233" t="s">
        <v>233</v>
      </c>
      <c r="E600" s="234" t="s">
        <v>10</v>
      </c>
      <c r="F600" s="235" t="s">
        <v>618</v>
      </c>
      <c r="G600" s="2"/>
      <c r="H600" s="491">
        <f>SUM(H601)</f>
        <v>6039</v>
      </c>
    </row>
    <row r="601" spans="1:8" ht="18" customHeight="1" x14ac:dyDescent="0.25">
      <c r="A601" s="62" t="s">
        <v>40</v>
      </c>
      <c r="B601" s="381">
        <v>10</v>
      </c>
      <c r="C601" s="2" t="s">
        <v>15</v>
      </c>
      <c r="D601" s="233" t="s">
        <v>233</v>
      </c>
      <c r="E601" s="234" t="s">
        <v>10</v>
      </c>
      <c r="F601" s="235" t="s">
        <v>618</v>
      </c>
      <c r="G601" s="2" t="s">
        <v>39</v>
      </c>
      <c r="H601" s="493">
        <f>SUM(прил9!I601)</f>
        <v>6039</v>
      </c>
    </row>
    <row r="602" spans="1:8" ht="63" customHeight="1" x14ac:dyDescent="0.25">
      <c r="A602" s="3" t="s">
        <v>102</v>
      </c>
      <c r="B602" s="381">
        <v>10</v>
      </c>
      <c r="C602" s="2" t="s">
        <v>15</v>
      </c>
      <c r="D602" s="233" t="s">
        <v>233</v>
      </c>
      <c r="E602" s="234" t="s">
        <v>10</v>
      </c>
      <c r="F602" s="235" t="s">
        <v>524</v>
      </c>
      <c r="G602" s="2"/>
      <c r="H602" s="491">
        <f>SUM(H603:H604)</f>
        <v>1019070</v>
      </c>
    </row>
    <row r="603" spans="1:8" ht="33" customHeight="1" x14ac:dyDescent="0.25">
      <c r="A603" s="91" t="s">
        <v>598</v>
      </c>
      <c r="B603" s="381">
        <v>10</v>
      </c>
      <c r="C603" s="2" t="s">
        <v>15</v>
      </c>
      <c r="D603" s="233" t="s">
        <v>233</v>
      </c>
      <c r="E603" s="234" t="s">
        <v>10</v>
      </c>
      <c r="F603" s="235" t="s">
        <v>524</v>
      </c>
      <c r="G603" s="2" t="s">
        <v>16</v>
      </c>
      <c r="H603" s="493">
        <f>SUM(прил9!I603)</f>
        <v>5070</v>
      </c>
    </row>
    <row r="604" spans="1:8" ht="16.5" customHeight="1" x14ac:dyDescent="0.25">
      <c r="A604" s="3" t="s">
        <v>40</v>
      </c>
      <c r="B604" s="381">
        <v>10</v>
      </c>
      <c r="C604" s="2" t="s">
        <v>15</v>
      </c>
      <c r="D604" s="233" t="s">
        <v>233</v>
      </c>
      <c r="E604" s="234" t="s">
        <v>10</v>
      </c>
      <c r="F604" s="235" t="s">
        <v>524</v>
      </c>
      <c r="G604" s="2" t="s">
        <v>39</v>
      </c>
      <c r="H604" s="493">
        <f>SUM(прил9!I604)</f>
        <v>1014000</v>
      </c>
    </row>
    <row r="605" spans="1:8" ht="16.5" customHeight="1" x14ac:dyDescent="0.25">
      <c r="A605" s="3" t="s">
        <v>492</v>
      </c>
      <c r="B605" s="381">
        <v>10</v>
      </c>
      <c r="C605" s="2" t="s">
        <v>15</v>
      </c>
      <c r="D605" s="233" t="s">
        <v>233</v>
      </c>
      <c r="E605" s="234" t="s">
        <v>10</v>
      </c>
      <c r="F605" s="235" t="s">
        <v>493</v>
      </c>
      <c r="G605" s="2"/>
      <c r="H605" s="491">
        <f>SUM(H606)</f>
        <v>40413</v>
      </c>
    </row>
    <row r="606" spans="1:8" ht="16.5" customHeight="1" x14ac:dyDescent="0.25">
      <c r="A606" s="3" t="s">
        <v>40</v>
      </c>
      <c r="B606" s="381">
        <v>10</v>
      </c>
      <c r="C606" s="2" t="s">
        <v>15</v>
      </c>
      <c r="D606" s="233" t="s">
        <v>233</v>
      </c>
      <c r="E606" s="234" t="s">
        <v>10</v>
      </c>
      <c r="F606" s="235" t="s">
        <v>493</v>
      </c>
      <c r="G606" s="2" t="s">
        <v>39</v>
      </c>
      <c r="H606" s="493">
        <f>SUM(прил9!I606)</f>
        <v>40413</v>
      </c>
    </row>
    <row r="607" spans="1:8" s="649" customFormat="1" ht="31.5" customHeight="1" x14ac:dyDescent="0.25">
      <c r="A607" s="464" t="s">
        <v>827</v>
      </c>
      <c r="B607" s="650">
        <v>10</v>
      </c>
      <c r="C607" s="2" t="s">
        <v>15</v>
      </c>
      <c r="D607" s="233" t="s">
        <v>233</v>
      </c>
      <c r="E607" s="234" t="s">
        <v>10</v>
      </c>
      <c r="F607" s="235" t="s">
        <v>826</v>
      </c>
      <c r="G607" s="2"/>
      <c r="H607" s="491">
        <f>SUM(H608)</f>
        <v>15000</v>
      </c>
    </row>
    <row r="608" spans="1:8" s="649" customFormat="1" ht="16.5" customHeight="1" x14ac:dyDescent="0.25">
      <c r="A608" s="3" t="s">
        <v>40</v>
      </c>
      <c r="B608" s="650">
        <v>10</v>
      </c>
      <c r="C608" s="2" t="s">
        <v>15</v>
      </c>
      <c r="D608" s="233" t="s">
        <v>233</v>
      </c>
      <c r="E608" s="234" t="s">
        <v>10</v>
      </c>
      <c r="F608" s="235" t="s">
        <v>826</v>
      </c>
      <c r="G608" s="2" t="s">
        <v>39</v>
      </c>
      <c r="H608" s="493">
        <f>SUM(прил9!I608)</f>
        <v>15000</v>
      </c>
    </row>
    <row r="609" spans="1:8" ht="16.5" customHeight="1" x14ac:dyDescent="0.25">
      <c r="A609" s="3" t="s">
        <v>498</v>
      </c>
      <c r="B609" s="381">
        <v>10</v>
      </c>
      <c r="C609" s="2" t="s">
        <v>15</v>
      </c>
      <c r="D609" s="233" t="s">
        <v>233</v>
      </c>
      <c r="E609" s="234" t="s">
        <v>12</v>
      </c>
      <c r="F609" s="235" t="s">
        <v>423</v>
      </c>
      <c r="G609" s="2"/>
      <c r="H609" s="491">
        <f>SUM(H610+H612+H615+H617)</f>
        <v>8098856</v>
      </c>
    </row>
    <row r="610" spans="1:8" ht="31.5" customHeight="1" x14ac:dyDescent="0.25">
      <c r="A610" s="104" t="s">
        <v>619</v>
      </c>
      <c r="B610" s="381">
        <v>10</v>
      </c>
      <c r="C610" s="2" t="s">
        <v>15</v>
      </c>
      <c r="D610" s="233" t="s">
        <v>233</v>
      </c>
      <c r="E610" s="234" t="s">
        <v>12</v>
      </c>
      <c r="F610" s="235" t="s">
        <v>618</v>
      </c>
      <c r="G610" s="2"/>
      <c r="H610" s="491">
        <f>SUM(H611)</f>
        <v>12652</v>
      </c>
    </row>
    <row r="611" spans="1:8" ht="16.5" customHeight="1" x14ac:dyDescent="0.25">
      <c r="A611" s="62" t="s">
        <v>40</v>
      </c>
      <c r="B611" s="381">
        <v>10</v>
      </c>
      <c r="C611" s="2" t="s">
        <v>15</v>
      </c>
      <c r="D611" s="233" t="s">
        <v>233</v>
      </c>
      <c r="E611" s="234" t="s">
        <v>12</v>
      </c>
      <c r="F611" s="235" t="s">
        <v>618</v>
      </c>
      <c r="G611" s="2" t="s">
        <v>39</v>
      </c>
      <c r="H611" s="493">
        <f>SUM(прил9!I611)</f>
        <v>12652</v>
      </c>
    </row>
    <row r="612" spans="1:8" ht="63" customHeight="1" x14ac:dyDescent="0.25">
      <c r="A612" s="3" t="s">
        <v>102</v>
      </c>
      <c r="B612" s="381">
        <v>10</v>
      </c>
      <c r="C612" s="2" t="s">
        <v>15</v>
      </c>
      <c r="D612" s="233" t="s">
        <v>233</v>
      </c>
      <c r="E612" s="234" t="s">
        <v>12</v>
      </c>
      <c r="F612" s="235" t="s">
        <v>524</v>
      </c>
      <c r="G612" s="2"/>
      <c r="H612" s="491">
        <f>SUM(H613:H614)</f>
        <v>7840422</v>
      </c>
    </row>
    <row r="613" spans="1:8" ht="34.5" customHeight="1" x14ac:dyDescent="0.25">
      <c r="A613" s="91" t="s">
        <v>598</v>
      </c>
      <c r="B613" s="381">
        <v>10</v>
      </c>
      <c r="C613" s="2" t="s">
        <v>15</v>
      </c>
      <c r="D613" s="233" t="s">
        <v>233</v>
      </c>
      <c r="E613" s="234" t="s">
        <v>12</v>
      </c>
      <c r="F613" s="235" t="s">
        <v>524</v>
      </c>
      <c r="G613" s="2" t="s">
        <v>16</v>
      </c>
      <c r="H613" s="493">
        <f>SUM(прил9!I613)</f>
        <v>38305</v>
      </c>
    </row>
    <row r="614" spans="1:8" ht="16.5" customHeight="1" x14ac:dyDescent="0.25">
      <c r="A614" s="3" t="s">
        <v>40</v>
      </c>
      <c r="B614" s="381">
        <v>10</v>
      </c>
      <c r="C614" s="2" t="s">
        <v>15</v>
      </c>
      <c r="D614" s="233" t="s">
        <v>233</v>
      </c>
      <c r="E614" s="234" t="s">
        <v>12</v>
      </c>
      <c r="F614" s="235" t="s">
        <v>524</v>
      </c>
      <c r="G614" s="2" t="s">
        <v>39</v>
      </c>
      <c r="H614" s="493">
        <f>SUM(прил9!I614)</f>
        <v>7802117</v>
      </c>
    </row>
    <row r="615" spans="1:8" ht="32.25" customHeight="1" x14ac:dyDescent="0.25">
      <c r="A615" s="3" t="s">
        <v>492</v>
      </c>
      <c r="B615" s="381">
        <v>10</v>
      </c>
      <c r="C615" s="2" t="s">
        <v>15</v>
      </c>
      <c r="D615" s="233" t="s">
        <v>233</v>
      </c>
      <c r="E615" s="234" t="s">
        <v>12</v>
      </c>
      <c r="F615" s="235" t="s">
        <v>493</v>
      </c>
      <c r="G615" s="2"/>
      <c r="H615" s="491">
        <f>SUM(H616)</f>
        <v>100228</v>
      </c>
    </row>
    <row r="616" spans="1:8" ht="16.5" customHeight="1" x14ac:dyDescent="0.25">
      <c r="A616" s="3" t="s">
        <v>40</v>
      </c>
      <c r="B616" s="381">
        <v>10</v>
      </c>
      <c r="C616" s="2" t="s">
        <v>15</v>
      </c>
      <c r="D616" s="233" t="s">
        <v>233</v>
      </c>
      <c r="E616" s="234" t="s">
        <v>12</v>
      </c>
      <c r="F616" s="235" t="s">
        <v>493</v>
      </c>
      <c r="G616" s="2" t="s">
        <v>39</v>
      </c>
      <c r="H616" s="493">
        <f>SUM(прил9!I616)</f>
        <v>100228</v>
      </c>
    </row>
    <row r="617" spans="1:8" ht="31.5" customHeight="1" x14ac:dyDescent="0.25">
      <c r="A617" s="464" t="s">
        <v>827</v>
      </c>
      <c r="B617" s="381">
        <v>10</v>
      </c>
      <c r="C617" s="2" t="s">
        <v>15</v>
      </c>
      <c r="D617" s="233" t="s">
        <v>233</v>
      </c>
      <c r="E617" s="234" t="s">
        <v>12</v>
      </c>
      <c r="F617" s="235" t="s">
        <v>826</v>
      </c>
      <c r="G617" s="2"/>
      <c r="H617" s="491">
        <f>SUM(H618)</f>
        <v>145554</v>
      </c>
    </row>
    <row r="618" spans="1:8" ht="16.5" customHeight="1" x14ac:dyDescent="0.25">
      <c r="A618" s="3" t="s">
        <v>40</v>
      </c>
      <c r="B618" s="381">
        <v>10</v>
      </c>
      <c r="C618" s="2" t="s">
        <v>15</v>
      </c>
      <c r="D618" s="233" t="s">
        <v>233</v>
      </c>
      <c r="E618" s="234" t="s">
        <v>12</v>
      </c>
      <c r="F618" s="235" t="s">
        <v>826</v>
      </c>
      <c r="G618" s="2" t="s">
        <v>39</v>
      </c>
      <c r="H618" s="493">
        <f>SUM(прил9!I618)</f>
        <v>145554</v>
      </c>
    </row>
    <row r="619" spans="1:8" ht="48.75" customHeight="1" x14ac:dyDescent="0.25">
      <c r="A619" s="3" t="s">
        <v>154</v>
      </c>
      <c r="B619" s="381">
        <v>10</v>
      </c>
      <c r="C619" s="2" t="s">
        <v>15</v>
      </c>
      <c r="D619" s="233" t="s">
        <v>234</v>
      </c>
      <c r="E619" s="234" t="s">
        <v>422</v>
      </c>
      <c r="F619" s="235" t="s">
        <v>423</v>
      </c>
      <c r="G619" s="2"/>
      <c r="H619" s="491">
        <f>SUM(H620)</f>
        <v>149381</v>
      </c>
    </row>
    <row r="620" spans="1:8" ht="32.25" customHeight="1" x14ac:dyDescent="0.25">
      <c r="A620" s="3" t="s">
        <v>502</v>
      </c>
      <c r="B620" s="381">
        <v>10</v>
      </c>
      <c r="C620" s="2" t="s">
        <v>15</v>
      </c>
      <c r="D620" s="233" t="s">
        <v>234</v>
      </c>
      <c r="E620" s="234" t="s">
        <v>10</v>
      </c>
      <c r="F620" s="235" t="s">
        <v>423</v>
      </c>
      <c r="G620" s="2"/>
      <c r="H620" s="491">
        <f>SUM(H621+H623+H626+H628)</f>
        <v>149381</v>
      </c>
    </row>
    <row r="621" spans="1:8" ht="32.25" customHeight="1" x14ac:dyDescent="0.25">
      <c r="A621" s="104" t="s">
        <v>619</v>
      </c>
      <c r="B621" s="381">
        <v>10</v>
      </c>
      <c r="C621" s="2" t="s">
        <v>15</v>
      </c>
      <c r="D621" s="233" t="s">
        <v>234</v>
      </c>
      <c r="E621" s="234" t="s">
        <v>10</v>
      </c>
      <c r="F621" s="235" t="s">
        <v>618</v>
      </c>
      <c r="G621" s="2"/>
      <c r="H621" s="491">
        <f>SUM(H622)</f>
        <v>1750</v>
      </c>
    </row>
    <row r="622" spans="1:8" ht="18.75" customHeight="1" x14ac:dyDescent="0.25">
      <c r="A622" s="62" t="s">
        <v>40</v>
      </c>
      <c r="B622" s="381">
        <v>10</v>
      </c>
      <c r="C622" s="2" t="s">
        <v>15</v>
      </c>
      <c r="D622" s="233" t="s">
        <v>234</v>
      </c>
      <c r="E622" s="234" t="s">
        <v>10</v>
      </c>
      <c r="F622" s="235" t="s">
        <v>618</v>
      </c>
      <c r="G622" s="2" t="s">
        <v>39</v>
      </c>
      <c r="H622" s="493">
        <f>SUM(прил9!I622)</f>
        <v>1750</v>
      </c>
    </row>
    <row r="623" spans="1:8" ht="64.5" customHeight="1" x14ac:dyDescent="0.25">
      <c r="A623" s="3" t="s">
        <v>102</v>
      </c>
      <c r="B623" s="381">
        <v>10</v>
      </c>
      <c r="C623" s="2" t="s">
        <v>15</v>
      </c>
      <c r="D623" s="233" t="s">
        <v>234</v>
      </c>
      <c r="E623" s="234" t="s">
        <v>10</v>
      </c>
      <c r="F623" s="235" t="s">
        <v>524</v>
      </c>
      <c r="G623" s="2"/>
      <c r="H623" s="491">
        <f>SUM(H624:H625)</f>
        <v>125925</v>
      </c>
    </row>
    <row r="624" spans="1:8" ht="33" customHeight="1" x14ac:dyDescent="0.25">
      <c r="A624" s="91" t="s">
        <v>598</v>
      </c>
      <c r="B624" s="381">
        <v>10</v>
      </c>
      <c r="C624" s="2" t="s">
        <v>15</v>
      </c>
      <c r="D624" s="120" t="s">
        <v>234</v>
      </c>
      <c r="E624" s="327" t="s">
        <v>10</v>
      </c>
      <c r="F624" s="323" t="s">
        <v>524</v>
      </c>
      <c r="G624" s="2" t="s">
        <v>16</v>
      </c>
      <c r="H624" s="493">
        <f>SUM(прил9!I624)</f>
        <v>625</v>
      </c>
    </row>
    <row r="625" spans="1:8" ht="17.25" customHeight="1" x14ac:dyDescent="0.25">
      <c r="A625" s="3" t="s">
        <v>40</v>
      </c>
      <c r="B625" s="381">
        <v>10</v>
      </c>
      <c r="C625" s="2" t="s">
        <v>15</v>
      </c>
      <c r="D625" s="233" t="s">
        <v>234</v>
      </c>
      <c r="E625" s="325" t="s">
        <v>10</v>
      </c>
      <c r="F625" s="235" t="s">
        <v>524</v>
      </c>
      <c r="G625" s="2" t="s">
        <v>39</v>
      </c>
      <c r="H625" s="493">
        <f>SUM(прил9!I625)</f>
        <v>125300</v>
      </c>
    </row>
    <row r="626" spans="1:8" ht="31.5" x14ac:dyDescent="0.25">
      <c r="A626" s="3" t="s">
        <v>492</v>
      </c>
      <c r="B626" s="381">
        <v>10</v>
      </c>
      <c r="C626" s="2" t="s">
        <v>15</v>
      </c>
      <c r="D626" s="233" t="s">
        <v>234</v>
      </c>
      <c r="E626" s="234" t="s">
        <v>10</v>
      </c>
      <c r="F626" s="235" t="s">
        <v>493</v>
      </c>
      <c r="G626" s="2"/>
      <c r="H626" s="491">
        <f>SUM(H627)</f>
        <v>11706</v>
      </c>
    </row>
    <row r="627" spans="1:8" ht="15.75" x14ac:dyDescent="0.25">
      <c r="A627" s="3" t="s">
        <v>40</v>
      </c>
      <c r="B627" s="381">
        <v>10</v>
      </c>
      <c r="C627" s="2" t="s">
        <v>15</v>
      </c>
      <c r="D627" s="233" t="s">
        <v>234</v>
      </c>
      <c r="E627" s="234" t="s">
        <v>10</v>
      </c>
      <c r="F627" s="235" t="s">
        <v>493</v>
      </c>
      <c r="G627" s="2" t="s">
        <v>39</v>
      </c>
      <c r="H627" s="493">
        <f>SUM(прил9!I627)</f>
        <v>11706</v>
      </c>
    </row>
    <row r="628" spans="1:8" s="649" customFormat="1" ht="31.5" x14ac:dyDescent="0.25">
      <c r="A628" s="464" t="s">
        <v>827</v>
      </c>
      <c r="B628" s="650">
        <v>10</v>
      </c>
      <c r="C628" s="2" t="s">
        <v>15</v>
      </c>
      <c r="D628" s="233" t="s">
        <v>234</v>
      </c>
      <c r="E628" s="234" t="s">
        <v>10</v>
      </c>
      <c r="F628" s="235" t="s">
        <v>826</v>
      </c>
      <c r="G628" s="2"/>
      <c r="H628" s="491">
        <f>SUM(H629)</f>
        <v>10000</v>
      </c>
    </row>
    <row r="629" spans="1:8" s="649" customFormat="1" ht="15.75" x14ac:dyDescent="0.25">
      <c r="A629" s="3" t="s">
        <v>40</v>
      </c>
      <c r="B629" s="650">
        <v>10</v>
      </c>
      <c r="C629" s="2" t="s">
        <v>15</v>
      </c>
      <c r="D629" s="233" t="s">
        <v>234</v>
      </c>
      <c r="E629" s="234" t="s">
        <v>10</v>
      </c>
      <c r="F629" s="235" t="s">
        <v>826</v>
      </c>
      <c r="G629" s="2" t="s">
        <v>39</v>
      </c>
      <c r="H629" s="493">
        <f>SUM(прил9!I629)</f>
        <v>10000</v>
      </c>
    </row>
    <row r="630" spans="1:8" ht="15.75" x14ac:dyDescent="0.25">
      <c r="A630" s="88" t="s">
        <v>42</v>
      </c>
      <c r="B630" s="40">
        <v>10</v>
      </c>
      <c r="C630" s="23" t="s">
        <v>20</v>
      </c>
      <c r="D630" s="227"/>
      <c r="E630" s="228"/>
      <c r="F630" s="229"/>
      <c r="G630" s="22"/>
      <c r="H630" s="497">
        <f>SUM(H646,H631+H652)</f>
        <v>27522482</v>
      </c>
    </row>
    <row r="631" spans="1:8" ht="33.75" customHeight="1" x14ac:dyDescent="0.25">
      <c r="A631" s="76" t="s">
        <v>118</v>
      </c>
      <c r="B631" s="30">
        <v>10</v>
      </c>
      <c r="C631" s="28" t="s">
        <v>20</v>
      </c>
      <c r="D631" s="230" t="s">
        <v>193</v>
      </c>
      <c r="E631" s="231" t="s">
        <v>422</v>
      </c>
      <c r="F631" s="232" t="s">
        <v>423</v>
      </c>
      <c r="G631" s="28"/>
      <c r="H631" s="490">
        <f>SUM(H632+H642)</f>
        <v>25771788</v>
      </c>
    </row>
    <row r="632" spans="1:8" ht="33.75" customHeight="1" x14ac:dyDescent="0.25">
      <c r="A632" s="3" t="s">
        <v>169</v>
      </c>
      <c r="B632" s="6">
        <v>10</v>
      </c>
      <c r="C632" s="2" t="s">
        <v>20</v>
      </c>
      <c r="D632" s="233" t="s">
        <v>195</v>
      </c>
      <c r="E632" s="234" t="s">
        <v>422</v>
      </c>
      <c r="F632" s="235" t="s">
        <v>423</v>
      </c>
      <c r="G632" s="2"/>
      <c r="H632" s="491">
        <f>SUM(H633)</f>
        <v>21955801</v>
      </c>
    </row>
    <row r="633" spans="1:8" ht="33.75" customHeight="1" x14ac:dyDescent="0.25">
      <c r="A633" s="3" t="s">
        <v>522</v>
      </c>
      <c r="B633" s="6">
        <v>10</v>
      </c>
      <c r="C633" s="2" t="s">
        <v>20</v>
      </c>
      <c r="D633" s="233" t="s">
        <v>195</v>
      </c>
      <c r="E633" s="234" t="s">
        <v>10</v>
      </c>
      <c r="F633" s="235" t="s">
        <v>423</v>
      </c>
      <c r="G633" s="2"/>
      <c r="H633" s="491">
        <f>SUM(H634+H638+H640+H636)</f>
        <v>21955801</v>
      </c>
    </row>
    <row r="634" spans="1:8" ht="15" customHeight="1" x14ac:dyDescent="0.25">
      <c r="A634" s="86" t="s">
        <v>630</v>
      </c>
      <c r="B634" s="6">
        <v>10</v>
      </c>
      <c r="C634" s="2" t="s">
        <v>20</v>
      </c>
      <c r="D634" s="233" t="s">
        <v>195</v>
      </c>
      <c r="E634" s="234" t="s">
        <v>10</v>
      </c>
      <c r="F634" s="235" t="s">
        <v>526</v>
      </c>
      <c r="G634" s="2"/>
      <c r="H634" s="491">
        <f>SUM(H635:H635)</f>
        <v>1356320</v>
      </c>
    </row>
    <row r="635" spans="1:8" ht="15.75" x14ac:dyDescent="0.25">
      <c r="A635" s="3" t="s">
        <v>40</v>
      </c>
      <c r="B635" s="6">
        <v>10</v>
      </c>
      <c r="C635" s="2" t="s">
        <v>20</v>
      </c>
      <c r="D635" s="233" t="s">
        <v>195</v>
      </c>
      <c r="E635" s="234" t="s">
        <v>10</v>
      </c>
      <c r="F635" s="235" t="s">
        <v>526</v>
      </c>
      <c r="G635" s="2" t="s">
        <v>39</v>
      </c>
      <c r="H635" s="493">
        <f>SUM(прил9!I350)</f>
        <v>1356320</v>
      </c>
    </row>
    <row r="636" spans="1:8" s="656" customFormat="1" ht="31.5" x14ac:dyDescent="0.25">
      <c r="A636" s="62" t="s">
        <v>1118</v>
      </c>
      <c r="B636" s="6">
        <v>10</v>
      </c>
      <c r="C636" s="2" t="s">
        <v>20</v>
      </c>
      <c r="D636" s="233" t="s">
        <v>195</v>
      </c>
      <c r="E636" s="234" t="s">
        <v>10</v>
      </c>
      <c r="F636" s="277" t="s">
        <v>1123</v>
      </c>
      <c r="G636" s="284"/>
      <c r="H636" s="491">
        <f>SUM(H637)</f>
        <v>2071935</v>
      </c>
    </row>
    <row r="637" spans="1:8" s="656" customFormat="1" ht="15.75" x14ac:dyDescent="0.25">
      <c r="A637" s="3" t="s">
        <v>40</v>
      </c>
      <c r="B637" s="6">
        <v>10</v>
      </c>
      <c r="C637" s="2" t="s">
        <v>20</v>
      </c>
      <c r="D637" s="233" t="s">
        <v>195</v>
      </c>
      <c r="E637" s="234" t="s">
        <v>10</v>
      </c>
      <c r="F637" s="277" t="s">
        <v>1123</v>
      </c>
      <c r="G637" s="284" t="s">
        <v>39</v>
      </c>
      <c r="H637" s="493">
        <f>SUM(прил9!I352)</f>
        <v>2071935</v>
      </c>
    </row>
    <row r="638" spans="1:8" s="649" customFormat="1" ht="18.75" customHeight="1" x14ac:dyDescent="0.25">
      <c r="A638" s="62" t="s">
        <v>1097</v>
      </c>
      <c r="B638" s="6">
        <v>10</v>
      </c>
      <c r="C638" s="2" t="s">
        <v>20</v>
      </c>
      <c r="D638" s="233" t="s">
        <v>195</v>
      </c>
      <c r="E638" s="234" t="s">
        <v>10</v>
      </c>
      <c r="F638" s="277" t="s">
        <v>1096</v>
      </c>
      <c r="G638" s="284"/>
      <c r="H638" s="491">
        <f>SUM(H639)</f>
        <v>18243135</v>
      </c>
    </row>
    <row r="639" spans="1:8" s="649" customFormat="1" ht="18" customHeight="1" x14ac:dyDescent="0.25">
      <c r="A639" s="3" t="s">
        <v>40</v>
      </c>
      <c r="B639" s="6">
        <v>10</v>
      </c>
      <c r="C639" s="2" t="s">
        <v>20</v>
      </c>
      <c r="D639" s="233" t="s">
        <v>195</v>
      </c>
      <c r="E639" s="234" t="s">
        <v>10</v>
      </c>
      <c r="F639" s="277" t="s">
        <v>1096</v>
      </c>
      <c r="G639" s="284" t="s">
        <v>39</v>
      </c>
      <c r="H639" s="493">
        <f>SUM(прил9!I354)</f>
        <v>18243135</v>
      </c>
    </row>
    <row r="640" spans="1:8" s="649" customFormat="1" ht="32.25" customHeight="1" x14ac:dyDescent="0.25">
      <c r="A640" s="62" t="s">
        <v>1098</v>
      </c>
      <c r="B640" s="6">
        <v>10</v>
      </c>
      <c r="C640" s="2" t="s">
        <v>20</v>
      </c>
      <c r="D640" s="233" t="s">
        <v>195</v>
      </c>
      <c r="E640" s="234" t="s">
        <v>10</v>
      </c>
      <c r="F640" s="277" t="s">
        <v>1095</v>
      </c>
      <c r="G640" s="284"/>
      <c r="H640" s="491">
        <f>SUM(H641)</f>
        <v>284411</v>
      </c>
    </row>
    <row r="641" spans="1:8" s="649" customFormat="1" ht="33" customHeight="1" x14ac:dyDescent="0.25">
      <c r="A641" s="114" t="s">
        <v>598</v>
      </c>
      <c r="B641" s="6">
        <v>10</v>
      </c>
      <c r="C641" s="2" t="s">
        <v>20</v>
      </c>
      <c r="D641" s="233" t="s">
        <v>195</v>
      </c>
      <c r="E641" s="234" t="s">
        <v>10</v>
      </c>
      <c r="F641" s="277" t="s">
        <v>1095</v>
      </c>
      <c r="G641" s="284" t="s">
        <v>16</v>
      </c>
      <c r="H641" s="493">
        <f>SUM(прил9!I356)</f>
        <v>284411</v>
      </c>
    </row>
    <row r="642" spans="1:8" ht="66" customHeight="1" x14ac:dyDescent="0.25">
      <c r="A642" s="3" t="s">
        <v>119</v>
      </c>
      <c r="B642" s="6">
        <v>10</v>
      </c>
      <c r="C642" s="2" t="s">
        <v>20</v>
      </c>
      <c r="D642" s="233" t="s">
        <v>226</v>
      </c>
      <c r="E642" s="234" t="s">
        <v>422</v>
      </c>
      <c r="F642" s="235" t="s">
        <v>423</v>
      </c>
      <c r="G642" s="2"/>
      <c r="H642" s="491">
        <f>SUM(H643)</f>
        <v>3815987</v>
      </c>
    </row>
    <row r="643" spans="1:8" ht="34.5" customHeight="1" x14ac:dyDescent="0.25">
      <c r="A643" s="3" t="s">
        <v>430</v>
      </c>
      <c r="B643" s="6">
        <v>10</v>
      </c>
      <c r="C643" s="2" t="s">
        <v>20</v>
      </c>
      <c r="D643" s="233" t="s">
        <v>226</v>
      </c>
      <c r="E643" s="234" t="s">
        <v>10</v>
      </c>
      <c r="F643" s="235" t="s">
        <v>423</v>
      </c>
      <c r="G643" s="2"/>
      <c r="H643" s="491">
        <f>SUM(H644)</f>
        <v>3815987</v>
      </c>
    </row>
    <row r="644" spans="1:8" ht="33" customHeight="1" x14ac:dyDescent="0.25">
      <c r="A644" s="3" t="s">
        <v>404</v>
      </c>
      <c r="B644" s="6">
        <v>10</v>
      </c>
      <c r="C644" s="2" t="s">
        <v>20</v>
      </c>
      <c r="D644" s="233" t="s">
        <v>226</v>
      </c>
      <c r="E644" s="234" t="s">
        <v>10</v>
      </c>
      <c r="F644" s="235" t="s">
        <v>531</v>
      </c>
      <c r="G644" s="2"/>
      <c r="H644" s="491">
        <f>SUM(H645:H645)</f>
        <v>3815987</v>
      </c>
    </row>
    <row r="645" spans="1:8" ht="18" customHeight="1" x14ac:dyDescent="0.25">
      <c r="A645" s="3" t="s">
        <v>40</v>
      </c>
      <c r="B645" s="6">
        <v>10</v>
      </c>
      <c r="C645" s="2" t="s">
        <v>20</v>
      </c>
      <c r="D645" s="233" t="s">
        <v>226</v>
      </c>
      <c r="E645" s="234" t="s">
        <v>10</v>
      </c>
      <c r="F645" s="235" t="s">
        <v>531</v>
      </c>
      <c r="G645" s="2" t="s">
        <v>39</v>
      </c>
      <c r="H645" s="493">
        <f>SUM(прил9!I287)</f>
        <v>3815987</v>
      </c>
    </row>
    <row r="646" spans="1:8" ht="32.25" customHeight="1" x14ac:dyDescent="0.25">
      <c r="A646" s="76" t="s">
        <v>172</v>
      </c>
      <c r="B646" s="30">
        <v>10</v>
      </c>
      <c r="C646" s="28" t="s">
        <v>20</v>
      </c>
      <c r="D646" s="230" t="s">
        <v>487</v>
      </c>
      <c r="E646" s="231" t="s">
        <v>422</v>
      </c>
      <c r="F646" s="232" t="s">
        <v>423</v>
      </c>
      <c r="G646" s="28"/>
      <c r="H646" s="490">
        <f>SUM(H647)</f>
        <v>1240394</v>
      </c>
    </row>
    <row r="647" spans="1:8" ht="49.5" customHeight="1" x14ac:dyDescent="0.25">
      <c r="A647" s="3" t="s">
        <v>173</v>
      </c>
      <c r="B647" s="381">
        <v>10</v>
      </c>
      <c r="C647" s="2" t="s">
        <v>20</v>
      </c>
      <c r="D647" s="233" t="s">
        <v>233</v>
      </c>
      <c r="E647" s="234" t="s">
        <v>422</v>
      </c>
      <c r="F647" s="235" t="s">
        <v>423</v>
      </c>
      <c r="G647" s="2"/>
      <c r="H647" s="491">
        <f>SUM(H648)</f>
        <v>1240394</v>
      </c>
    </row>
    <row r="648" spans="1:8" ht="17.25" customHeight="1" x14ac:dyDescent="0.25">
      <c r="A648" s="3" t="s">
        <v>488</v>
      </c>
      <c r="B648" s="6">
        <v>10</v>
      </c>
      <c r="C648" s="2" t="s">
        <v>20</v>
      </c>
      <c r="D648" s="233" t="s">
        <v>233</v>
      </c>
      <c r="E648" s="234" t="s">
        <v>10</v>
      </c>
      <c r="F648" s="235" t="s">
        <v>423</v>
      </c>
      <c r="G648" s="2"/>
      <c r="H648" s="491">
        <f>SUM(H649)</f>
        <v>1240394</v>
      </c>
    </row>
    <row r="649" spans="1:8" ht="16.5" customHeight="1" x14ac:dyDescent="0.25">
      <c r="A649" s="86" t="s">
        <v>174</v>
      </c>
      <c r="B649" s="381">
        <v>10</v>
      </c>
      <c r="C649" s="2" t="s">
        <v>20</v>
      </c>
      <c r="D649" s="233" t="s">
        <v>233</v>
      </c>
      <c r="E649" s="234" t="s">
        <v>10</v>
      </c>
      <c r="F649" s="235" t="s">
        <v>532</v>
      </c>
      <c r="G649" s="2"/>
      <c r="H649" s="491">
        <f>SUM(H650:H651)</f>
        <v>1240394</v>
      </c>
    </row>
    <row r="650" spans="1:8" ht="31.5" hidden="1" customHeight="1" x14ac:dyDescent="0.25">
      <c r="A650" s="91" t="s">
        <v>598</v>
      </c>
      <c r="B650" s="381">
        <v>10</v>
      </c>
      <c r="C650" s="2" t="s">
        <v>20</v>
      </c>
      <c r="D650" s="233" t="s">
        <v>233</v>
      </c>
      <c r="E650" s="234" t="s">
        <v>10</v>
      </c>
      <c r="F650" s="235" t="s">
        <v>532</v>
      </c>
      <c r="G650" s="2" t="s">
        <v>16</v>
      </c>
      <c r="H650" s="493"/>
    </row>
    <row r="651" spans="1:8" ht="15.75" x14ac:dyDescent="0.25">
      <c r="A651" s="3" t="s">
        <v>40</v>
      </c>
      <c r="B651" s="381">
        <v>10</v>
      </c>
      <c r="C651" s="2" t="s">
        <v>20</v>
      </c>
      <c r="D651" s="233" t="s">
        <v>233</v>
      </c>
      <c r="E651" s="234" t="s">
        <v>10</v>
      </c>
      <c r="F651" s="235" t="s">
        <v>532</v>
      </c>
      <c r="G651" s="2" t="s">
        <v>39</v>
      </c>
      <c r="H651" s="493">
        <f>SUM(прил9!I636)</f>
        <v>1240394</v>
      </c>
    </row>
    <row r="652" spans="1:8" ht="47.25" x14ac:dyDescent="0.25">
      <c r="A652" s="27" t="s">
        <v>191</v>
      </c>
      <c r="B652" s="30">
        <v>10</v>
      </c>
      <c r="C652" s="28" t="s">
        <v>20</v>
      </c>
      <c r="D652" s="230" t="s">
        <v>476</v>
      </c>
      <c r="E652" s="231" t="s">
        <v>422</v>
      </c>
      <c r="F652" s="232" t="s">
        <v>423</v>
      </c>
      <c r="G652" s="28"/>
      <c r="H652" s="490">
        <f>SUM(H653)</f>
        <v>510300</v>
      </c>
    </row>
    <row r="653" spans="1:8" ht="78.75" x14ac:dyDescent="0.25">
      <c r="A653" s="3" t="s">
        <v>192</v>
      </c>
      <c r="B653" s="381">
        <v>10</v>
      </c>
      <c r="C653" s="2" t="s">
        <v>20</v>
      </c>
      <c r="D653" s="233" t="s">
        <v>222</v>
      </c>
      <c r="E653" s="234" t="s">
        <v>422</v>
      </c>
      <c r="F653" s="235" t="s">
        <v>423</v>
      </c>
      <c r="G653" s="2"/>
      <c r="H653" s="491">
        <f>SUM(H654)</f>
        <v>510300</v>
      </c>
    </row>
    <row r="654" spans="1:8" ht="31.5" x14ac:dyDescent="0.25">
      <c r="A654" s="62" t="s">
        <v>486</v>
      </c>
      <c r="B654" s="381">
        <v>10</v>
      </c>
      <c r="C654" s="2" t="s">
        <v>20</v>
      </c>
      <c r="D654" s="233" t="s">
        <v>222</v>
      </c>
      <c r="E654" s="234" t="s">
        <v>10</v>
      </c>
      <c r="F654" s="235" t="s">
        <v>423</v>
      </c>
      <c r="G654" s="2"/>
      <c r="H654" s="491">
        <f>SUM(H655)</f>
        <v>510300</v>
      </c>
    </row>
    <row r="655" spans="1:8" ht="15.75" x14ac:dyDescent="0.25">
      <c r="A655" s="62" t="s">
        <v>816</v>
      </c>
      <c r="B655" s="381">
        <v>10</v>
      </c>
      <c r="C655" s="2" t="s">
        <v>20</v>
      </c>
      <c r="D655" s="233" t="s">
        <v>222</v>
      </c>
      <c r="E655" s="234" t="s">
        <v>10</v>
      </c>
      <c r="F655" s="235" t="s">
        <v>815</v>
      </c>
      <c r="G655" s="2"/>
      <c r="H655" s="491">
        <f>SUM(H656)</f>
        <v>510300</v>
      </c>
    </row>
    <row r="656" spans="1:8" ht="15.75" x14ac:dyDescent="0.25">
      <c r="A656" s="77" t="s">
        <v>40</v>
      </c>
      <c r="B656" s="381">
        <v>10</v>
      </c>
      <c r="C656" s="2" t="s">
        <v>20</v>
      </c>
      <c r="D656" s="233" t="s">
        <v>222</v>
      </c>
      <c r="E656" s="234" t="s">
        <v>10</v>
      </c>
      <c r="F656" s="235" t="s">
        <v>815</v>
      </c>
      <c r="G656" s="2" t="s">
        <v>39</v>
      </c>
      <c r="H656" s="493">
        <f>SUM(прил9!I292)</f>
        <v>510300</v>
      </c>
    </row>
    <row r="657" spans="1:8" s="9" customFormat="1" ht="16.5" customHeight="1" x14ac:dyDescent="0.25">
      <c r="A657" s="41" t="s">
        <v>72</v>
      </c>
      <c r="B657" s="40">
        <v>10</v>
      </c>
      <c r="C657" s="52" t="s">
        <v>70</v>
      </c>
      <c r="D657" s="227"/>
      <c r="E657" s="228"/>
      <c r="F657" s="229"/>
      <c r="G657" s="53"/>
      <c r="H657" s="497">
        <f>SUM(H658+H678)</f>
        <v>3382065</v>
      </c>
    </row>
    <row r="658" spans="1:8" ht="35.25" customHeight="1" x14ac:dyDescent="0.25">
      <c r="A658" s="95" t="s">
        <v>131</v>
      </c>
      <c r="B658" s="68">
        <v>10</v>
      </c>
      <c r="C658" s="69" t="s">
        <v>70</v>
      </c>
      <c r="D658" s="278" t="s">
        <v>193</v>
      </c>
      <c r="E658" s="279" t="s">
        <v>422</v>
      </c>
      <c r="F658" s="280" t="s">
        <v>423</v>
      </c>
      <c r="G658" s="31"/>
      <c r="H658" s="490">
        <f>SUM(H659+H674+H670)</f>
        <v>3382065</v>
      </c>
    </row>
    <row r="659" spans="1:8" ht="48" customHeight="1" x14ac:dyDescent="0.25">
      <c r="A659" s="7" t="s">
        <v>130</v>
      </c>
      <c r="B659" s="34">
        <v>10</v>
      </c>
      <c r="C659" s="35" t="s">
        <v>70</v>
      </c>
      <c r="D659" s="275" t="s">
        <v>227</v>
      </c>
      <c r="E659" s="276" t="s">
        <v>422</v>
      </c>
      <c r="F659" s="277" t="s">
        <v>423</v>
      </c>
      <c r="G659" s="284"/>
      <c r="H659" s="491">
        <f>SUM(H660)</f>
        <v>3370065</v>
      </c>
    </row>
    <row r="660" spans="1:8" ht="36" customHeight="1" x14ac:dyDescent="0.25">
      <c r="A660" s="7" t="s">
        <v>446</v>
      </c>
      <c r="B660" s="34">
        <v>10</v>
      </c>
      <c r="C660" s="35" t="s">
        <v>70</v>
      </c>
      <c r="D660" s="275" t="s">
        <v>227</v>
      </c>
      <c r="E660" s="276" t="s">
        <v>10</v>
      </c>
      <c r="F660" s="277" t="s">
        <v>423</v>
      </c>
      <c r="G660" s="284"/>
      <c r="H660" s="491">
        <f>SUM(H661+H668+H665)</f>
        <v>3370065</v>
      </c>
    </row>
    <row r="661" spans="1:8" ht="32.25" customHeight="1" x14ac:dyDescent="0.25">
      <c r="A661" s="3" t="s">
        <v>97</v>
      </c>
      <c r="B661" s="34">
        <v>10</v>
      </c>
      <c r="C661" s="35" t="s">
        <v>70</v>
      </c>
      <c r="D661" s="275" t="s">
        <v>227</v>
      </c>
      <c r="E661" s="276" t="s">
        <v>10</v>
      </c>
      <c r="F661" s="277" t="s">
        <v>533</v>
      </c>
      <c r="G661" s="284"/>
      <c r="H661" s="491">
        <f>SUM(H662:H664)</f>
        <v>2446400</v>
      </c>
    </row>
    <row r="662" spans="1:8" ht="48.75" customHeight="1" x14ac:dyDescent="0.25">
      <c r="A662" s="86" t="s">
        <v>80</v>
      </c>
      <c r="B662" s="34">
        <v>10</v>
      </c>
      <c r="C662" s="35" t="s">
        <v>70</v>
      </c>
      <c r="D662" s="275" t="s">
        <v>227</v>
      </c>
      <c r="E662" s="276" t="s">
        <v>10</v>
      </c>
      <c r="F662" s="277" t="s">
        <v>533</v>
      </c>
      <c r="G662" s="2" t="s">
        <v>13</v>
      </c>
      <c r="H662" s="493">
        <f>SUM(прил9!I362)</f>
        <v>2276000</v>
      </c>
    </row>
    <row r="663" spans="1:8" ht="33" customHeight="1" x14ac:dyDescent="0.25">
      <c r="A663" s="91" t="s">
        <v>598</v>
      </c>
      <c r="B663" s="34">
        <v>10</v>
      </c>
      <c r="C663" s="35" t="s">
        <v>70</v>
      </c>
      <c r="D663" s="275" t="s">
        <v>227</v>
      </c>
      <c r="E663" s="276" t="s">
        <v>10</v>
      </c>
      <c r="F663" s="277" t="s">
        <v>533</v>
      </c>
      <c r="G663" s="2" t="s">
        <v>16</v>
      </c>
      <c r="H663" s="493">
        <f>SUM(прил9!I363)</f>
        <v>170400</v>
      </c>
    </row>
    <row r="664" spans="1:8" ht="16.5" customHeight="1" x14ac:dyDescent="0.25">
      <c r="A664" s="3" t="s">
        <v>18</v>
      </c>
      <c r="B664" s="34">
        <v>10</v>
      </c>
      <c r="C664" s="35" t="s">
        <v>70</v>
      </c>
      <c r="D664" s="275" t="s">
        <v>227</v>
      </c>
      <c r="E664" s="276" t="s">
        <v>10</v>
      </c>
      <c r="F664" s="277" t="s">
        <v>533</v>
      </c>
      <c r="G664" s="2" t="s">
        <v>17</v>
      </c>
      <c r="H664" s="493"/>
    </row>
    <row r="665" spans="1:8" s="649" customFormat="1" ht="48.75" customHeight="1" x14ac:dyDescent="0.25">
      <c r="A665" s="62" t="s">
        <v>1100</v>
      </c>
      <c r="B665" s="34">
        <v>10</v>
      </c>
      <c r="C665" s="35" t="s">
        <v>70</v>
      </c>
      <c r="D665" s="275" t="s">
        <v>227</v>
      </c>
      <c r="E665" s="276" t="s">
        <v>10</v>
      </c>
      <c r="F665" s="277" t="s">
        <v>1099</v>
      </c>
      <c r="G665" s="2"/>
      <c r="H665" s="491">
        <f>SUM(H666:H667)</f>
        <v>396500</v>
      </c>
    </row>
    <row r="666" spans="1:8" s="649" customFormat="1" ht="48" customHeight="1" x14ac:dyDescent="0.25">
      <c r="A666" s="104" t="s">
        <v>80</v>
      </c>
      <c r="B666" s="34">
        <v>10</v>
      </c>
      <c r="C666" s="35" t="s">
        <v>70</v>
      </c>
      <c r="D666" s="275" t="s">
        <v>227</v>
      </c>
      <c r="E666" s="276" t="s">
        <v>10</v>
      </c>
      <c r="F666" s="277" t="s">
        <v>1099</v>
      </c>
      <c r="G666" s="2" t="s">
        <v>13</v>
      </c>
      <c r="H666" s="493">
        <f>SUM(прил9!I366)</f>
        <v>266910</v>
      </c>
    </row>
    <row r="667" spans="1:8" s="649" customFormat="1" ht="33.75" customHeight="1" x14ac:dyDescent="0.25">
      <c r="A667" s="114" t="s">
        <v>598</v>
      </c>
      <c r="B667" s="34">
        <v>10</v>
      </c>
      <c r="C667" s="35" t="s">
        <v>70</v>
      </c>
      <c r="D667" s="275" t="s">
        <v>227</v>
      </c>
      <c r="E667" s="276" t="s">
        <v>10</v>
      </c>
      <c r="F667" s="277" t="s">
        <v>1099</v>
      </c>
      <c r="G667" s="2" t="s">
        <v>16</v>
      </c>
      <c r="H667" s="493">
        <f>SUM(прил9!I367)</f>
        <v>129590</v>
      </c>
    </row>
    <row r="668" spans="1:8" ht="30.75" customHeight="1" x14ac:dyDescent="0.25">
      <c r="A668" s="3" t="s">
        <v>79</v>
      </c>
      <c r="B668" s="34">
        <v>10</v>
      </c>
      <c r="C668" s="35" t="s">
        <v>70</v>
      </c>
      <c r="D668" s="275" t="s">
        <v>227</v>
      </c>
      <c r="E668" s="276" t="s">
        <v>10</v>
      </c>
      <c r="F668" s="277" t="s">
        <v>427</v>
      </c>
      <c r="G668" s="2"/>
      <c r="H668" s="491">
        <f>SUM(H669)</f>
        <v>527165</v>
      </c>
    </row>
    <row r="669" spans="1:8" ht="48.75" customHeight="1" x14ac:dyDescent="0.25">
      <c r="A669" s="86" t="s">
        <v>80</v>
      </c>
      <c r="B669" s="34">
        <v>10</v>
      </c>
      <c r="C669" s="35" t="s">
        <v>70</v>
      </c>
      <c r="D669" s="275" t="s">
        <v>227</v>
      </c>
      <c r="E669" s="276" t="s">
        <v>10</v>
      </c>
      <c r="F669" s="277" t="s">
        <v>427</v>
      </c>
      <c r="G669" s="2" t="s">
        <v>13</v>
      </c>
      <c r="H669" s="493">
        <f>SUM(прил9!I369)</f>
        <v>527165</v>
      </c>
    </row>
    <row r="670" spans="1:8" ht="48.75" customHeight="1" x14ac:dyDescent="0.25">
      <c r="A670" s="86" t="s">
        <v>169</v>
      </c>
      <c r="B670" s="35">
        <v>10</v>
      </c>
      <c r="C670" s="35" t="s">
        <v>70</v>
      </c>
      <c r="D670" s="275" t="s">
        <v>195</v>
      </c>
      <c r="E670" s="276" t="s">
        <v>422</v>
      </c>
      <c r="F670" s="277" t="s">
        <v>423</v>
      </c>
      <c r="G670" s="36"/>
      <c r="H670" s="494">
        <f>SUM(H671)</f>
        <v>2000</v>
      </c>
    </row>
    <row r="671" spans="1:8" ht="34.5" customHeight="1" x14ac:dyDescent="0.25">
      <c r="A671" s="86" t="s">
        <v>522</v>
      </c>
      <c r="B671" s="35">
        <v>10</v>
      </c>
      <c r="C671" s="35" t="s">
        <v>70</v>
      </c>
      <c r="D671" s="275" t="s">
        <v>195</v>
      </c>
      <c r="E671" s="276" t="s">
        <v>10</v>
      </c>
      <c r="F671" s="277" t="s">
        <v>423</v>
      </c>
      <c r="G671" s="36"/>
      <c r="H671" s="494">
        <f>SUM(H672)</f>
        <v>2000</v>
      </c>
    </row>
    <row r="672" spans="1:8" ht="21" customHeight="1" x14ac:dyDescent="0.25">
      <c r="A672" s="86" t="s">
        <v>535</v>
      </c>
      <c r="B672" s="35">
        <v>10</v>
      </c>
      <c r="C672" s="35" t="s">
        <v>70</v>
      </c>
      <c r="D672" s="275" t="s">
        <v>195</v>
      </c>
      <c r="E672" s="276" t="s">
        <v>10</v>
      </c>
      <c r="F672" s="277" t="s">
        <v>534</v>
      </c>
      <c r="G672" s="36"/>
      <c r="H672" s="494">
        <f>SUM(H673)</f>
        <v>2000</v>
      </c>
    </row>
    <row r="673" spans="1:8" ht="33" customHeight="1" x14ac:dyDescent="0.25">
      <c r="A673" s="86" t="s">
        <v>598</v>
      </c>
      <c r="B673" s="35">
        <v>10</v>
      </c>
      <c r="C673" s="35" t="s">
        <v>70</v>
      </c>
      <c r="D673" s="275" t="s">
        <v>195</v>
      </c>
      <c r="E673" s="276" t="s">
        <v>10</v>
      </c>
      <c r="F673" s="277" t="s">
        <v>534</v>
      </c>
      <c r="G673" s="36" t="s">
        <v>16</v>
      </c>
      <c r="H673" s="495">
        <f>SUM(прил9!I373)</f>
        <v>2000</v>
      </c>
    </row>
    <row r="674" spans="1:8" ht="66.75" customHeight="1" x14ac:dyDescent="0.25">
      <c r="A674" s="77" t="s">
        <v>119</v>
      </c>
      <c r="B674" s="34">
        <v>10</v>
      </c>
      <c r="C674" s="35" t="s">
        <v>70</v>
      </c>
      <c r="D674" s="275" t="s">
        <v>226</v>
      </c>
      <c r="E674" s="276" t="s">
        <v>422</v>
      </c>
      <c r="F674" s="277" t="s">
        <v>423</v>
      </c>
      <c r="G674" s="2"/>
      <c r="H674" s="491">
        <f>SUM(H675)</f>
        <v>10000</v>
      </c>
    </row>
    <row r="675" spans="1:8" ht="33" customHeight="1" x14ac:dyDescent="0.25">
      <c r="A675" s="286" t="s">
        <v>430</v>
      </c>
      <c r="B675" s="34">
        <v>10</v>
      </c>
      <c r="C675" s="35" t="s">
        <v>70</v>
      </c>
      <c r="D675" s="275" t="s">
        <v>226</v>
      </c>
      <c r="E675" s="276" t="s">
        <v>10</v>
      </c>
      <c r="F675" s="277" t="s">
        <v>423</v>
      </c>
      <c r="G675" s="2"/>
      <c r="H675" s="491">
        <f>SUM(H676)</f>
        <v>10000</v>
      </c>
    </row>
    <row r="676" spans="1:8" ht="33" customHeight="1" x14ac:dyDescent="0.25">
      <c r="A676" s="81" t="s">
        <v>108</v>
      </c>
      <c r="B676" s="34">
        <v>10</v>
      </c>
      <c r="C676" s="35" t="s">
        <v>70</v>
      </c>
      <c r="D676" s="275" t="s">
        <v>226</v>
      </c>
      <c r="E676" s="276" t="s">
        <v>10</v>
      </c>
      <c r="F676" s="277" t="s">
        <v>432</v>
      </c>
      <c r="G676" s="2"/>
      <c r="H676" s="491">
        <f>SUM(H677)</f>
        <v>10000</v>
      </c>
    </row>
    <row r="677" spans="1:8" ht="32.25" customHeight="1" x14ac:dyDescent="0.25">
      <c r="A677" s="91" t="s">
        <v>598</v>
      </c>
      <c r="B677" s="34">
        <v>10</v>
      </c>
      <c r="C677" s="35" t="s">
        <v>70</v>
      </c>
      <c r="D677" s="275" t="s">
        <v>226</v>
      </c>
      <c r="E677" s="276" t="s">
        <v>10</v>
      </c>
      <c r="F677" s="277" t="s">
        <v>432</v>
      </c>
      <c r="G677" s="2" t="s">
        <v>16</v>
      </c>
      <c r="H677" s="492">
        <f>SUM(прил9!I377)</f>
        <v>10000</v>
      </c>
    </row>
    <row r="678" spans="1:8" ht="32.25" hidden="1" customHeight="1" x14ac:dyDescent="0.25">
      <c r="A678" s="76" t="s">
        <v>111</v>
      </c>
      <c r="B678" s="68">
        <v>10</v>
      </c>
      <c r="C678" s="69" t="s">
        <v>70</v>
      </c>
      <c r="D678" s="230" t="s">
        <v>425</v>
      </c>
      <c r="E678" s="231" t="s">
        <v>422</v>
      </c>
      <c r="F678" s="232" t="s">
        <v>423</v>
      </c>
      <c r="G678" s="28"/>
      <c r="H678" s="490">
        <f>SUM(H679)</f>
        <v>0</v>
      </c>
    </row>
    <row r="679" spans="1:8" ht="62.25" hidden="1" customHeight="1" x14ac:dyDescent="0.25">
      <c r="A679" s="77" t="s">
        <v>124</v>
      </c>
      <c r="B679" s="34">
        <v>10</v>
      </c>
      <c r="C679" s="35" t="s">
        <v>70</v>
      </c>
      <c r="D679" s="233" t="s">
        <v>426</v>
      </c>
      <c r="E679" s="234" t="s">
        <v>422</v>
      </c>
      <c r="F679" s="235" t="s">
        <v>423</v>
      </c>
      <c r="G679" s="44"/>
      <c r="H679" s="491">
        <f>SUM(H680)</f>
        <v>0</v>
      </c>
    </row>
    <row r="680" spans="1:8" ht="45.75" hidden="1" customHeight="1" x14ac:dyDescent="0.25">
      <c r="A680" s="77" t="s">
        <v>429</v>
      </c>
      <c r="B680" s="34">
        <v>10</v>
      </c>
      <c r="C680" s="35" t="s">
        <v>70</v>
      </c>
      <c r="D680" s="233" t="s">
        <v>426</v>
      </c>
      <c r="E680" s="234" t="s">
        <v>10</v>
      </c>
      <c r="F680" s="235" t="s">
        <v>423</v>
      </c>
      <c r="G680" s="44"/>
      <c r="H680" s="491">
        <f>SUM(H681)</f>
        <v>0</v>
      </c>
    </row>
    <row r="681" spans="1:8" ht="20.25" hidden="1" customHeight="1" x14ac:dyDescent="0.25">
      <c r="A681" s="77" t="s">
        <v>113</v>
      </c>
      <c r="B681" s="34">
        <v>10</v>
      </c>
      <c r="C681" s="35" t="s">
        <v>70</v>
      </c>
      <c r="D681" s="233" t="s">
        <v>426</v>
      </c>
      <c r="E681" s="234" t="s">
        <v>10</v>
      </c>
      <c r="F681" s="235" t="s">
        <v>428</v>
      </c>
      <c r="G681" s="44"/>
      <c r="H681" s="491">
        <f>SUM(H682)</f>
        <v>0</v>
      </c>
    </row>
    <row r="682" spans="1:8" ht="32.25" hidden="1" customHeight="1" x14ac:dyDescent="0.25">
      <c r="A682" s="91" t="s">
        <v>598</v>
      </c>
      <c r="B682" s="34">
        <v>10</v>
      </c>
      <c r="C682" s="35" t="s">
        <v>70</v>
      </c>
      <c r="D682" s="233" t="s">
        <v>426</v>
      </c>
      <c r="E682" s="234" t="s">
        <v>10</v>
      </c>
      <c r="F682" s="235" t="s">
        <v>428</v>
      </c>
      <c r="G682" s="2" t="s">
        <v>16</v>
      </c>
      <c r="H682" s="493">
        <f>SUM(прил9!I382)</f>
        <v>0</v>
      </c>
    </row>
    <row r="683" spans="1:8" ht="15.75" x14ac:dyDescent="0.25">
      <c r="A683" s="75" t="s">
        <v>43</v>
      </c>
      <c r="B683" s="39">
        <v>11</v>
      </c>
      <c r="C683" s="39"/>
      <c r="D683" s="263"/>
      <c r="E683" s="264"/>
      <c r="F683" s="265"/>
      <c r="G683" s="15"/>
      <c r="H683" s="544">
        <f t="shared" ref="H683:H688" si="0">SUM(H684)</f>
        <v>150000</v>
      </c>
    </row>
    <row r="684" spans="1:8" ht="15.75" x14ac:dyDescent="0.25">
      <c r="A684" s="88" t="s">
        <v>44</v>
      </c>
      <c r="B684" s="40">
        <v>11</v>
      </c>
      <c r="C684" s="23" t="s">
        <v>12</v>
      </c>
      <c r="D684" s="227"/>
      <c r="E684" s="228"/>
      <c r="F684" s="229"/>
      <c r="G684" s="22"/>
      <c r="H684" s="497">
        <f t="shared" si="0"/>
        <v>150000</v>
      </c>
    </row>
    <row r="685" spans="1:8" ht="64.5" customHeight="1" x14ac:dyDescent="0.25">
      <c r="A685" s="67" t="s">
        <v>160</v>
      </c>
      <c r="B685" s="28" t="s">
        <v>45</v>
      </c>
      <c r="C685" s="28" t="s">
        <v>12</v>
      </c>
      <c r="D685" s="230" t="s">
        <v>503</v>
      </c>
      <c r="E685" s="231" t="s">
        <v>422</v>
      </c>
      <c r="F685" s="232" t="s">
        <v>423</v>
      </c>
      <c r="G685" s="28"/>
      <c r="H685" s="490">
        <f t="shared" si="0"/>
        <v>150000</v>
      </c>
    </row>
    <row r="686" spans="1:8" ht="81.75" customHeight="1" x14ac:dyDescent="0.25">
      <c r="A686" s="82" t="s">
        <v>176</v>
      </c>
      <c r="B686" s="2" t="s">
        <v>45</v>
      </c>
      <c r="C686" s="2" t="s">
        <v>12</v>
      </c>
      <c r="D686" s="233" t="s">
        <v>246</v>
      </c>
      <c r="E686" s="234" t="s">
        <v>422</v>
      </c>
      <c r="F686" s="235" t="s">
        <v>423</v>
      </c>
      <c r="G686" s="2"/>
      <c r="H686" s="491">
        <f t="shared" si="0"/>
        <v>150000</v>
      </c>
    </row>
    <row r="687" spans="1:8" ht="32.25" customHeight="1" x14ac:dyDescent="0.25">
      <c r="A687" s="82" t="s">
        <v>536</v>
      </c>
      <c r="B687" s="2" t="s">
        <v>45</v>
      </c>
      <c r="C687" s="2" t="s">
        <v>12</v>
      </c>
      <c r="D687" s="233" t="s">
        <v>246</v>
      </c>
      <c r="E687" s="234" t="s">
        <v>10</v>
      </c>
      <c r="F687" s="235" t="s">
        <v>423</v>
      </c>
      <c r="G687" s="2"/>
      <c r="H687" s="491">
        <f t="shared" si="0"/>
        <v>150000</v>
      </c>
    </row>
    <row r="688" spans="1:8" ht="47.25" x14ac:dyDescent="0.25">
      <c r="A688" s="3" t="s">
        <v>177</v>
      </c>
      <c r="B688" s="2" t="s">
        <v>45</v>
      </c>
      <c r="C688" s="2" t="s">
        <v>12</v>
      </c>
      <c r="D688" s="233" t="s">
        <v>246</v>
      </c>
      <c r="E688" s="234" t="s">
        <v>10</v>
      </c>
      <c r="F688" s="235" t="s">
        <v>537</v>
      </c>
      <c r="G688" s="2"/>
      <c r="H688" s="491">
        <f t="shared" si="0"/>
        <v>150000</v>
      </c>
    </row>
    <row r="689" spans="1:8" ht="31.5" x14ac:dyDescent="0.25">
      <c r="A689" s="91" t="s">
        <v>598</v>
      </c>
      <c r="B689" s="2" t="s">
        <v>45</v>
      </c>
      <c r="C689" s="2" t="s">
        <v>12</v>
      </c>
      <c r="D689" s="233" t="s">
        <v>246</v>
      </c>
      <c r="E689" s="234" t="s">
        <v>10</v>
      </c>
      <c r="F689" s="235" t="s">
        <v>537</v>
      </c>
      <c r="G689" s="2" t="s">
        <v>16</v>
      </c>
      <c r="H689" s="493">
        <f>SUM(прил9!I773)</f>
        <v>150000</v>
      </c>
    </row>
    <row r="690" spans="1:8" ht="47.25" x14ac:dyDescent="0.25">
      <c r="A690" s="75" t="s">
        <v>46</v>
      </c>
      <c r="B690" s="39">
        <v>14</v>
      </c>
      <c r="C690" s="39"/>
      <c r="D690" s="263"/>
      <c r="E690" s="264"/>
      <c r="F690" s="265"/>
      <c r="G690" s="15"/>
      <c r="H690" s="544">
        <f>SUM(H691+H697)</f>
        <v>7162589</v>
      </c>
    </row>
    <row r="691" spans="1:8" ht="31.5" customHeight="1" x14ac:dyDescent="0.25">
      <c r="A691" s="88" t="s">
        <v>47</v>
      </c>
      <c r="B691" s="40">
        <v>14</v>
      </c>
      <c r="C691" s="23" t="s">
        <v>10</v>
      </c>
      <c r="D691" s="227"/>
      <c r="E691" s="228"/>
      <c r="F691" s="229"/>
      <c r="G691" s="22"/>
      <c r="H691" s="497">
        <f>SUM(H692)</f>
        <v>6559389</v>
      </c>
    </row>
    <row r="692" spans="1:8" ht="32.25" customHeight="1" x14ac:dyDescent="0.25">
      <c r="A692" s="76" t="s">
        <v>128</v>
      </c>
      <c r="B692" s="30">
        <v>14</v>
      </c>
      <c r="C692" s="28" t="s">
        <v>10</v>
      </c>
      <c r="D692" s="230" t="s">
        <v>224</v>
      </c>
      <c r="E692" s="231" t="s">
        <v>422</v>
      </c>
      <c r="F692" s="232" t="s">
        <v>423</v>
      </c>
      <c r="G692" s="28"/>
      <c r="H692" s="490">
        <f>SUM(H693)</f>
        <v>6559389</v>
      </c>
    </row>
    <row r="693" spans="1:8" ht="50.25" customHeight="1" x14ac:dyDescent="0.25">
      <c r="A693" s="86" t="s">
        <v>178</v>
      </c>
      <c r="B693" s="381">
        <v>14</v>
      </c>
      <c r="C693" s="2" t="s">
        <v>10</v>
      </c>
      <c r="D693" s="233" t="s">
        <v>228</v>
      </c>
      <c r="E693" s="234" t="s">
        <v>422</v>
      </c>
      <c r="F693" s="235" t="s">
        <v>423</v>
      </c>
      <c r="G693" s="2"/>
      <c r="H693" s="491">
        <f>SUM(H694)</f>
        <v>6559389</v>
      </c>
    </row>
    <row r="694" spans="1:8" ht="31.5" customHeight="1" x14ac:dyDescent="0.25">
      <c r="A694" s="86" t="s">
        <v>538</v>
      </c>
      <c r="B694" s="381">
        <v>14</v>
      </c>
      <c r="C694" s="2" t="s">
        <v>10</v>
      </c>
      <c r="D694" s="233" t="s">
        <v>228</v>
      </c>
      <c r="E694" s="234" t="s">
        <v>12</v>
      </c>
      <c r="F694" s="235" t="s">
        <v>423</v>
      </c>
      <c r="G694" s="2"/>
      <c r="H694" s="491">
        <f>SUM(H695)</f>
        <v>6559389</v>
      </c>
    </row>
    <row r="695" spans="1:8" ht="32.25" customHeight="1" x14ac:dyDescent="0.25">
      <c r="A695" s="86" t="s">
        <v>540</v>
      </c>
      <c r="B695" s="381">
        <v>14</v>
      </c>
      <c r="C695" s="2" t="s">
        <v>10</v>
      </c>
      <c r="D695" s="233" t="s">
        <v>228</v>
      </c>
      <c r="E695" s="234" t="s">
        <v>12</v>
      </c>
      <c r="F695" s="235" t="s">
        <v>539</v>
      </c>
      <c r="G695" s="2"/>
      <c r="H695" s="491">
        <f>SUM(H696)</f>
        <v>6559389</v>
      </c>
    </row>
    <row r="696" spans="1:8" ht="15.75" x14ac:dyDescent="0.25">
      <c r="A696" s="86" t="s">
        <v>21</v>
      </c>
      <c r="B696" s="381">
        <v>14</v>
      </c>
      <c r="C696" s="2" t="s">
        <v>10</v>
      </c>
      <c r="D696" s="233" t="s">
        <v>228</v>
      </c>
      <c r="E696" s="234" t="s">
        <v>12</v>
      </c>
      <c r="F696" s="235" t="s">
        <v>539</v>
      </c>
      <c r="G696" s="2" t="s">
        <v>68</v>
      </c>
      <c r="H696" s="493">
        <f>SUM(прил9!I389)</f>
        <v>6559389</v>
      </c>
    </row>
    <row r="697" spans="1:8" ht="15.75" x14ac:dyDescent="0.25">
      <c r="A697" s="88" t="s">
        <v>187</v>
      </c>
      <c r="B697" s="40">
        <v>14</v>
      </c>
      <c r="C697" s="23" t="s">
        <v>15</v>
      </c>
      <c r="D697" s="227"/>
      <c r="E697" s="228"/>
      <c r="F697" s="229"/>
      <c r="G697" s="23"/>
      <c r="H697" s="497">
        <f>SUM(H698)</f>
        <v>603200</v>
      </c>
    </row>
    <row r="698" spans="1:8" ht="33.75" customHeight="1" x14ac:dyDescent="0.25">
      <c r="A698" s="76" t="s">
        <v>128</v>
      </c>
      <c r="B698" s="30">
        <v>14</v>
      </c>
      <c r="C698" s="28" t="s">
        <v>15</v>
      </c>
      <c r="D698" s="230" t="s">
        <v>224</v>
      </c>
      <c r="E698" s="231" t="s">
        <v>422</v>
      </c>
      <c r="F698" s="232" t="s">
        <v>423</v>
      </c>
      <c r="G698" s="28"/>
      <c r="H698" s="490">
        <f>SUM(H699)</f>
        <v>603200</v>
      </c>
    </row>
    <row r="699" spans="1:8" ht="50.25" customHeight="1" x14ac:dyDescent="0.25">
      <c r="A699" s="86" t="s">
        <v>178</v>
      </c>
      <c r="B699" s="381">
        <v>14</v>
      </c>
      <c r="C699" s="2" t="s">
        <v>15</v>
      </c>
      <c r="D699" s="233" t="s">
        <v>228</v>
      </c>
      <c r="E699" s="234" t="s">
        <v>422</v>
      </c>
      <c r="F699" s="235" t="s">
        <v>423</v>
      </c>
      <c r="G699" s="73"/>
      <c r="H699" s="491">
        <f>SUM(H700)</f>
        <v>603200</v>
      </c>
    </row>
    <row r="700" spans="1:8" ht="35.25" customHeight="1" x14ac:dyDescent="0.25">
      <c r="A700" s="387" t="s">
        <v>584</v>
      </c>
      <c r="B700" s="306">
        <v>14</v>
      </c>
      <c r="C700" s="36" t="s">
        <v>15</v>
      </c>
      <c r="D700" s="275" t="s">
        <v>228</v>
      </c>
      <c r="E700" s="276" t="s">
        <v>20</v>
      </c>
      <c r="F700" s="277" t="s">
        <v>423</v>
      </c>
      <c r="G700" s="73"/>
      <c r="H700" s="491">
        <f>SUM(H701)</f>
        <v>603200</v>
      </c>
    </row>
    <row r="701" spans="1:8" ht="47.25" customHeight="1" x14ac:dyDescent="0.25">
      <c r="A701" s="70" t="s">
        <v>586</v>
      </c>
      <c r="B701" s="306">
        <v>14</v>
      </c>
      <c r="C701" s="36" t="s">
        <v>15</v>
      </c>
      <c r="D701" s="275" t="s">
        <v>228</v>
      </c>
      <c r="E701" s="276" t="s">
        <v>20</v>
      </c>
      <c r="F701" s="277" t="s">
        <v>585</v>
      </c>
      <c r="G701" s="73"/>
      <c r="H701" s="491">
        <f>SUM(H702)</f>
        <v>603200</v>
      </c>
    </row>
    <row r="702" spans="1:8" ht="16.5" customHeight="1" x14ac:dyDescent="0.25">
      <c r="A702" s="388" t="s">
        <v>21</v>
      </c>
      <c r="B702" s="306">
        <v>14</v>
      </c>
      <c r="C702" s="36" t="s">
        <v>15</v>
      </c>
      <c r="D702" s="275" t="s">
        <v>228</v>
      </c>
      <c r="E702" s="276" t="s">
        <v>20</v>
      </c>
      <c r="F702" s="277" t="s">
        <v>585</v>
      </c>
      <c r="G702" s="2" t="s">
        <v>68</v>
      </c>
      <c r="H702" s="474">
        <f>SUM(прил9!I395)</f>
        <v>603200</v>
      </c>
    </row>
    <row r="703" spans="1:8" ht="15.75" x14ac:dyDescent="0.25">
      <c r="H703" s="545"/>
    </row>
  </sheetData>
  <mergeCells count="3">
    <mergeCell ref="A10:G12"/>
    <mergeCell ref="D14:F14"/>
    <mergeCell ref="I229:K229"/>
  </mergeCells>
  <pageMargins left="0.78740157480314965" right="0.19685039370078741" top="0.74803149606299213" bottom="0.74803149606299213" header="0.31496062992125984" footer="0.31496062992125984"/>
  <pageSetup paperSize="9" scale="73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38"/>
  <sheetViews>
    <sheetView zoomScaleNormal="100" workbookViewId="0">
      <selection activeCell="C9" sqref="C9"/>
    </sheetView>
  </sheetViews>
  <sheetFormatPr defaultRowHeight="15" x14ac:dyDescent="0.25"/>
  <cols>
    <col min="1" max="1" width="79.5703125" customWidth="1"/>
    <col min="2" max="3" width="4.85546875" customWidth="1"/>
    <col min="4" max="4" width="5.42578125" customWidth="1"/>
    <col min="5" max="5" width="3.28515625" customWidth="1"/>
    <col min="6" max="6" width="7.140625" customWidth="1"/>
    <col min="7" max="7" width="5.85546875" customWidth="1"/>
    <col min="8" max="8" width="12.42578125" style="543" customWidth="1"/>
    <col min="9" max="9" width="13.5703125" style="543" customWidth="1"/>
  </cols>
  <sheetData>
    <row r="1" spans="1:9" x14ac:dyDescent="0.25">
      <c r="C1" s="414" t="s">
        <v>732</v>
      </c>
      <c r="D1" s="414"/>
      <c r="E1" s="414"/>
      <c r="F1" s="1"/>
    </row>
    <row r="2" spans="1:9" x14ac:dyDescent="0.25">
      <c r="C2" s="414" t="s">
        <v>7</v>
      </c>
      <c r="D2" s="414"/>
      <c r="E2" s="414"/>
    </row>
    <row r="3" spans="1:9" x14ac:dyDescent="0.25">
      <c r="C3" s="414" t="s">
        <v>6</v>
      </c>
      <c r="D3" s="414"/>
      <c r="E3" s="414"/>
    </row>
    <row r="4" spans="1:9" x14ac:dyDescent="0.25">
      <c r="C4" s="414" t="s">
        <v>98</v>
      </c>
      <c r="D4" s="414"/>
      <c r="E4" s="414"/>
    </row>
    <row r="5" spans="1:9" x14ac:dyDescent="0.25">
      <c r="C5" s="414" t="s">
        <v>926</v>
      </c>
      <c r="D5" s="414"/>
      <c r="E5" s="414"/>
    </row>
    <row r="6" spans="1:9" x14ac:dyDescent="0.25">
      <c r="C6" s="414" t="s">
        <v>927</v>
      </c>
      <c r="D6" s="414"/>
      <c r="E6" s="414"/>
    </row>
    <row r="7" spans="1:9" x14ac:dyDescent="0.25">
      <c r="C7" s="4" t="s">
        <v>1048</v>
      </c>
      <c r="D7" s="4"/>
      <c r="E7" s="4"/>
    </row>
    <row r="8" spans="1:9" x14ac:dyDescent="0.25">
      <c r="C8" s="414" t="s">
        <v>1133</v>
      </c>
      <c r="D8" s="414"/>
      <c r="E8" s="414"/>
    </row>
    <row r="9" spans="1:9" x14ac:dyDescent="0.25">
      <c r="C9" s="414"/>
      <c r="D9" s="414"/>
      <c r="E9" s="414"/>
    </row>
    <row r="10" spans="1:9" ht="18.75" customHeight="1" x14ac:dyDescent="0.25">
      <c r="A10" s="676" t="s">
        <v>929</v>
      </c>
      <c r="B10" s="676"/>
      <c r="C10" s="676"/>
      <c r="D10" s="676"/>
      <c r="E10" s="676"/>
      <c r="F10" s="676"/>
      <c r="G10" s="676"/>
    </row>
    <row r="11" spans="1:9" ht="18.75" customHeight="1" x14ac:dyDescent="0.25">
      <c r="A11" s="676"/>
      <c r="B11" s="676"/>
      <c r="C11" s="676"/>
      <c r="D11" s="676"/>
      <c r="E11" s="676"/>
      <c r="F11" s="676"/>
      <c r="G11" s="676"/>
    </row>
    <row r="12" spans="1:9" ht="63" customHeight="1" x14ac:dyDescent="0.25">
      <c r="A12" s="676"/>
      <c r="B12" s="676"/>
      <c r="C12" s="676"/>
      <c r="D12" s="676"/>
      <c r="E12" s="676"/>
      <c r="F12" s="676"/>
      <c r="G12" s="676"/>
    </row>
    <row r="13" spans="1:9" ht="15.75" x14ac:dyDescent="0.25">
      <c r="B13" s="395"/>
      <c r="I13" s="543" t="s">
        <v>564</v>
      </c>
    </row>
    <row r="14" spans="1:9" ht="45.75" customHeight="1" x14ac:dyDescent="0.25">
      <c r="A14" s="50" t="s">
        <v>0</v>
      </c>
      <c r="B14" s="50" t="s">
        <v>1</v>
      </c>
      <c r="C14" s="50" t="s">
        <v>2</v>
      </c>
      <c r="D14" s="677" t="s">
        <v>3</v>
      </c>
      <c r="E14" s="678"/>
      <c r="F14" s="679"/>
      <c r="G14" s="50" t="s">
        <v>4</v>
      </c>
      <c r="H14" s="492" t="s">
        <v>5</v>
      </c>
      <c r="I14" s="492" t="s">
        <v>5</v>
      </c>
    </row>
    <row r="15" spans="1:9" ht="15.75" x14ac:dyDescent="0.25">
      <c r="A15" s="83" t="s">
        <v>8</v>
      </c>
      <c r="B15" s="38"/>
      <c r="C15" s="38"/>
      <c r="D15" s="221"/>
      <c r="E15" s="222"/>
      <c r="F15" s="223"/>
      <c r="G15" s="38"/>
      <c r="H15" s="487">
        <f>SUM(H16,H168,H181,H246,H291,H445,H507,H618,H625,H501,H638)</f>
        <v>346869838</v>
      </c>
      <c r="I15" s="487">
        <f>SUM(I16,I168,I181,I246,I291,I445,I507,I618,I625,I501,I638)</f>
        <v>344900234</v>
      </c>
    </row>
    <row r="16" spans="1:9" ht="15.75" x14ac:dyDescent="0.25">
      <c r="A16" s="84" t="s">
        <v>9</v>
      </c>
      <c r="B16" s="16" t="s">
        <v>10</v>
      </c>
      <c r="C16" s="16"/>
      <c r="D16" s="224"/>
      <c r="E16" s="225"/>
      <c r="F16" s="226"/>
      <c r="G16" s="16"/>
      <c r="H16" s="544">
        <f>SUM(H17,H22,H37,H79,H96,H101)</f>
        <v>29388642</v>
      </c>
      <c r="I16" s="544">
        <f>SUM(I17,I22,I37,I79,I96,I101)</f>
        <v>29416142</v>
      </c>
    </row>
    <row r="17" spans="1:9" ht="31.5" x14ac:dyDescent="0.25">
      <c r="A17" s="41" t="s">
        <v>11</v>
      </c>
      <c r="B17" s="23" t="s">
        <v>10</v>
      </c>
      <c r="C17" s="23" t="s">
        <v>12</v>
      </c>
      <c r="D17" s="227"/>
      <c r="E17" s="228"/>
      <c r="F17" s="229"/>
      <c r="G17" s="23"/>
      <c r="H17" s="497">
        <f t="shared" ref="H17:I20" si="0">SUM(H18)</f>
        <v>1439361</v>
      </c>
      <c r="I17" s="497">
        <f t="shared" si="0"/>
        <v>1439361</v>
      </c>
    </row>
    <row r="18" spans="1:9" ht="18.75" customHeight="1" x14ac:dyDescent="0.25">
      <c r="A18" s="27" t="s">
        <v>109</v>
      </c>
      <c r="B18" s="28" t="s">
        <v>10</v>
      </c>
      <c r="C18" s="28" t="s">
        <v>12</v>
      </c>
      <c r="D18" s="230" t="s">
        <v>424</v>
      </c>
      <c r="E18" s="231" t="s">
        <v>422</v>
      </c>
      <c r="F18" s="232" t="s">
        <v>423</v>
      </c>
      <c r="G18" s="28"/>
      <c r="H18" s="490">
        <f t="shared" si="0"/>
        <v>1439361</v>
      </c>
      <c r="I18" s="490">
        <f t="shared" si="0"/>
        <v>1439361</v>
      </c>
    </row>
    <row r="19" spans="1:9" ht="17.25" customHeight="1" x14ac:dyDescent="0.25">
      <c r="A19" s="85" t="s">
        <v>110</v>
      </c>
      <c r="B19" s="2" t="s">
        <v>10</v>
      </c>
      <c r="C19" s="2" t="s">
        <v>12</v>
      </c>
      <c r="D19" s="233" t="s">
        <v>194</v>
      </c>
      <c r="E19" s="234" t="s">
        <v>422</v>
      </c>
      <c r="F19" s="235" t="s">
        <v>423</v>
      </c>
      <c r="G19" s="2"/>
      <c r="H19" s="491">
        <f t="shared" si="0"/>
        <v>1439361</v>
      </c>
      <c r="I19" s="491">
        <f t="shared" si="0"/>
        <v>1439361</v>
      </c>
    </row>
    <row r="20" spans="1:9" ht="32.25" customHeight="1" x14ac:dyDescent="0.25">
      <c r="A20" s="3" t="s">
        <v>79</v>
      </c>
      <c r="B20" s="2" t="s">
        <v>10</v>
      </c>
      <c r="C20" s="2" t="s">
        <v>12</v>
      </c>
      <c r="D20" s="233" t="s">
        <v>194</v>
      </c>
      <c r="E20" s="234" t="s">
        <v>422</v>
      </c>
      <c r="F20" s="235" t="s">
        <v>427</v>
      </c>
      <c r="G20" s="2"/>
      <c r="H20" s="491">
        <f t="shared" si="0"/>
        <v>1439361</v>
      </c>
      <c r="I20" s="491">
        <f t="shared" si="0"/>
        <v>1439361</v>
      </c>
    </row>
    <row r="21" spans="1:9" ht="48" customHeight="1" x14ac:dyDescent="0.25">
      <c r="A21" s="86" t="s">
        <v>80</v>
      </c>
      <c r="B21" s="2" t="s">
        <v>10</v>
      </c>
      <c r="C21" s="2" t="s">
        <v>12</v>
      </c>
      <c r="D21" s="233" t="s">
        <v>194</v>
      </c>
      <c r="E21" s="234" t="s">
        <v>422</v>
      </c>
      <c r="F21" s="235" t="s">
        <v>427</v>
      </c>
      <c r="G21" s="2" t="s">
        <v>13</v>
      </c>
      <c r="H21" s="492">
        <f>SUM(прил10!I22)</f>
        <v>1439361</v>
      </c>
      <c r="I21" s="492">
        <f>SUM(прил10!J22)</f>
        <v>1439361</v>
      </c>
    </row>
    <row r="22" spans="1:9" ht="47.25" x14ac:dyDescent="0.25">
      <c r="A22" s="41" t="s">
        <v>14</v>
      </c>
      <c r="B22" s="23" t="s">
        <v>10</v>
      </c>
      <c r="C22" s="23" t="s">
        <v>15</v>
      </c>
      <c r="D22" s="227"/>
      <c r="E22" s="228"/>
      <c r="F22" s="229"/>
      <c r="G22" s="23"/>
      <c r="H22" s="497">
        <f>SUM(H23,H28,H32)</f>
        <v>1082749</v>
      </c>
      <c r="I22" s="497">
        <f>SUM(I23,I28,I32)</f>
        <v>1082749</v>
      </c>
    </row>
    <row r="23" spans="1:9" ht="35.25" customHeight="1" x14ac:dyDescent="0.25">
      <c r="A23" s="76" t="s">
        <v>111</v>
      </c>
      <c r="B23" s="28" t="s">
        <v>10</v>
      </c>
      <c r="C23" s="28" t="s">
        <v>15</v>
      </c>
      <c r="D23" s="242" t="s">
        <v>425</v>
      </c>
      <c r="E23" s="243" t="s">
        <v>422</v>
      </c>
      <c r="F23" s="244" t="s">
        <v>423</v>
      </c>
      <c r="G23" s="28"/>
      <c r="H23" s="490">
        <f t="shared" ref="H23:I26" si="1">SUM(H24)</f>
        <v>63000</v>
      </c>
      <c r="I23" s="490">
        <f t="shared" si="1"/>
        <v>63000</v>
      </c>
    </row>
    <row r="24" spans="1:9" ht="48.75" customHeight="1" x14ac:dyDescent="0.25">
      <c r="A24" s="77" t="s">
        <v>112</v>
      </c>
      <c r="B24" s="2" t="s">
        <v>10</v>
      </c>
      <c r="C24" s="2" t="s">
        <v>15</v>
      </c>
      <c r="D24" s="245" t="s">
        <v>426</v>
      </c>
      <c r="E24" s="246" t="s">
        <v>422</v>
      </c>
      <c r="F24" s="247" t="s">
        <v>423</v>
      </c>
      <c r="G24" s="44"/>
      <c r="H24" s="491">
        <f t="shared" si="1"/>
        <v>63000</v>
      </c>
      <c r="I24" s="491">
        <f t="shared" si="1"/>
        <v>63000</v>
      </c>
    </row>
    <row r="25" spans="1:9" ht="49.5" customHeight="1" x14ac:dyDescent="0.25">
      <c r="A25" s="77" t="s">
        <v>429</v>
      </c>
      <c r="B25" s="2" t="s">
        <v>10</v>
      </c>
      <c r="C25" s="2" t="s">
        <v>15</v>
      </c>
      <c r="D25" s="245" t="s">
        <v>426</v>
      </c>
      <c r="E25" s="246" t="s">
        <v>10</v>
      </c>
      <c r="F25" s="247" t="s">
        <v>423</v>
      </c>
      <c r="G25" s="44"/>
      <c r="H25" s="491">
        <f t="shared" si="1"/>
        <v>63000</v>
      </c>
      <c r="I25" s="491">
        <f t="shared" si="1"/>
        <v>63000</v>
      </c>
    </row>
    <row r="26" spans="1:9" ht="18.75" customHeight="1" x14ac:dyDescent="0.25">
      <c r="A26" s="77" t="s">
        <v>113</v>
      </c>
      <c r="B26" s="2" t="s">
        <v>10</v>
      </c>
      <c r="C26" s="2" t="s">
        <v>15</v>
      </c>
      <c r="D26" s="245" t="s">
        <v>426</v>
      </c>
      <c r="E26" s="246" t="s">
        <v>10</v>
      </c>
      <c r="F26" s="247" t="s">
        <v>428</v>
      </c>
      <c r="G26" s="44"/>
      <c r="H26" s="491">
        <f t="shared" si="1"/>
        <v>63000</v>
      </c>
      <c r="I26" s="491">
        <f t="shared" si="1"/>
        <v>63000</v>
      </c>
    </row>
    <row r="27" spans="1:9" ht="34.5" customHeight="1" x14ac:dyDescent="0.25">
      <c r="A27" s="87" t="s">
        <v>598</v>
      </c>
      <c r="B27" s="2" t="s">
        <v>10</v>
      </c>
      <c r="C27" s="2" t="s">
        <v>15</v>
      </c>
      <c r="D27" s="245" t="s">
        <v>426</v>
      </c>
      <c r="E27" s="246" t="s">
        <v>10</v>
      </c>
      <c r="F27" s="247" t="s">
        <v>428</v>
      </c>
      <c r="G27" s="2" t="s">
        <v>16</v>
      </c>
      <c r="H27" s="493">
        <f>SUM(прил10!I368)</f>
        <v>63000</v>
      </c>
      <c r="I27" s="493">
        <f>SUM(прил10!J368)</f>
        <v>63000</v>
      </c>
    </row>
    <row r="28" spans="1:9" ht="31.5" x14ac:dyDescent="0.25">
      <c r="A28" s="27" t="s">
        <v>114</v>
      </c>
      <c r="B28" s="28" t="s">
        <v>10</v>
      </c>
      <c r="C28" s="28" t="s">
        <v>15</v>
      </c>
      <c r="D28" s="230" t="s">
        <v>229</v>
      </c>
      <c r="E28" s="231" t="s">
        <v>422</v>
      </c>
      <c r="F28" s="232" t="s">
        <v>423</v>
      </c>
      <c r="G28" s="28"/>
      <c r="H28" s="490">
        <f t="shared" ref="H28:I30" si="2">SUM(H29)</f>
        <v>500469</v>
      </c>
      <c r="I28" s="490">
        <f t="shared" si="2"/>
        <v>500469</v>
      </c>
    </row>
    <row r="29" spans="1:9" ht="18.75" customHeight="1" x14ac:dyDescent="0.25">
      <c r="A29" s="3" t="s">
        <v>115</v>
      </c>
      <c r="B29" s="2" t="s">
        <v>10</v>
      </c>
      <c r="C29" s="2" t="s">
        <v>15</v>
      </c>
      <c r="D29" s="233" t="s">
        <v>230</v>
      </c>
      <c r="E29" s="234" t="s">
        <v>422</v>
      </c>
      <c r="F29" s="235" t="s">
        <v>423</v>
      </c>
      <c r="G29" s="2"/>
      <c r="H29" s="491">
        <f t="shared" si="2"/>
        <v>500469</v>
      </c>
      <c r="I29" s="491">
        <f t="shared" si="2"/>
        <v>500469</v>
      </c>
    </row>
    <row r="30" spans="1:9" ht="31.5" x14ac:dyDescent="0.25">
      <c r="A30" s="3" t="s">
        <v>79</v>
      </c>
      <c r="B30" s="2" t="s">
        <v>10</v>
      </c>
      <c r="C30" s="2" t="s">
        <v>15</v>
      </c>
      <c r="D30" s="233" t="s">
        <v>230</v>
      </c>
      <c r="E30" s="234" t="s">
        <v>422</v>
      </c>
      <c r="F30" s="235" t="s">
        <v>427</v>
      </c>
      <c r="G30" s="2"/>
      <c r="H30" s="491">
        <f t="shared" si="2"/>
        <v>500469</v>
      </c>
      <c r="I30" s="491">
        <f t="shared" si="2"/>
        <v>500469</v>
      </c>
    </row>
    <row r="31" spans="1:9" ht="48" customHeight="1" x14ac:dyDescent="0.25">
      <c r="A31" s="86" t="s">
        <v>80</v>
      </c>
      <c r="B31" s="2" t="s">
        <v>10</v>
      </c>
      <c r="C31" s="2" t="s">
        <v>15</v>
      </c>
      <c r="D31" s="233" t="s">
        <v>230</v>
      </c>
      <c r="E31" s="234" t="s">
        <v>422</v>
      </c>
      <c r="F31" s="235" t="s">
        <v>427</v>
      </c>
      <c r="G31" s="2" t="s">
        <v>13</v>
      </c>
      <c r="H31" s="492">
        <f>SUM(прил10!I372)</f>
        <v>500469</v>
      </c>
      <c r="I31" s="492">
        <f>SUM(прил10!J372)</f>
        <v>500469</v>
      </c>
    </row>
    <row r="32" spans="1:9" ht="33.75" customHeight="1" x14ac:dyDescent="0.25">
      <c r="A32" s="27" t="s">
        <v>116</v>
      </c>
      <c r="B32" s="28" t="s">
        <v>10</v>
      </c>
      <c r="C32" s="28" t="s">
        <v>15</v>
      </c>
      <c r="D32" s="230" t="s">
        <v>231</v>
      </c>
      <c r="E32" s="231" t="s">
        <v>422</v>
      </c>
      <c r="F32" s="232" t="s">
        <v>423</v>
      </c>
      <c r="G32" s="28"/>
      <c r="H32" s="490">
        <f>SUM(H33)</f>
        <v>519280</v>
      </c>
      <c r="I32" s="490">
        <f>SUM(I33)</f>
        <v>519280</v>
      </c>
    </row>
    <row r="33" spans="1:9" ht="16.5" customHeight="1" x14ac:dyDescent="0.25">
      <c r="A33" s="3" t="s">
        <v>117</v>
      </c>
      <c r="B33" s="2" t="s">
        <v>10</v>
      </c>
      <c r="C33" s="2" t="s">
        <v>15</v>
      </c>
      <c r="D33" s="233" t="s">
        <v>232</v>
      </c>
      <c r="E33" s="234" t="s">
        <v>422</v>
      </c>
      <c r="F33" s="235" t="s">
        <v>423</v>
      </c>
      <c r="G33" s="2"/>
      <c r="H33" s="491">
        <f>SUM(H34)</f>
        <v>519280</v>
      </c>
      <c r="I33" s="491">
        <f>SUM(I34)</f>
        <v>519280</v>
      </c>
    </row>
    <row r="34" spans="1:9" ht="33.75" customHeight="1" x14ac:dyDescent="0.25">
      <c r="A34" s="3" t="s">
        <v>79</v>
      </c>
      <c r="B34" s="2" t="s">
        <v>10</v>
      </c>
      <c r="C34" s="2" t="s">
        <v>15</v>
      </c>
      <c r="D34" s="233" t="s">
        <v>232</v>
      </c>
      <c r="E34" s="234" t="s">
        <v>422</v>
      </c>
      <c r="F34" s="235" t="s">
        <v>427</v>
      </c>
      <c r="G34" s="2"/>
      <c r="H34" s="491">
        <f>SUM(H35:H36)</f>
        <v>519280</v>
      </c>
      <c r="I34" s="491">
        <f>SUM(I35:I36)</f>
        <v>519280</v>
      </c>
    </row>
    <row r="35" spans="1:9" ht="47.25" customHeight="1" x14ac:dyDescent="0.25">
      <c r="A35" s="86" t="s">
        <v>80</v>
      </c>
      <c r="B35" s="2" t="s">
        <v>10</v>
      </c>
      <c r="C35" s="2" t="s">
        <v>15</v>
      </c>
      <c r="D35" s="233" t="s">
        <v>232</v>
      </c>
      <c r="E35" s="234" t="s">
        <v>422</v>
      </c>
      <c r="F35" s="235" t="s">
        <v>427</v>
      </c>
      <c r="G35" s="2" t="s">
        <v>13</v>
      </c>
      <c r="H35" s="492">
        <f>SUM(прил10!I376)</f>
        <v>519280</v>
      </c>
      <c r="I35" s="492">
        <f>SUM(прил10!J376)</f>
        <v>519280</v>
      </c>
    </row>
    <row r="36" spans="1:9" ht="18.75" hidden="1" customHeight="1" x14ac:dyDescent="0.25">
      <c r="A36" s="3" t="s">
        <v>18</v>
      </c>
      <c r="B36" s="2" t="s">
        <v>10</v>
      </c>
      <c r="C36" s="2" t="s">
        <v>15</v>
      </c>
      <c r="D36" s="233" t="s">
        <v>232</v>
      </c>
      <c r="E36" s="234" t="s">
        <v>422</v>
      </c>
      <c r="F36" s="235" t="s">
        <v>427</v>
      </c>
      <c r="G36" s="2" t="s">
        <v>17</v>
      </c>
      <c r="H36" s="492">
        <f>SUM(прил10!I377)</f>
        <v>0</v>
      </c>
      <c r="I36" s="492">
        <f>SUM(прил10!J377)</f>
        <v>0</v>
      </c>
    </row>
    <row r="37" spans="1:9" ht="48.75" customHeight="1" x14ac:dyDescent="0.25">
      <c r="A37" s="88" t="s">
        <v>19</v>
      </c>
      <c r="B37" s="23" t="s">
        <v>10</v>
      </c>
      <c r="C37" s="23" t="s">
        <v>20</v>
      </c>
      <c r="D37" s="227"/>
      <c r="E37" s="228"/>
      <c r="F37" s="229"/>
      <c r="G37" s="23"/>
      <c r="H37" s="497">
        <f>SUM(H38,H52,H57,H62,H69,H74+H45)</f>
        <v>15484701</v>
      </c>
      <c r="I37" s="497">
        <f>SUM(I38,I52,I57,I62,I69,I74+I45)</f>
        <v>15484701</v>
      </c>
    </row>
    <row r="38" spans="1:9" ht="36.75" customHeight="1" x14ac:dyDescent="0.25">
      <c r="A38" s="76" t="s">
        <v>118</v>
      </c>
      <c r="B38" s="28" t="s">
        <v>10</v>
      </c>
      <c r="C38" s="28" t="s">
        <v>20</v>
      </c>
      <c r="D38" s="236" t="s">
        <v>193</v>
      </c>
      <c r="E38" s="237" t="s">
        <v>422</v>
      </c>
      <c r="F38" s="238" t="s">
        <v>423</v>
      </c>
      <c r="G38" s="28"/>
      <c r="H38" s="490">
        <f>SUM(H39)</f>
        <v>925400</v>
      </c>
      <c r="I38" s="490">
        <f>SUM(I39)</f>
        <v>925400</v>
      </c>
    </row>
    <row r="39" spans="1:9" ht="66.75" customHeight="1" x14ac:dyDescent="0.25">
      <c r="A39" s="77" t="s">
        <v>119</v>
      </c>
      <c r="B39" s="2" t="s">
        <v>10</v>
      </c>
      <c r="C39" s="2" t="s">
        <v>20</v>
      </c>
      <c r="D39" s="248" t="s">
        <v>226</v>
      </c>
      <c r="E39" s="249" t="s">
        <v>422</v>
      </c>
      <c r="F39" s="250" t="s">
        <v>423</v>
      </c>
      <c r="G39" s="2"/>
      <c r="H39" s="491">
        <f>SUM(H40)</f>
        <v>925400</v>
      </c>
      <c r="I39" s="491">
        <f>SUM(I40)</f>
        <v>925400</v>
      </c>
    </row>
    <row r="40" spans="1:9" ht="33.75" customHeight="1" x14ac:dyDescent="0.25">
      <c r="A40" s="77" t="s">
        <v>430</v>
      </c>
      <c r="B40" s="2" t="s">
        <v>10</v>
      </c>
      <c r="C40" s="2" t="s">
        <v>20</v>
      </c>
      <c r="D40" s="248" t="s">
        <v>226</v>
      </c>
      <c r="E40" s="249" t="s">
        <v>10</v>
      </c>
      <c r="F40" s="250" t="s">
        <v>423</v>
      </c>
      <c r="G40" s="2"/>
      <c r="H40" s="491">
        <f>SUM(H41+H43)</f>
        <v>925400</v>
      </c>
      <c r="I40" s="491">
        <f>SUM(I41+I43)</f>
        <v>925400</v>
      </c>
    </row>
    <row r="41" spans="1:9" ht="47.25" customHeight="1" x14ac:dyDescent="0.25">
      <c r="A41" s="86" t="s">
        <v>81</v>
      </c>
      <c r="B41" s="2" t="s">
        <v>10</v>
      </c>
      <c r="C41" s="2" t="s">
        <v>20</v>
      </c>
      <c r="D41" s="251" t="s">
        <v>226</v>
      </c>
      <c r="E41" s="252" t="s">
        <v>10</v>
      </c>
      <c r="F41" s="253" t="s">
        <v>431</v>
      </c>
      <c r="G41" s="2"/>
      <c r="H41" s="491">
        <f>SUM(H42)</f>
        <v>917400</v>
      </c>
      <c r="I41" s="491">
        <f>SUM(I42)</f>
        <v>917400</v>
      </c>
    </row>
    <row r="42" spans="1:9" ht="49.5" customHeight="1" x14ac:dyDescent="0.25">
      <c r="A42" s="86" t="s">
        <v>80</v>
      </c>
      <c r="B42" s="2" t="s">
        <v>10</v>
      </c>
      <c r="C42" s="2" t="s">
        <v>20</v>
      </c>
      <c r="D42" s="251" t="s">
        <v>226</v>
      </c>
      <c r="E42" s="252" t="s">
        <v>10</v>
      </c>
      <c r="F42" s="253" t="s">
        <v>431</v>
      </c>
      <c r="G42" s="2" t="s">
        <v>13</v>
      </c>
      <c r="H42" s="492">
        <f>SUM(прил10!I28)</f>
        <v>917400</v>
      </c>
      <c r="I42" s="492">
        <f>SUM(прил10!J28)</f>
        <v>917400</v>
      </c>
    </row>
    <row r="43" spans="1:9" ht="31.5" customHeight="1" x14ac:dyDescent="0.25">
      <c r="A43" s="81" t="s">
        <v>108</v>
      </c>
      <c r="B43" s="2" t="s">
        <v>10</v>
      </c>
      <c r="C43" s="2" t="s">
        <v>20</v>
      </c>
      <c r="D43" s="248" t="s">
        <v>226</v>
      </c>
      <c r="E43" s="249" t="s">
        <v>10</v>
      </c>
      <c r="F43" s="250" t="s">
        <v>432</v>
      </c>
      <c r="G43" s="2"/>
      <c r="H43" s="491">
        <f>SUM(H44)</f>
        <v>8000</v>
      </c>
      <c r="I43" s="491">
        <f>SUM(I44)</f>
        <v>8000</v>
      </c>
    </row>
    <row r="44" spans="1:9" ht="30.75" customHeight="1" x14ac:dyDescent="0.25">
      <c r="A44" s="91" t="s">
        <v>598</v>
      </c>
      <c r="B44" s="2" t="s">
        <v>10</v>
      </c>
      <c r="C44" s="2" t="s">
        <v>20</v>
      </c>
      <c r="D44" s="248" t="s">
        <v>226</v>
      </c>
      <c r="E44" s="249" t="s">
        <v>10</v>
      </c>
      <c r="F44" s="250" t="s">
        <v>432</v>
      </c>
      <c r="G44" s="2" t="s">
        <v>16</v>
      </c>
      <c r="H44" s="492">
        <f>SUM(прил10!I30)</f>
        <v>8000</v>
      </c>
      <c r="I44" s="492">
        <f>SUM(прил10!J30)</f>
        <v>8000</v>
      </c>
    </row>
    <row r="45" spans="1:9" ht="49.5" customHeight="1" x14ac:dyDescent="0.25">
      <c r="A45" s="27" t="s">
        <v>132</v>
      </c>
      <c r="B45" s="28" t="s">
        <v>10</v>
      </c>
      <c r="C45" s="28" t="s">
        <v>20</v>
      </c>
      <c r="D45" s="242" t="s">
        <v>448</v>
      </c>
      <c r="E45" s="243" t="s">
        <v>422</v>
      </c>
      <c r="F45" s="244" t="s">
        <v>423</v>
      </c>
      <c r="G45" s="28"/>
      <c r="H45" s="490">
        <f>SUM(H46)</f>
        <v>212250</v>
      </c>
      <c r="I45" s="490">
        <f>SUM(I46)</f>
        <v>212250</v>
      </c>
    </row>
    <row r="46" spans="1:9" ht="66" customHeight="1" x14ac:dyDescent="0.25">
      <c r="A46" s="55" t="s">
        <v>133</v>
      </c>
      <c r="B46" s="2" t="s">
        <v>10</v>
      </c>
      <c r="C46" s="2" t="s">
        <v>20</v>
      </c>
      <c r="D46" s="245" t="s">
        <v>547</v>
      </c>
      <c r="E46" s="246" t="s">
        <v>422</v>
      </c>
      <c r="F46" s="247" t="s">
        <v>423</v>
      </c>
      <c r="G46" s="44"/>
      <c r="H46" s="491">
        <f>SUM(H47)</f>
        <v>212250</v>
      </c>
      <c r="I46" s="491">
        <f>SUM(I47)</f>
        <v>212250</v>
      </c>
    </row>
    <row r="47" spans="1:9" ht="48.75" customHeight="1" x14ac:dyDescent="0.25">
      <c r="A47" s="77" t="s">
        <v>449</v>
      </c>
      <c r="B47" s="2" t="s">
        <v>10</v>
      </c>
      <c r="C47" s="2" t="s">
        <v>20</v>
      </c>
      <c r="D47" s="245" t="s">
        <v>547</v>
      </c>
      <c r="E47" s="246" t="s">
        <v>10</v>
      </c>
      <c r="F47" s="247" t="s">
        <v>423</v>
      </c>
      <c r="G47" s="44"/>
      <c r="H47" s="491">
        <f>SUM(H48+H50)</f>
        <v>212250</v>
      </c>
      <c r="I47" s="491">
        <f>SUM(I48+I50)</f>
        <v>212250</v>
      </c>
    </row>
    <row r="48" spans="1:9" ht="17.25" hidden="1" customHeight="1" x14ac:dyDescent="0.25">
      <c r="A48" s="77" t="s">
        <v>801</v>
      </c>
      <c r="B48" s="2" t="s">
        <v>10</v>
      </c>
      <c r="C48" s="2" t="s">
        <v>20</v>
      </c>
      <c r="D48" s="245" t="s">
        <v>205</v>
      </c>
      <c r="E48" s="246" t="s">
        <v>10</v>
      </c>
      <c r="F48" s="247" t="s">
        <v>802</v>
      </c>
      <c r="G48" s="44"/>
      <c r="H48" s="491">
        <f>SUM(H49)</f>
        <v>0</v>
      </c>
      <c r="I48" s="491">
        <f>SUM(I49)</f>
        <v>0</v>
      </c>
    </row>
    <row r="49" spans="1:9" ht="31.5" hidden="1" customHeight="1" x14ac:dyDescent="0.25">
      <c r="A49" s="87" t="s">
        <v>598</v>
      </c>
      <c r="B49" s="2" t="s">
        <v>10</v>
      </c>
      <c r="C49" s="2" t="s">
        <v>20</v>
      </c>
      <c r="D49" s="245" t="s">
        <v>205</v>
      </c>
      <c r="E49" s="246" t="s">
        <v>10</v>
      </c>
      <c r="F49" s="247" t="s">
        <v>802</v>
      </c>
      <c r="G49" s="44" t="s">
        <v>16</v>
      </c>
      <c r="H49" s="493">
        <f>SUM(прил10!I35)</f>
        <v>0</v>
      </c>
      <c r="I49" s="493">
        <f>SUM(прил10!J35)</f>
        <v>0</v>
      </c>
    </row>
    <row r="50" spans="1:9" ht="17.25" customHeight="1" x14ac:dyDescent="0.25">
      <c r="A50" s="77" t="s">
        <v>549</v>
      </c>
      <c r="B50" s="2" t="s">
        <v>10</v>
      </c>
      <c r="C50" s="2" t="s">
        <v>20</v>
      </c>
      <c r="D50" s="245" t="s">
        <v>205</v>
      </c>
      <c r="E50" s="246" t="s">
        <v>10</v>
      </c>
      <c r="F50" s="247" t="s">
        <v>548</v>
      </c>
      <c r="G50" s="44"/>
      <c r="H50" s="491">
        <f>SUM(H51)</f>
        <v>212250</v>
      </c>
      <c r="I50" s="491">
        <f>SUM(I51)</f>
        <v>212250</v>
      </c>
    </row>
    <row r="51" spans="1:9" ht="30.75" customHeight="1" x14ac:dyDescent="0.25">
      <c r="A51" s="87" t="s">
        <v>598</v>
      </c>
      <c r="B51" s="2" t="s">
        <v>10</v>
      </c>
      <c r="C51" s="2" t="s">
        <v>20</v>
      </c>
      <c r="D51" s="245" t="s">
        <v>205</v>
      </c>
      <c r="E51" s="246" t="s">
        <v>10</v>
      </c>
      <c r="F51" s="247" t="s">
        <v>548</v>
      </c>
      <c r="G51" s="2" t="s">
        <v>16</v>
      </c>
      <c r="H51" s="493">
        <f>SUM(прил10!I37)</f>
        <v>212250</v>
      </c>
      <c r="I51" s="493">
        <f>SUM(прил10!J37)</f>
        <v>212250</v>
      </c>
    </row>
    <row r="52" spans="1:9" ht="35.25" customHeight="1" x14ac:dyDescent="0.25">
      <c r="A52" s="76" t="s">
        <v>111</v>
      </c>
      <c r="B52" s="28" t="s">
        <v>10</v>
      </c>
      <c r="C52" s="28" t="s">
        <v>20</v>
      </c>
      <c r="D52" s="242" t="s">
        <v>425</v>
      </c>
      <c r="E52" s="243" t="s">
        <v>422</v>
      </c>
      <c r="F52" s="244" t="s">
        <v>423</v>
      </c>
      <c r="G52" s="28"/>
      <c r="H52" s="490">
        <f t="shared" ref="H52:I55" si="3">SUM(H53)</f>
        <v>915500</v>
      </c>
      <c r="I52" s="490">
        <f t="shared" si="3"/>
        <v>915500</v>
      </c>
    </row>
    <row r="53" spans="1:9" ht="62.25" customHeight="1" x14ac:dyDescent="0.25">
      <c r="A53" s="77" t="s">
        <v>124</v>
      </c>
      <c r="B53" s="2" t="s">
        <v>10</v>
      </c>
      <c r="C53" s="2" t="s">
        <v>20</v>
      </c>
      <c r="D53" s="245" t="s">
        <v>426</v>
      </c>
      <c r="E53" s="246" t="s">
        <v>422</v>
      </c>
      <c r="F53" s="247" t="s">
        <v>423</v>
      </c>
      <c r="G53" s="44"/>
      <c r="H53" s="491">
        <f t="shared" si="3"/>
        <v>915500</v>
      </c>
      <c r="I53" s="491">
        <f t="shared" si="3"/>
        <v>915500</v>
      </c>
    </row>
    <row r="54" spans="1:9" ht="49.5" customHeight="1" x14ac:dyDescent="0.25">
      <c r="A54" s="77" t="s">
        <v>429</v>
      </c>
      <c r="B54" s="2" t="s">
        <v>10</v>
      </c>
      <c r="C54" s="2" t="s">
        <v>20</v>
      </c>
      <c r="D54" s="245" t="s">
        <v>426</v>
      </c>
      <c r="E54" s="246" t="s">
        <v>10</v>
      </c>
      <c r="F54" s="247" t="s">
        <v>423</v>
      </c>
      <c r="G54" s="44"/>
      <c r="H54" s="491">
        <f t="shared" si="3"/>
        <v>915500</v>
      </c>
      <c r="I54" s="491">
        <f t="shared" si="3"/>
        <v>915500</v>
      </c>
    </row>
    <row r="55" spans="1:9" ht="17.25" customHeight="1" x14ac:dyDescent="0.25">
      <c r="A55" s="77" t="s">
        <v>113</v>
      </c>
      <c r="B55" s="2" t="s">
        <v>10</v>
      </c>
      <c r="C55" s="2" t="s">
        <v>20</v>
      </c>
      <c r="D55" s="245" t="s">
        <v>426</v>
      </c>
      <c r="E55" s="246" t="s">
        <v>10</v>
      </c>
      <c r="F55" s="247" t="s">
        <v>428</v>
      </c>
      <c r="G55" s="44"/>
      <c r="H55" s="491">
        <f t="shared" si="3"/>
        <v>915500</v>
      </c>
      <c r="I55" s="491">
        <f t="shared" si="3"/>
        <v>915500</v>
      </c>
    </row>
    <row r="56" spans="1:9" ht="33" customHeight="1" x14ac:dyDescent="0.25">
      <c r="A56" s="87" t="s">
        <v>598</v>
      </c>
      <c r="B56" s="2" t="s">
        <v>10</v>
      </c>
      <c r="C56" s="2" t="s">
        <v>20</v>
      </c>
      <c r="D56" s="245" t="s">
        <v>426</v>
      </c>
      <c r="E56" s="246" t="s">
        <v>10</v>
      </c>
      <c r="F56" s="247" t="s">
        <v>428</v>
      </c>
      <c r="G56" s="2" t="s">
        <v>16</v>
      </c>
      <c r="H56" s="493">
        <f>SUM(прил10!I42)</f>
        <v>915500</v>
      </c>
      <c r="I56" s="493">
        <f>SUM(прил10!J42)</f>
        <v>915500</v>
      </c>
    </row>
    <row r="57" spans="1:9" ht="38.25" customHeight="1" x14ac:dyDescent="0.25">
      <c r="A57" s="76" t="s">
        <v>125</v>
      </c>
      <c r="B57" s="28" t="s">
        <v>10</v>
      </c>
      <c r="C57" s="28" t="s">
        <v>20</v>
      </c>
      <c r="D57" s="230" t="s">
        <v>434</v>
      </c>
      <c r="E57" s="231" t="s">
        <v>422</v>
      </c>
      <c r="F57" s="232" t="s">
        <v>423</v>
      </c>
      <c r="G57" s="28"/>
      <c r="H57" s="490">
        <f t="shared" ref="H57:I60" si="4">SUM(H58)</f>
        <v>191179</v>
      </c>
      <c r="I57" s="490">
        <f t="shared" si="4"/>
        <v>191179</v>
      </c>
    </row>
    <row r="58" spans="1:9" ht="50.25" customHeight="1" x14ac:dyDescent="0.25">
      <c r="A58" s="77" t="s">
        <v>603</v>
      </c>
      <c r="B58" s="2" t="s">
        <v>10</v>
      </c>
      <c r="C58" s="2" t="s">
        <v>20</v>
      </c>
      <c r="D58" s="233" t="s">
        <v>197</v>
      </c>
      <c r="E58" s="234" t="s">
        <v>422</v>
      </c>
      <c r="F58" s="235" t="s">
        <v>423</v>
      </c>
      <c r="G58" s="2"/>
      <c r="H58" s="491">
        <f t="shared" si="4"/>
        <v>191179</v>
      </c>
      <c r="I58" s="491">
        <f t="shared" si="4"/>
        <v>191179</v>
      </c>
    </row>
    <row r="59" spans="1:9" ht="33.75" customHeight="1" x14ac:dyDescent="0.25">
      <c r="A59" s="77" t="s">
        <v>433</v>
      </c>
      <c r="B59" s="2" t="s">
        <v>10</v>
      </c>
      <c r="C59" s="2" t="s">
        <v>20</v>
      </c>
      <c r="D59" s="233" t="s">
        <v>197</v>
      </c>
      <c r="E59" s="234" t="s">
        <v>10</v>
      </c>
      <c r="F59" s="235" t="s">
        <v>423</v>
      </c>
      <c r="G59" s="2"/>
      <c r="H59" s="491">
        <f t="shared" si="4"/>
        <v>191179</v>
      </c>
      <c r="I59" s="491">
        <f t="shared" si="4"/>
        <v>191179</v>
      </c>
    </row>
    <row r="60" spans="1:9" ht="18" customHeight="1" x14ac:dyDescent="0.25">
      <c r="A60" s="90" t="s">
        <v>84</v>
      </c>
      <c r="B60" s="2" t="s">
        <v>10</v>
      </c>
      <c r="C60" s="2" t="s">
        <v>20</v>
      </c>
      <c r="D60" s="233" t="s">
        <v>197</v>
      </c>
      <c r="E60" s="234" t="s">
        <v>10</v>
      </c>
      <c r="F60" s="235" t="s">
        <v>435</v>
      </c>
      <c r="G60" s="2"/>
      <c r="H60" s="491">
        <f t="shared" si="4"/>
        <v>191179</v>
      </c>
      <c r="I60" s="491">
        <f t="shared" si="4"/>
        <v>191179</v>
      </c>
    </row>
    <row r="61" spans="1:9" ht="48.75" customHeight="1" x14ac:dyDescent="0.25">
      <c r="A61" s="86" t="s">
        <v>80</v>
      </c>
      <c r="B61" s="2" t="s">
        <v>10</v>
      </c>
      <c r="C61" s="2" t="s">
        <v>20</v>
      </c>
      <c r="D61" s="233" t="s">
        <v>197</v>
      </c>
      <c r="E61" s="234" t="s">
        <v>10</v>
      </c>
      <c r="F61" s="235" t="s">
        <v>435</v>
      </c>
      <c r="G61" s="2" t="s">
        <v>13</v>
      </c>
      <c r="H61" s="493">
        <f>SUM(прил10!I47)</f>
        <v>191179</v>
      </c>
      <c r="I61" s="493">
        <f>SUM(прил10!J47)</f>
        <v>191179</v>
      </c>
    </row>
    <row r="62" spans="1:9" ht="34.5" customHeight="1" x14ac:dyDescent="0.25">
      <c r="A62" s="96" t="s">
        <v>120</v>
      </c>
      <c r="B62" s="28" t="s">
        <v>10</v>
      </c>
      <c r="C62" s="28" t="s">
        <v>20</v>
      </c>
      <c r="D62" s="230" t="s">
        <v>437</v>
      </c>
      <c r="E62" s="231" t="s">
        <v>422</v>
      </c>
      <c r="F62" s="232" t="s">
        <v>423</v>
      </c>
      <c r="G62" s="28"/>
      <c r="H62" s="490">
        <f>SUM(H63)</f>
        <v>611600</v>
      </c>
      <c r="I62" s="490">
        <f>SUM(I63)</f>
        <v>611600</v>
      </c>
    </row>
    <row r="63" spans="1:9" ht="48.75" customHeight="1" x14ac:dyDescent="0.25">
      <c r="A63" s="91" t="s">
        <v>121</v>
      </c>
      <c r="B63" s="2" t="s">
        <v>10</v>
      </c>
      <c r="C63" s="2" t="s">
        <v>20</v>
      </c>
      <c r="D63" s="233" t="s">
        <v>198</v>
      </c>
      <c r="E63" s="234" t="s">
        <v>422</v>
      </c>
      <c r="F63" s="235" t="s">
        <v>423</v>
      </c>
      <c r="G63" s="2"/>
      <c r="H63" s="491">
        <f>SUM(H64)</f>
        <v>611600</v>
      </c>
      <c r="I63" s="491">
        <f>SUM(I64)</f>
        <v>611600</v>
      </c>
    </row>
    <row r="64" spans="1:9" ht="48.75" customHeight="1" x14ac:dyDescent="0.25">
      <c r="A64" s="92" t="s">
        <v>436</v>
      </c>
      <c r="B64" s="2" t="s">
        <v>10</v>
      </c>
      <c r="C64" s="2" t="s">
        <v>20</v>
      </c>
      <c r="D64" s="233" t="s">
        <v>198</v>
      </c>
      <c r="E64" s="234" t="s">
        <v>10</v>
      </c>
      <c r="F64" s="235" t="s">
        <v>423</v>
      </c>
      <c r="G64" s="2"/>
      <c r="H64" s="491">
        <f>SUM(H65+H67)</f>
        <v>611600</v>
      </c>
      <c r="I64" s="491">
        <f>SUM(I65+I67)</f>
        <v>611600</v>
      </c>
    </row>
    <row r="65" spans="1:9" ht="47.25" x14ac:dyDescent="0.25">
      <c r="A65" s="86" t="s">
        <v>803</v>
      </c>
      <c r="B65" s="2" t="s">
        <v>10</v>
      </c>
      <c r="C65" s="2" t="s">
        <v>20</v>
      </c>
      <c r="D65" s="233" t="s">
        <v>198</v>
      </c>
      <c r="E65" s="234" t="s">
        <v>10</v>
      </c>
      <c r="F65" s="235" t="s">
        <v>438</v>
      </c>
      <c r="G65" s="2"/>
      <c r="H65" s="491">
        <f>SUM(H66)</f>
        <v>305800</v>
      </c>
      <c r="I65" s="491">
        <f>SUM(I66)</f>
        <v>305800</v>
      </c>
    </row>
    <row r="66" spans="1:9" ht="45.75" customHeight="1" x14ac:dyDescent="0.25">
      <c r="A66" s="86" t="s">
        <v>80</v>
      </c>
      <c r="B66" s="2" t="s">
        <v>10</v>
      </c>
      <c r="C66" s="2" t="s">
        <v>20</v>
      </c>
      <c r="D66" s="233" t="s">
        <v>198</v>
      </c>
      <c r="E66" s="234" t="s">
        <v>10</v>
      </c>
      <c r="F66" s="235" t="s">
        <v>438</v>
      </c>
      <c r="G66" s="2" t="s">
        <v>13</v>
      </c>
      <c r="H66" s="492">
        <f>SUM(прил10!I52)</f>
        <v>305800</v>
      </c>
      <c r="I66" s="492">
        <f>SUM(прил10!J52)</f>
        <v>305800</v>
      </c>
    </row>
    <row r="67" spans="1:9" ht="31.5" x14ac:dyDescent="0.25">
      <c r="A67" s="86" t="s">
        <v>83</v>
      </c>
      <c r="B67" s="2" t="s">
        <v>10</v>
      </c>
      <c r="C67" s="2" t="s">
        <v>20</v>
      </c>
      <c r="D67" s="233" t="s">
        <v>198</v>
      </c>
      <c r="E67" s="234" t="s">
        <v>10</v>
      </c>
      <c r="F67" s="235" t="s">
        <v>439</v>
      </c>
      <c r="G67" s="2"/>
      <c r="H67" s="491">
        <f>SUM(H68)</f>
        <v>305800</v>
      </c>
      <c r="I67" s="491">
        <f>SUM(I68)</f>
        <v>305800</v>
      </c>
    </row>
    <row r="68" spans="1:9" ht="48.75" customHeight="1" x14ac:dyDescent="0.25">
      <c r="A68" s="86" t="s">
        <v>80</v>
      </c>
      <c r="B68" s="2" t="s">
        <v>10</v>
      </c>
      <c r="C68" s="2" t="s">
        <v>20</v>
      </c>
      <c r="D68" s="233" t="s">
        <v>198</v>
      </c>
      <c r="E68" s="234" t="s">
        <v>10</v>
      </c>
      <c r="F68" s="235" t="s">
        <v>439</v>
      </c>
      <c r="G68" s="2" t="s">
        <v>13</v>
      </c>
      <c r="H68" s="493">
        <f>SUM(прил10!I54)</f>
        <v>305800</v>
      </c>
      <c r="I68" s="493">
        <f>SUM(прил10!J54)</f>
        <v>305800</v>
      </c>
    </row>
    <row r="69" spans="1:9" ht="31.5" x14ac:dyDescent="0.25">
      <c r="A69" s="76" t="s">
        <v>122</v>
      </c>
      <c r="B69" s="28" t="s">
        <v>10</v>
      </c>
      <c r="C69" s="28" t="s">
        <v>20</v>
      </c>
      <c r="D69" s="230" t="s">
        <v>199</v>
      </c>
      <c r="E69" s="231" t="s">
        <v>422</v>
      </c>
      <c r="F69" s="232" t="s">
        <v>423</v>
      </c>
      <c r="G69" s="28"/>
      <c r="H69" s="490">
        <f t="shared" ref="H69:I72" si="5">SUM(H70)</f>
        <v>305800</v>
      </c>
      <c r="I69" s="490">
        <f t="shared" si="5"/>
        <v>305800</v>
      </c>
    </row>
    <row r="70" spans="1:9" ht="49.5" customHeight="1" x14ac:dyDescent="0.25">
      <c r="A70" s="77" t="s">
        <v>123</v>
      </c>
      <c r="B70" s="2" t="s">
        <v>10</v>
      </c>
      <c r="C70" s="2" t="s">
        <v>20</v>
      </c>
      <c r="D70" s="233" t="s">
        <v>200</v>
      </c>
      <c r="E70" s="234" t="s">
        <v>422</v>
      </c>
      <c r="F70" s="235" t="s">
        <v>423</v>
      </c>
      <c r="G70" s="44"/>
      <c r="H70" s="491">
        <f t="shared" si="5"/>
        <v>305800</v>
      </c>
      <c r="I70" s="491">
        <f t="shared" si="5"/>
        <v>305800</v>
      </c>
    </row>
    <row r="71" spans="1:9" ht="33" customHeight="1" x14ac:dyDescent="0.25">
      <c r="A71" s="77" t="s">
        <v>440</v>
      </c>
      <c r="B71" s="2" t="s">
        <v>10</v>
      </c>
      <c r="C71" s="2" t="s">
        <v>20</v>
      </c>
      <c r="D71" s="233" t="s">
        <v>200</v>
      </c>
      <c r="E71" s="234" t="s">
        <v>12</v>
      </c>
      <c r="F71" s="235" t="s">
        <v>423</v>
      </c>
      <c r="G71" s="44"/>
      <c r="H71" s="491">
        <f t="shared" si="5"/>
        <v>305800</v>
      </c>
      <c r="I71" s="491">
        <f t="shared" si="5"/>
        <v>305800</v>
      </c>
    </row>
    <row r="72" spans="1:9" ht="30.75" customHeight="1" x14ac:dyDescent="0.25">
      <c r="A72" s="3" t="s">
        <v>82</v>
      </c>
      <c r="B72" s="2" t="s">
        <v>10</v>
      </c>
      <c r="C72" s="2" t="s">
        <v>20</v>
      </c>
      <c r="D72" s="233" t="s">
        <v>200</v>
      </c>
      <c r="E72" s="234" t="s">
        <v>12</v>
      </c>
      <c r="F72" s="235" t="s">
        <v>441</v>
      </c>
      <c r="G72" s="2"/>
      <c r="H72" s="491">
        <f t="shared" si="5"/>
        <v>305800</v>
      </c>
      <c r="I72" s="491">
        <f t="shared" si="5"/>
        <v>305800</v>
      </c>
    </row>
    <row r="73" spans="1:9" ht="47.25" customHeight="1" x14ac:dyDescent="0.25">
      <c r="A73" s="86" t="s">
        <v>80</v>
      </c>
      <c r="B73" s="2" t="s">
        <v>10</v>
      </c>
      <c r="C73" s="2" t="s">
        <v>20</v>
      </c>
      <c r="D73" s="233" t="s">
        <v>200</v>
      </c>
      <c r="E73" s="234" t="s">
        <v>12</v>
      </c>
      <c r="F73" s="235" t="s">
        <v>441</v>
      </c>
      <c r="G73" s="2" t="s">
        <v>13</v>
      </c>
      <c r="H73" s="493">
        <f>SUM(прил10!I59)</f>
        <v>305800</v>
      </c>
      <c r="I73" s="493">
        <f>SUM(прил10!J59)</f>
        <v>305800</v>
      </c>
    </row>
    <row r="74" spans="1:9" ht="15.75" x14ac:dyDescent="0.25">
      <c r="A74" s="27" t="s">
        <v>126</v>
      </c>
      <c r="B74" s="28" t="s">
        <v>10</v>
      </c>
      <c r="C74" s="28" t="s">
        <v>20</v>
      </c>
      <c r="D74" s="230" t="s">
        <v>201</v>
      </c>
      <c r="E74" s="231" t="s">
        <v>422</v>
      </c>
      <c r="F74" s="232" t="s">
        <v>423</v>
      </c>
      <c r="G74" s="28"/>
      <c r="H74" s="490">
        <f>SUM(H75)</f>
        <v>12322972</v>
      </c>
      <c r="I74" s="490">
        <f>SUM(I75)</f>
        <v>12322972</v>
      </c>
    </row>
    <row r="75" spans="1:9" ht="15.75" x14ac:dyDescent="0.25">
      <c r="A75" s="3" t="s">
        <v>127</v>
      </c>
      <c r="B75" s="2" t="s">
        <v>10</v>
      </c>
      <c r="C75" s="2" t="s">
        <v>20</v>
      </c>
      <c r="D75" s="233" t="s">
        <v>202</v>
      </c>
      <c r="E75" s="234" t="s">
        <v>422</v>
      </c>
      <c r="F75" s="235" t="s">
        <v>423</v>
      </c>
      <c r="G75" s="2"/>
      <c r="H75" s="491">
        <f>SUM(H76)</f>
        <v>12322972</v>
      </c>
      <c r="I75" s="491">
        <f>SUM(I76)</f>
        <v>12322972</v>
      </c>
    </row>
    <row r="76" spans="1:9" ht="31.5" x14ac:dyDescent="0.25">
      <c r="A76" s="3" t="s">
        <v>79</v>
      </c>
      <c r="B76" s="2" t="s">
        <v>10</v>
      </c>
      <c r="C76" s="2" t="s">
        <v>20</v>
      </c>
      <c r="D76" s="233" t="s">
        <v>202</v>
      </c>
      <c r="E76" s="234" t="s">
        <v>422</v>
      </c>
      <c r="F76" s="235" t="s">
        <v>427</v>
      </c>
      <c r="G76" s="2"/>
      <c r="H76" s="491">
        <f>SUM(H77:H78)</f>
        <v>12322972</v>
      </c>
      <c r="I76" s="491">
        <f>SUM(I77:I78)</f>
        <v>12322972</v>
      </c>
    </row>
    <row r="77" spans="1:9" ht="47.25" customHeight="1" x14ac:dyDescent="0.25">
      <c r="A77" s="86" t="s">
        <v>80</v>
      </c>
      <c r="B77" s="2" t="s">
        <v>10</v>
      </c>
      <c r="C77" s="2" t="s">
        <v>20</v>
      </c>
      <c r="D77" s="233" t="s">
        <v>202</v>
      </c>
      <c r="E77" s="234" t="s">
        <v>422</v>
      </c>
      <c r="F77" s="235" t="s">
        <v>427</v>
      </c>
      <c r="G77" s="2" t="s">
        <v>13</v>
      </c>
      <c r="H77" s="492">
        <f>SUM(прил10!I63)</f>
        <v>12312428</v>
      </c>
      <c r="I77" s="492">
        <f>SUM(прил10!J63)</f>
        <v>12312428</v>
      </c>
    </row>
    <row r="78" spans="1:9" ht="16.5" customHeight="1" x14ac:dyDescent="0.25">
      <c r="A78" s="3" t="s">
        <v>18</v>
      </c>
      <c r="B78" s="2" t="s">
        <v>10</v>
      </c>
      <c r="C78" s="2" t="s">
        <v>20</v>
      </c>
      <c r="D78" s="233" t="s">
        <v>202</v>
      </c>
      <c r="E78" s="234" t="s">
        <v>422</v>
      </c>
      <c r="F78" s="235" t="s">
        <v>427</v>
      </c>
      <c r="G78" s="2" t="s">
        <v>17</v>
      </c>
      <c r="H78" s="492">
        <f>SUM(прил10!I64)</f>
        <v>10544</v>
      </c>
      <c r="I78" s="492">
        <f>SUM(прил10!J64)</f>
        <v>10544</v>
      </c>
    </row>
    <row r="79" spans="1:9" ht="32.25" customHeight="1" x14ac:dyDescent="0.25">
      <c r="A79" s="88" t="s">
        <v>71</v>
      </c>
      <c r="B79" s="23" t="s">
        <v>10</v>
      </c>
      <c r="C79" s="23" t="s">
        <v>70</v>
      </c>
      <c r="D79" s="227"/>
      <c r="E79" s="228"/>
      <c r="F79" s="229"/>
      <c r="G79" s="23"/>
      <c r="H79" s="497">
        <f>SUM(H80,H85,H90)</f>
        <v>3133774</v>
      </c>
      <c r="I79" s="497">
        <f>SUM(I80,I85,I90)</f>
        <v>3133774</v>
      </c>
    </row>
    <row r="80" spans="1:9" ht="38.25" customHeight="1" x14ac:dyDescent="0.25">
      <c r="A80" s="76" t="s">
        <v>111</v>
      </c>
      <c r="B80" s="28" t="s">
        <v>10</v>
      </c>
      <c r="C80" s="28" t="s">
        <v>70</v>
      </c>
      <c r="D80" s="230" t="s">
        <v>425</v>
      </c>
      <c r="E80" s="231" t="s">
        <v>422</v>
      </c>
      <c r="F80" s="232" t="s">
        <v>423</v>
      </c>
      <c r="G80" s="28"/>
      <c r="H80" s="490">
        <f t="shared" ref="H80:I83" si="6">SUM(H81)</f>
        <v>484932</v>
      </c>
      <c r="I80" s="490">
        <f t="shared" si="6"/>
        <v>484932</v>
      </c>
    </row>
    <row r="81" spans="1:9" ht="62.25" customHeight="1" x14ac:dyDescent="0.25">
      <c r="A81" s="77" t="s">
        <v>124</v>
      </c>
      <c r="B81" s="2" t="s">
        <v>10</v>
      </c>
      <c r="C81" s="2" t="s">
        <v>70</v>
      </c>
      <c r="D81" s="233" t="s">
        <v>426</v>
      </c>
      <c r="E81" s="234" t="s">
        <v>422</v>
      </c>
      <c r="F81" s="235" t="s">
        <v>423</v>
      </c>
      <c r="G81" s="44"/>
      <c r="H81" s="491">
        <f t="shared" si="6"/>
        <v>484932</v>
      </c>
      <c r="I81" s="491">
        <f t="shared" si="6"/>
        <v>484932</v>
      </c>
    </row>
    <row r="82" spans="1:9" ht="48.75" customHeight="1" x14ac:dyDescent="0.25">
      <c r="A82" s="77" t="s">
        <v>429</v>
      </c>
      <c r="B82" s="2" t="s">
        <v>10</v>
      </c>
      <c r="C82" s="2" t="s">
        <v>70</v>
      </c>
      <c r="D82" s="233" t="s">
        <v>426</v>
      </c>
      <c r="E82" s="234" t="s">
        <v>10</v>
      </c>
      <c r="F82" s="235" t="s">
        <v>423</v>
      </c>
      <c r="G82" s="44"/>
      <c r="H82" s="491">
        <f t="shared" si="6"/>
        <v>484932</v>
      </c>
      <c r="I82" s="491">
        <f t="shared" si="6"/>
        <v>484932</v>
      </c>
    </row>
    <row r="83" spans="1:9" ht="18" customHeight="1" x14ac:dyDescent="0.25">
      <c r="A83" s="77" t="s">
        <v>113</v>
      </c>
      <c r="B83" s="2" t="s">
        <v>10</v>
      </c>
      <c r="C83" s="2" t="s">
        <v>70</v>
      </c>
      <c r="D83" s="233" t="s">
        <v>426</v>
      </c>
      <c r="E83" s="234" t="s">
        <v>10</v>
      </c>
      <c r="F83" s="235" t="s">
        <v>428</v>
      </c>
      <c r="G83" s="44"/>
      <c r="H83" s="491">
        <f t="shared" si="6"/>
        <v>484932</v>
      </c>
      <c r="I83" s="491">
        <f t="shared" si="6"/>
        <v>484932</v>
      </c>
    </row>
    <row r="84" spans="1:9" ht="31.5" customHeight="1" x14ac:dyDescent="0.25">
      <c r="A84" s="91" t="s">
        <v>598</v>
      </c>
      <c r="B84" s="2" t="s">
        <v>10</v>
      </c>
      <c r="C84" s="2" t="s">
        <v>70</v>
      </c>
      <c r="D84" s="233" t="s">
        <v>426</v>
      </c>
      <c r="E84" s="234" t="s">
        <v>10</v>
      </c>
      <c r="F84" s="235" t="s">
        <v>428</v>
      </c>
      <c r="G84" s="2" t="s">
        <v>16</v>
      </c>
      <c r="H84" s="493">
        <f>SUM(прил10!I274)</f>
        <v>484932</v>
      </c>
      <c r="I84" s="493">
        <f>SUM(прил10!J274)</f>
        <v>484932</v>
      </c>
    </row>
    <row r="85" spans="1:9" s="37" customFormat="1" ht="64.5" customHeight="1" x14ac:dyDescent="0.25">
      <c r="A85" s="76" t="s">
        <v>136</v>
      </c>
      <c r="B85" s="28" t="s">
        <v>10</v>
      </c>
      <c r="C85" s="28" t="s">
        <v>70</v>
      </c>
      <c r="D85" s="230" t="s">
        <v>212</v>
      </c>
      <c r="E85" s="231" t="s">
        <v>422</v>
      </c>
      <c r="F85" s="232" t="s">
        <v>423</v>
      </c>
      <c r="G85" s="28"/>
      <c r="H85" s="490">
        <f t="shared" ref="H85:I88" si="7">SUM(H86)</f>
        <v>26000</v>
      </c>
      <c r="I85" s="490">
        <f t="shared" si="7"/>
        <v>26000</v>
      </c>
    </row>
    <row r="86" spans="1:9" s="37" customFormat="1" ht="94.5" customHeight="1" x14ac:dyDescent="0.25">
      <c r="A86" s="77" t="s">
        <v>152</v>
      </c>
      <c r="B86" s="2" t="s">
        <v>10</v>
      </c>
      <c r="C86" s="2" t="s">
        <v>70</v>
      </c>
      <c r="D86" s="233" t="s">
        <v>214</v>
      </c>
      <c r="E86" s="234" t="s">
        <v>422</v>
      </c>
      <c r="F86" s="235" t="s">
        <v>423</v>
      </c>
      <c r="G86" s="2"/>
      <c r="H86" s="491">
        <f t="shared" si="7"/>
        <v>26000</v>
      </c>
      <c r="I86" s="491">
        <f t="shared" si="7"/>
        <v>26000</v>
      </c>
    </row>
    <row r="87" spans="1:9" s="37" customFormat="1" ht="48.75" customHeight="1" x14ac:dyDescent="0.25">
      <c r="A87" s="77" t="s">
        <v>442</v>
      </c>
      <c r="B87" s="2" t="s">
        <v>10</v>
      </c>
      <c r="C87" s="2" t="s">
        <v>70</v>
      </c>
      <c r="D87" s="233" t="s">
        <v>214</v>
      </c>
      <c r="E87" s="234" t="s">
        <v>10</v>
      </c>
      <c r="F87" s="235" t="s">
        <v>423</v>
      </c>
      <c r="G87" s="2"/>
      <c r="H87" s="491">
        <f t="shared" si="7"/>
        <v>26000</v>
      </c>
      <c r="I87" s="491">
        <f t="shared" si="7"/>
        <v>26000</v>
      </c>
    </row>
    <row r="88" spans="1:9" s="37" customFormat="1" ht="15.75" customHeight="1" x14ac:dyDescent="0.25">
      <c r="A88" s="3" t="s">
        <v>105</v>
      </c>
      <c r="B88" s="2" t="s">
        <v>10</v>
      </c>
      <c r="C88" s="2" t="s">
        <v>70</v>
      </c>
      <c r="D88" s="233" t="s">
        <v>214</v>
      </c>
      <c r="E88" s="234" t="s">
        <v>10</v>
      </c>
      <c r="F88" s="235" t="s">
        <v>443</v>
      </c>
      <c r="G88" s="2"/>
      <c r="H88" s="491">
        <f t="shared" si="7"/>
        <v>26000</v>
      </c>
      <c r="I88" s="491">
        <f t="shared" si="7"/>
        <v>26000</v>
      </c>
    </row>
    <row r="89" spans="1:9" s="37" customFormat="1" ht="33" customHeight="1" x14ac:dyDescent="0.25">
      <c r="A89" s="91" t="s">
        <v>598</v>
      </c>
      <c r="B89" s="2" t="s">
        <v>10</v>
      </c>
      <c r="C89" s="2" t="s">
        <v>70</v>
      </c>
      <c r="D89" s="233" t="s">
        <v>214</v>
      </c>
      <c r="E89" s="234" t="s">
        <v>10</v>
      </c>
      <c r="F89" s="235" t="s">
        <v>443</v>
      </c>
      <c r="G89" s="2" t="s">
        <v>16</v>
      </c>
      <c r="H89" s="492">
        <f>SUM(прил10!I279)</f>
        <v>26000</v>
      </c>
      <c r="I89" s="492">
        <f>SUM(прил10!J279)</f>
        <v>26000</v>
      </c>
    </row>
    <row r="90" spans="1:9" ht="33" customHeight="1" x14ac:dyDescent="0.25">
      <c r="A90" s="27" t="s">
        <v>128</v>
      </c>
      <c r="B90" s="28" t="s">
        <v>10</v>
      </c>
      <c r="C90" s="28" t="s">
        <v>70</v>
      </c>
      <c r="D90" s="230" t="s">
        <v>224</v>
      </c>
      <c r="E90" s="231" t="s">
        <v>422</v>
      </c>
      <c r="F90" s="232" t="s">
        <v>423</v>
      </c>
      <c r="G90" s="28"/>
      <c r="H90" s="490">
        <f t="shared" ref="H90:I92" si="8">SUM(H91)</f>
        <v>2622842</v>
      </c>
      <c r="I90" s="490">
        <f t="shared" si="8"/>
        <v>2622842</v>
      </c>
    </row>
    <row r="91" spans="1:9" ht="63" customHeight="1" x14ac:dyDescent="0.25">
      <c r="A91" s="3" t="s">
        <v>129</v>
      </c>
      <c r="B91" s="2" t="s">
        <v>10</v>
      </c>
      <c r="C91" s="2" t="s">
        <v>70</v>
      </c>
      <c r="D91" s="233" t="s">
        <v>225</v>
      </c>
      <c r="E91" s="234" t="s">
        <v>422</v>
      </c>
      <c r="F91" s="235" t="s">
        <v>423</v>
      </c>
      <c r="G91" s="2"/>
      <c r="H91" s="491">
        <f t="shared" si="8"/>
        <v>2622842</v>
      </c>
      <c r="I91" s="491">
        <f t="shared" si="8"/>
        <v>2622842</v>
      </c>
    </row>
    <row r="92" spans="1:9" ht="63" customHeight="1" x14ac:dyDescent="0.25">
      <c r="A92" s="3" t="s">
        <v>444</v>
      </c>
      <c r="B92" s="2" t="s">
        <v>10</v>
      </c>
      <c r="C92" s="2" t="s">
        <v>70</v>
      </c>
      <c r="D92" s="233" t="s">
        <v>225</v>
      </c>
      <c r="E92" s="234" t="s">
        <v>10</v>
      </c>
      <c r="F92" s="235" t="s">
        <v>423</v>
      </c>
      <c r="G92" s="2"/>
      <c r="H92" s="491">
        <f t="shared" si="8"/>
        <v>2622842</v>
      </c>
      <c r="I92" s="491">
        <f t="shared" si="8"/>
        <v>2622842</v>
      </c>
    </row>
    <row r="93" spans="1:9" ht="33.75" customHeight="1" x14ac:dyDescent="0.25">
      <c r="A93" s="3" t="s">
        <v>79</v>
      </c>
      <c r="B93" s="2" t="s">
        <v>10</v>
      </c>
      <c r="C93" s="2" t="s">
        <v>70</v>
      </c>
      <c r="D93" s="233" t="s">
        <v>225</v>
      </c>
      <c r="E93" s="234" t="s">
        <v>10</v>
      </c>
      <c r="F93" s="235" t="s">
        <v>427</v>
      </c>
      <c r="G93" s="2"/>
      <c r="H93" s="491">
        <f>SUM(H94:H95)</f>
        <v>2622842</v>
      </c>
      <c r="I93" s="491">
        <f>SUM(I94:I95)</f>
        <v>2622842</v>
      </c>
    </row>
    <row r="94" spans="1:9" ht="48" customHeight="1" x14ac:dyDescent="0.25">
      <c r="A94" s="86" t="s">
        <v>80</v>
      </c>
      <c r="B94" s="2" t="s">
        <v>10</v>
      </c>
      <c r="C94" s="2" t="s">
        <v>70</v>
      </c>
      <c r="D94" s="233" t="s">
        <v>225</v>
      </c>
      <c r="E94" s="234" t="s">
        <v>10</v>
      </c>
      <c r="F94" s="235" t="s">
        <v>427</v>
      </c>
      <c r="G94" s="2" t="s">
        <v>13</v>
      </c>
      <c r="H94" s="492">
        <f>SUM(прил10!I284)</f>
        <v>2619042</v>
      </c>
      <c r="I94" s="492">
        <f>SUM(прил10!J284)</f>
        <v>2619042</v>
      </c>
    </row>
    <row r="95" spans="1:9" ht="15.75" customHeight="1" x14ac:dyDescent="0.25">
      <c r="A95" s="3" t="s">
        <v>18</v>
      </c>
      <c r="B95" s="2" t="s">
        <v>10</v>
      </c>
      <c r="C95" s="2" t="s">
        <v>70</v>
      </c>
      <c r="D95" s="233" t="s">
        <v>225</v>
      </c>
      <c r="E95" s="234" t="s">
        <v>10</v>
      </c>
      <c r="F95" s="235" t="s">
        <v>427</v>
      </c>
      <c r="G95" s="2" t="s">
        <v>17</v>
      </c>
      <c r="H95" s="492">
        <f>SUM(прил10!I285)</f>
        <v>3800</v>
      </c>
      <c r="I95" s="492">
        <f>SUM(прил10!J285)</f>
        <v>3800</v>
      </c>
    </row>
    <row r="96" spans="1:9" ht="15.75" x14ac:dyDescent="0.25">
      <c r="A96" s="88" t="s">
        <v>22</v>
      </c>
      <c r="B96" s="23" t="s">
        <v>10</v>
      </c>
      <c r="C96" s="40">
        <v>11</v>
      </c>
      <c r="D96" s="254"/>
      <c r="E96" s="255"/>
      <c r="F96" s="256"/>
      <c r="G96" s="22"/>
      <c r="H96" s="497">
        <f t="shared" ref="H96:I99" si="9">SUM(H97)</f>
        <v>500000</v>
      </c>
      <c r="I96" s="497">
        <f t="shared" si="9"/>
        <v>500000</v>
      </c>
    </row>
    <row r="97" spans="1:9" ht="18.75" customHeight="1" x14ac:dyDescent="0.25">
      <c r="A97" s="76" t="s">
        <v>85</v>
      </c>
      <c r="B97" s="28" t="s">
        <v>10</v>
      </c>
      <c r="C97" s="30">
        <v>11</v>
      </c>
      <c r="D97" s="236" t="s">
        <v>203</v>
      </c>
      <c r="E97" s="237" t="s">
        <v>422</v>
      </c>
      <c r="F97" s="238" t="s">
        <v>423</v>
      </c>
      <c r="G97" s="28"/>
      <c r="H97" s="490">
        <f t="shared" si="9"/>
        <v>500000</v>
      </c>
      <c r="I97" s="490">
        <f t="shared" si="9"/>
        <v>500000</v>
      </c>
    </row>
    <row r="98" spans="1:9" ht="16.5" customHeight="1" x14ac:dyDescent="0.25">
      <c r="A98" s="89" t="s">
        <v>86</v>
      </c>
      <c r="B98" s="2" t="s">
        <v>10</v>
      </c>
      <c r="C98" s="381">
        <v>11</v>
      </c>
      <c r="D98" s="251" t="s">
        <v>204</v>
      </c>
      <c r="E98" s="252" t="s">
        <v>422</v>
      </c>
      <c r="F98" s="253" t="s">
        <v>423</v>
      </c>
      <c r="G98" s="2"/>
      <c r="H98" s="491">
        <f t="shared" si="9"/>
        <v>500000</v>
      </c>
      <c r="I98" s="491">
        <f t="shared" si="9"/>
        <v>500000</v>
      </c>
    </row>
    <row r="99" spans="1:9" ht="17.25" customHeight="1" x14ac:dyDescent="0.25">
      <c r="A99" s="3" t="s">
        <v>106</v>
      </c>
      <c r="B99" s="2" t="s">
        <v>10</v>
      </c>
      <c r="C99" s="381">
        <v>11</v>
      </c>
      <c r="D99" s="251" t="s">
        <v>204</v>
      </c>
      <c r="E99" s="252" t="s">
        <v>422</v>
      </c>
      <c r="F99" s="253" t="s">
        <v>445</v>
      </c>
      <c r="G99" s="2"/>
      <c r="H99" s="491">
        <f t="shared" si="9"/>
        <v>500000</v>
      </c>
      <c r="I99" s="491">
        <f t="shared" si="9"/>
        <v>500000</v>
      </c>
    </row>
    <row r="100" spans="1:9" ht="18.75" customHeight="1" x14ac:dyDescent="0.25">
      <c r="A100" s="3" t="s">
        <v>18</v>
      </c>
      <c r="B100" s="2" t="s">
        <v>10</v>
      </c>
      <c r="C100" s="381">
        <v>11</v>
      </c>
      <c r="D100" s="251" t="s">
        <v>204</v>
      </c>
      <c r="E100" s="252" t="s">
        <v>422</v>
      </c>
      <c r="F100" s="253" t="s">
        <v>445</v>
      </c>
      <c r="G100" s="2" t="s">
        <v>17</v>
      </c>
      <c r="H100" s="492">
        <f>SUM(прил10!I68)</f>
        <v>500000</v>
      </c>
      <c r="I100" s="492">
        <f>SUM(прил10!J68)</f>
        <v>500000</v>
      </c>
    </row>
    <row r="101" spans="1:9" ht="15.75" x14ac:dyDescent="0.25">
      <c r="A101" s="88" t="s">
        <v>23</v>
      </c>
      <c r="B101" s="23" t="s">
        <v>10</v>
      </c>
      <c r="C101" s="40">
        <v>13</v>
      </c>
      <c r="D101" s="254"/>
      <c r="E101" s="255"/>
      <c r="F101" s="256"/>
      <c r="G101" s="22"/>
      <c r="H101" s="497">
        <f>SUM(H107+H112+H117+H136+H143+H158+H102+H126+H131+H154+H164)</f>
        <v>7748057</v>
      </c>
      <c r="I101" s="497">
        <f>SUM(I107+I112+I117+I136+I143+I158+I102+I126+I131+I154+I164)</f>
        <v>7775557</v>
      </c>
    </row>
    <row r="102" spans="1:9" ht="33.75" hidden="1" customHeight="1" x14ac:dyDescent="0.25">
      <c r="A102" s="27" t="s">
        <v>158</v>
      </c>
      <c r="B102" s="28" t="s">
        <v>10</v>
      </c>
      <c r="C102" s="30">
        <v>13</v>
      </c>
      <c r="D102" s="230" t="s">
        <v>239</v>
      </c>
      <c r="E102" s="231" t="s">
        <v>422</v>
      </c>
      <c r="F102" s="232" t="s">
        <v>423</v>
      </c>
      <c r="G102" s="31"/>
      <c r="H102" s="490">
        <f t="shared" ref="H102:I105" si="10">SUM(H103)</f>
        <v>0</v>
      </c>
      <c r="I102" s="490">
        <f t="shared" si="10"/>
        <v>0</v>
      </c>
    </row>
    <row r="103" spans="1:9" ht="33" hidden="1" customHeight="1" x14ac:dyDescent="0.25">
      <c r="A103" s="3" t="s">
        <v>166</v>
      </c>
      <c r="B103" s="2" t="s">
        <v>10</v>
      </c>
      <c r="C103" s="2">
        <v>13</v>
      </c>
      <c r="D103" s="233" t="s">
        <v>512</v>
      </c>
      <c r="E103" s="234" t="s">
        <v>422</v>
      </c>
      <c r="F103" s="235" t="s">
        <v>423</v>
      </c>
      <c r="G103" s="2"/>
      <c r="H103" s="491">
        <f t="shared" si="10"/>
        <v>0</v>
      </c>
      <c r="I103" s="491">
        <f t="shared" si="10"/>
        <v>0</v>
      </c>
    </row>
    <row r="104" spans="1:9" ht="17.25" hidden="1" customHeight="1" x14ac:dyDescent="0.25">
      <c r="A104" s="70" t="s">
        <v>762</v>
      </c>
      <c r="B104" s="2" t="s">
        <v>10</v>
      </c>
      <c r="C104" s="2">
        <v>13</v>
      </c>
      <c r="D104" s="233" t="s">
        <v>243</v>
      </c>
      <c r="E104" s="234" t="s">
        <v>12</v>
      </c>
      <c r="F104" s="235" t="s">
        <v>423</v>
      </c>
      <c r="G104" s="2"/>
      <c r="H104" s="491">
        <f t="shared" si="10"/>
        <v>0</v>
      </c>
      <c r="I104" s="491">
        <f t="shared" si="10"/>
        <v>0</v>
      </c>
    </row>
    <row r="105" spans="1:9" ht="32.25" hidden="1" customHeight="1" x14ac:dyDescent="0.25">
      <c r="A105" s="91" t="s">
        <v>485</v>
      </c>
      <c r="B105" s="2" t="s">
        <v>10</v>
      </c>
      <c r="C105" s="2">
        <v>13</v>
      </c>
      <c r="D105" s="233" t="s">
        <v>243</v>
      </c>
      <c r="E105" s="234" t="s">
        <v>12</v>
      </c>
      <c r="F105" s="253" t="s">
        <v>484</v>
      </c>
      <c r="G105" s="2"/>
      <c r="H105" s="491">
        <f t="shared" si="10"/>
        <v>0</v>
      </c>
      <c r="I105" s="491">
        <f t="shared" si="10"/>
        <v>0</v>
      </c>
    </row>
    <row r="106" spans="1:9" ht="17.25" hidden="1" customHeight="1" x14ac:dyDescent="0.25">
      <c r="A106" s="92" t="s">
        <v>21</v>
      </c>
      <c r="B106" s="2" t="s">
        <v>10</v>
      </c>
      <c r="C106" s="2">
        <v>13</v>
      </c>
      <c r="D106" s="233" t="s">
        <v>243</v>
      </c>
      <c r="E106" s="234" t="s">
        <v>12</v>
      </c>
      <c r="F106" s="253" t="s">
        <v>484</v>
      </c>
      <c r="G106" s="2" t="s">
        <v>68</v>
      </c>
      <c r="H106" s="493">
        <f>SUM(прил10!I566)</f>
        <v>0</v>
      </c>
      <c r="I106" s="493">
        <f>SUM(прил10!J566)</f>
        <v>0</v>
      </c>
    </row>
    <row r="107" spans="1:9" ht="33.75" customHeight="1" x14ac:dyDescent="0.25">
      <c r="A107" s="76" t="s">
        <v>131</v>
      </c>
      <c r="B107" s="28" t="s">
        <v>10</v>
      </c>
      <c r="C107" s="32">
        <v>13</v>
      </c>
      <c r="D107" s="260" t="s">
        <v>193</v>
      </c>
      <c r="E107" s="261" t="s">
        <v>422</v>
      </c>
      <c r="F107" s="262" t="s">
        <v>423</v>
      </c>
      <c r="G107" s="28"/>
      <c r="H107" s="490">
        <f t="shared" ref="H107:I110" si="11">SUM(H108)</f>
        <v>124300</v>
      </c>
      <c r="I107" s="490">
        <f t="shared" si="11"/>
        <v>124300</v>
      </c>
    </row>
    <row r="108" spans="1:9" ht="48.75" customHeight="1" x14ac:dyDescent="0.25">
      <c r="A108" s="89" t="s">
        <v>130</v>
      </c>
      <c r="B108" s="2" t="s">
        <v>10</v>
      </c>
      <c r="C108" s="6">
        <v>13</v>
      </c>
      <c r="D108" s="248" t="s">
        <v>227</v>
      </c>
      <c r="E108" s="249" t="s">
        <v>422</v>
      </c>
      <c r="F108" s="250" t="s">
        <v>423</v>
      </c>
      <c r="G108" s="2"/>
      <c r="H108" s="491">
        <f t="shared" si="11"/>
        <v>124300</v>
      </c>
      <c r="I108" s="491">
        <f t="shared" si="11"/>
        <v>124300</v>
      </c>
    </row>
    <row r="109" spans="1:9" ht="36" customHeight="1" x14ac:dyDescent="0.25">
      <c r="A109" s="89" t="s">
        <v>446</v>
      </c>
      <c r="B109" s="2" t="s">
        <v>10</v>
      </c>
      <c r="C109" s="6">
        <v>13</v>
      </c>
      <c r="D109" s="248" t="s">
        <v>227</v>
      </c>
      <c r="E109" s="249" t="s">
        <v>10</v>
      </c>
      <c r="F109" s="250" t="s">
        <v>423</v>
      </c>
      <c r="G109" s="2"/>
      <c r="H109" s="491">
        <f t="shared" si="11"/>
        <v>124300</v>
      </c>
      <c r="I109" s="491">
        <f t="shared" si="11"/>
        <v>124300</v>
      </c>
    </row>
    <row r="110" spans="1:9" ht="31.5" x14ac:dyDescent="0.25">
      <c r="A110" s="3" t="s">
        <v>87</v>
      </c>
      <c r="B110" s="2" t="s">
        <v>10</v>
      </c>
      <c r="C110" s="6">
        <v>13</v>
      </c>
      <c r="D110" s="248" t="s">
        <v>227</v>
      </c>
      <c r="E110" s="249" t="s">
        <v>10</v>
      </c>
      <c r="F110" s="250" t="s">
        <v>447</v>
      </c>
      <c r="G110" s="2"/>
      <c r="H110" s="491">
        <f t="shared" si="11"/>
        <v>124300</v>
      </c>
      <c r="I110" s="491">
        <f t="shared" si="11"/>
        <v>124300</v>
      </c>
    </row>
    <row r="111" spans="1:9" ht="31.5" x14ac:dyDescent="0.25">
      <c r="A111" s="91" t="s">
        <v>88</v>
      </c>
      <c r="B111" s="2" t="s">
        <v>10</v>
      </c>
      <c r="C111" s="6">
        <v>13</v>
      </c>
      <c r="D111" s="248" t="s">
        <v>227</v>
      </c>
      <c r="E111" s="249" t="s">
        <v>10</v>
      </c>
      <c r="F111" s="250" t="s">
        <v>447</v>
      </c>
      <c r="G111" s="2" t="s">
        <v>78</v>
      </c>
      <c r="H111" s="492">
        <f>SUM(прил10!I291)</f>
        <v>124300</v>
      </c>
      <c r="I111" s="492">
        <f>SUM(прил10!J291)</f>
        <v>124300</v>
      </c>
    </row>
    <row r="112" spans="1:9" ht="49.5" customHeight="1" x14ac:dyDescent="0.25">
      <c r="A112" s="27" t="s">
        <v>132</v>
      </c>
      <c r="B112" s="28" t="s">
        <v>10</v>
      </c>
      <c r="C112" s="30">
        <v>13</v>
      </c>
      <c r="D112" s="236" t="s">
        <v>448</v>
      </c>
      <c r="E112" s="237" t="s">
        <v>422</v>
      </c>
      <c r="F112" s="238" t="s">
        <v>423</v>
      </c>
      <c r="G112" s="28"/>
      <c r="H112" s="490">
        <f t="shared" ref="H112:I115" si="12">SUM(H113)</f>
        <v>3000</v>
      </c>
      <c r="I112" s="490">
        <f t="shared" si="12"/>
        <v>3000</v>
      </c>
    </row>
    <row r="113" spans="1:9" ht="63" customHeight="1" x14ac:dyDescent="0.25">
      <c r="A113" s="55" t="s">
        <v>133</v>
      </c>
      <c r="B113" s="2" t="s">
        <v>10</v>
      </c>
      <c r="C113" s="381">
        <v>13</v>
      </c>
      <c r="D113" s="251" t="s">
        <v>205</v>
      </c>
      <c r="E113" s="252" t="s">
        <v>422</v>
      </c>
      <c r="F113" s="253" t="s">
        <v>423</v>
      </c>
      <c r="G113" s="2"/>
      <c r="H113" s="491">
        <f t="shared" si="12"/>
        <v>3000</v>
      </c>
      <c r="I113" s="491">
        <f t="shared" si="12"/>
        <v>3000</v>
      </c>
    </row>
    <row r="114" spans="1:9" ht="47.25" customHeight="1" x14ac:dyDescent="0.25">
      <c r="A114" s="55" t="s">
        <v>449</v>
      </c>
      <c r="B114" s="2" t="s">
        <v>10</v>
      </c>
      <c r="C114" s="381">
        <v>13</v>
      </c>
      <c r="D114" s="251" t="s">
        <v>205</v>
      </c>
      <c r="E114" s="252" t="s">
        <v>10</v>
      </c>
      <c r="F114" s="253" t="s">
        <v>423</v>
      </c>
      <c r="G114" s="2"/>
      <c r="H114" s="491">
        <f t="shared" si="12"/>
        <v>3000</v>
      </c>
      <c r="I114" s="491">
        <f t="shared" si="12"/>
        <v>3000</v>
      </c>
    </row>
    <row r="115" spans="1:9" ht="18.75" customHeight="1" x14ac:dyDescent="0.25">
      <c r="A115" s="86" t="s">
        <v>451</v>
      </c>
      <c r="B115" s="2" t="s">
        <v>10</v>
      </c>
      <c r="C115" s="381">
        <v>13</v>
      </c>
      <c r="D115" s="251" t="s">
        <v>205</v>
      </c>
      <c r="E115" s="252" t="s">
        <v>10</v>
      </c>
      <c r="F115" s="253" t="s">
        <v>450</v>
      </c>
      <c r="G115" s="2"/>
      <c r="H115" s="491">
        <f t="shared" si="12"/>
        <v>3000</v>
      </c>
      <c r="I115" s="491">
        <f t="shared" si="12"/>
        <v>3000</v>
      </c>
    </row>
    <row r="116" spans="1:9" ht="32.25" customHeight="1" x14ac:dyDescent="0.25">
      <c r="A116" s="91" t="s">
        <v>598</v>
      </c>
      <c r="B116" s="2" t="s">
        <v>10</v>
      </c>
      <c r="C116" s="381">
        <v>13</v>
      </c>
      <c r="D116" s="251" t="s">
        <v>205</v>
      </c>
      <c r="E116" s="252" t="s">
        <v>10</v>
      </c>
      <c r="F116" s="253" t="s">
        <v>450</v>
      </c>
      <c r="G116" s="2" t="s">
        <v>16</v>
      </c>
      <c r="H116" s="492">
        <f>SUM(прил10!I74)</f>
        <v>3000</v>
      </c>
      <c r="I116" s="492">
        <f>SUM(прил10!J74)</f>
        <v>3000</v>
      </c>
    </row>
    <row r="117" spans="1:9" ht="48" hidden="1" customHeight="1" x14ac:dyDescent="0.25">
      <c r="A117" s="76" t="s">
        <v>191</v>
      </c>
      <c r="B117" s="28" t="s">
        <v>10</v>
      </c>
      <c r="C117" s="30">
        <v>13</v>
      </c>
      <c r="D117" s="236" t="s">
        <v>476</v>
      </c>
      <c r="E117" s="237" t="s">
        <v>422</v>
      </c>
      <c r="F117" s="238" t="s">
        <v>423</v>
      </c>
      <c r="G117" s="28"/>
      <c r="H117" s="490">
        <f>SUM(H118+H122)</f>
        <v>0</v>
      </c>
      <c r="I117" s="490">
        <f>SUM(I118+I122)</f>
        <v>0</v>
      </c>
    </row>
    <row r="118" spans="1:9" ht="79.5" hidden="1" customHeight="1" x14ac:dyDescent="0.25">
      <c r="A118" s="86" t="s">
        <v>249</v>
      </c>
      <c r="B118" s="2" t="s">
        <v>10</v>
      </c>
      <c r="C118" s="381">
        <v>13</v>
      </c>
      <c r="D118" s="251" t="s">
        <v>248</v>
      </c>
      <c r="E118" s="252" t="s">
        <v>422</v>
      </c>
      <c r="F118" s="253" t="s">
        <v>423</v>
      </c>
      <c r="G118" s="2"/>
      <c r="H118" s="491">
        <f t="shared" ref="H118:I120" si="13">SUM(H119)</f>
        <v>0</v>
      </c>
      <c r="I118" s="491">
        <f t="shared" si="13"/>
        <v>0</v>
      </c>
    </row>
    <row r="119" spans="1:9" ht="48.75" hidden="1" customHeight="1" x14ac:dyDescent="0.25">
      <c r="A119" s="3" t="s">
        <v>477</v>
      </c>
      <c r="B119" s="2" t="s">
        <v>10</v>
      </c>
      <c r="C119" s="381">
        <v>13</v>
      </c>
      <c r="D119" s="251" t="s">
        <v>248</v>
      </c>
      <c r="E119" s="252" t="s">
        <v>10</v>
      </c>
      <c r="F119" s="253" t="s">
        <v>423</v>
      </c>
      <c r="G119" s="2"/>
      <c r="H119" s="491">
        <f t="shared" si="13"/>
        <v>0</v>
      </c>
      <c r="I119" s="491">
        <f t="shared" si="13"/>
        <v>0</v>
      </c>
    </row>
    <row r="120" spans="1:9" ht="33.75" hidden="1" customHeight="1" x14ac:dyDescent="0.25">
      <c r="A120" s="91" t="s">
        <v>485</v>
      </c>
      <c r="B120" s="2" t="s">
        <v>10</v>
      </c>
      <c r="C120" s="381">
        <v>13</v>
      </c>
      <c r="D120" s="251" t="s">
        <v>248</v>
      </c>
      <c r="E120" s="252" t="s">
        <v>10</v>
      </c>
      <c r="F120" s="253" t="s">
        <v>484</v>
      </c>
      <c r="G120" s="2"/>
      <c r="H120" s="491">
        <f t="shared" si="13"/>
        <v>0</v>
      </c>
      <c r="I120" s="491">
        <f t="shared" si="13"/>
        <v>0</v>
      </c>
    </row>
    <row r="121" spans="1:9" ht="18.75" hidden="1" customHeight="1" x14ac:dyDescent="0.25">
      <c r="A121" s="92" t="s">
        <v>21</v>
      </c>
      <c r="B121" s="2" t="s">
        <v>10</v>
      </c>
      <c r="C121" s="381">
        <v>13</v>
      </c>
      <c r="D121" s="251" t="s">
        <v>248</v>
      </c>
      <c r="E121" s="252" t="s">
        <v>10</v>
      </c>
      <c r="F121" s="253" t="s">
        <v>484</v>
      </c>
      <c r="G121" s="2" t="s">
        <v>68</v>
      </c>
      <c r="H121" s="492">
        <f>SUM(прил10!I79)</f>
        <v>0</v>
      </c>
      <c r="I121" s="492">
        <f>SUM(прил10!J79)</f>
        <v>0</v>
      </c>
    </row>
    <row r="122" spans="1:9" ht="48.75" hidden="1" customHeight="1" x14ac:dyDescent="0.25">
      <c r="A122" s="86" t="s">
        <v>192</v>
      </c>
      <c r="B122" s="2" t="s">
        <v>10</v>
      </c>
      <c r="C122" s="381">
        <v>13</v>
      </c>
      <c r="D122" s="251" t="s">
        <v>222</v>
      </c>
      <c r="E122" s="252" t="s">
        <v>422</v>
      </c>
      <c r="F122" s="253" t="s">
        <v>423</v>
      </c>
      <c r="G122" s="2"/>
      <c r="H122" s="491">
        <f t="shared" ref="H122:I124" si="14">SUM(H123)</f>
        <v>0</v>
      </c>
      <c r="I122" s="491">
        <f t="shared" si="14"/>
        <v>0</v>
      </c>
    </row>
    <row r="123" spans="1:9" ht="32.25" hidden="1" customHeight="1" x14ac:dyDescent="0.25">
      <c r="A123" s="3" t="s">
        <v>486</v>
      </c>
      <c r="B123" s="2" t="s">
        <v>10</v>
      </c>
      <c r="C123" s="381">
        <v>13</v>
      </c>
      <c r="D123" s="251" t="s">
        <v>222</v>
      </c>
      <c r="E123" s="252" t="s">
        <v>10</v>
      </c>
      <c r="F123" s="253" t="s">
        <v>423</v>
      </c>
      <c r="G123" s="2"/>
      <c r="H123" s="491">
        <f t="shared" si="14"/>
        <v>0</v>
      </c>
      <c r="I123" s="491">
        <f t="shared" si="14"/>
        <v>0</v>
      </c>
    </row>
    <row r="124" spans="1:9" ht="32.25" hidden="1" customHeight="1" x14ac:dyDescent="0.25">
      <c r="A124" s="91" t="s">
        <v>485</v>
      </c>
      <c r="B124" s="2" t="s">
        <v>10</v>
      </c>
      <c r="C124" s="381">
        <v>13</v>
      </c>
      <c r="D124" s="251" t="s">
        <v>222</v>
      </c>
      <c r="E124" s="252" t="s">
        <v>10</v>
      </c>
      <c r="F124" s="253" t="s">
        <v>484</v>
      </c>
      <c r="G124" s="2"/>
      <c r="H124" s="491">
        <f t="shared" si="14"/>
        <v>0</v>
      </c>
      <c r="I124" s="491">
        <f t="shared" si="14"/>
        <v>0</v>
      </c>
    </row>
    <row r="125" spans="1:9" ht="17.25" hidden="1" customHeight="1" x14ac:dyDescent="0.25">
      <c r="A125" s="92" t="s">
        <v>21</v>
      </c>
      <c r="B125" s="2" t="s">
        <v>10</v>
      </c>
      <c r="C125" s="381">
        <v>13</v>
      </c>
      <c r="D125" s="251" t="s">
        <v>222</v>
      </c>
      <c r="E125" s="252" t="s">
        <v>10</v>
      </c>
      <c r="F125" s="253" t="s">
        <v>484</v>
      </c>
      <c r="G125" s="2" t="s">
        <v>68</v>
      </c>
      <c r="H125" s="492">
        <f>SUM(прил10!I83)</f>
        <v>0</v>
      </c>
      <c r="I125" s="492">
        <f>SUM(прил10!J83)</f>
        <v>0</v>
      </c>
    </row>
    <row r="126" spans="1:9" ht="31.5" customHeight="1" x14ac:dyDescent="0.25">
      <c r="A126" s="76" t="s">
        <v>125</v>
      </c>
      <c r="B126" s="28" t="s">
        <v>10</v>
      </c>
      <c r="C126" s="28">
        <v>13</v>
      </c>
      <c r="D126" s="230" t="s">
        <v>434</v>
      </c>
      <c r="E126" s="231" t="s">
        <v>422</v>
      </c>
      <c r="F126" s="232" t="s">
        <v>423</v>
      </c>
      <c r="G126" s="28"/>
      <c r="H126" s="490">
        <f t="shared" ref="H126:I129" si="15">SUM(H127)</f>
        <v>2000</v>
      </c>
      <c r="I126" s="490">
        <f t="shared" si="15"/>
        <v>2000</v>
      </c>
    </row>
    <row r="127" spans="1:9" ht="63" customHeight="1" x14ac:dyDescent="0.25">
      <c r="A127" s="77" t="s">
        <v>553</v>
      </c>
      <c r="B127" s="2" t="s">
        <v>10</v>
      </c>
      <c r="C127" s="2">
        <v>13</v>
      </c>
      <c r="D127" s="233" t="s">
        <v>552</v>
      </c>
      <c r="E127" s="234" t="s">
        <v>422</v>
      </c>
      <c r="F127" s="235" t="s">
        <v>423</v>
      </c>
      <c r="G127" s="2"/>
      <c r="H127" s="491">
        <f t="shared" si="15"/>
        <v>2000</v>
      </c>
      <c r="I127" s="491">
        <f t="shared" si="15"/>
        <v>2000</v>
      </c>
    </row>
    <row r="128" spans="1:9" ht="33" customHeight="1" x14ac:dyDescent="0.25">
      <c r="A128" s="77" t="s">
        <v>554</v>
      </c>
      <c r="B128" s="2" t="s">
        <v>10</v>
      </c>
      <c r="C128" s="2">
        <v>13</v>
      </c>
      <c r="D128" s="233" t="s">
        <v>552</v>
      </c>
      <c r="E128" s="234" t="s">
        <v>10</v>
      </c>
      <c r="F128" s="235" t="s">
        <v>423</v>
      </c>
      <c r="G128" s="2"/>
      <c r="H128" s="491">
        <f t="shared" si="15"/>
        <v>2000</v>
      </c>
      <c r="I128" s="491">
        <f t="shared" si="15"/>
        <v>2000</v>
      </c>
    </row>
    <row r="129" spans="1:9" ht="17.25" customHeight="1" x14ac:dyDescent="0.25">
      <c r="A129" s="90" t="s">
        <v>556</v>
      </c>
      <c r="B129" s="2" t="s">
        <v>10</v>
      </c>
      <c r="C129" s="2">
        <v>13</v>
      </c>
      <c r="D129" s="233" t="s">
        <v>552</v>
      </c>
      <c r="E129" s="234" t="s">
        <v>10</v>
      </c>
      <c r="F129" s="235" t="s">
        <v>555</v>
      </c>
      <c r="G129" s="2"/>
      <c r="H129" s="491">
        <f t="shared" si="15"/>
        <v>2000</v>
      </c>
      <c r="I129" s="491">
        <f t="shared" si="15"/>
        <v>2000</v>
      </c>
    </row>
    <row r="130" spans="1:9" ht="31.5" customHeight="1" x14ac:dyDescent="0.25">
      <c r="A130" s="91" t="s">
        <v>598</v>
      </c>
      <c r="B130" s="2" t="s">
        <v>10</v>
      </c>
      <c r="C130" s="2">
        <v>13</v>
      </c>
      <c r="D130" s="233" t="s">
        <v>552</v>
      </c>
      <c r="E130" s="234" t="s">
        <v>10</v>
      </c>
      <c r="F130" s="235" t="s">
        <v>555</v>
      </c>
      <c r="G130" s="2" t="s">
        <v>16</v>
      </c>
      <c r="H130" s="493">
        <f>SUM(прил10!I88)</f>
        <v>2000</v>
      </c>
      <c r="I130" s="493">
        <f>SUM(прил10!J88)</f>
        <v>2000</v>
      </c>
    </row>
    <row r="131" spans="1:9" ht="35.25" customHeight="1" x14ac:dyDescent="0.25">
      <c r="A131" s="96" t="s">
        <v>120</v>
      </c>
      <c r="B131" s="28" t="s">
        <v>10</v>
      </c>
      <c r="C131" s="28">
        <v>13</v>
      </c>
      <c r="D131" s="230" t="s">
        <v>437</v>
      </c>
      <c r="E131" s="231" t="s">
        <v>422</v>
      </c>
      <c r="F131" s="232" t="s">
        <v>423</v>
      </c>
      <c r="G131" s="28"/>
      <c r="H131" s="490">
        <f t="shared" ref="H131:I134" si="16">SUM(H132)</f>
        <v>40000</v>
      </c>
      <c r="I131" s="490">
        <f t="shared" si="16"/>
        <v>40000</v>
      </c>
    </row>
    <row r="132" spans="1:9" ht="63.75" customHeight="1" x14ac:dyDescent="0.25">
      <c r="A132" s="77" t="s">
        <v>156</v>
      </c>
      <c r="B132" s="2" t="s">
        <v>10</v>
      </c>
      <c r="C132" s="2">
        <v>13</v>
      </c>
      <c r="D132" s="275" t="s">
        <v>236</v>
      </c>
      <c r="E132" s="276" t="s">
        <v>422</v>
      </c>
      <c r="F132" s="277" t="s">
        <v>423</v>
      </c>
      <c r="G132" s="72"/>
      <c r="H132" s="494">
        <f t="shared" si="16"/>
        <v>40000</v>
      </c>
      <c r="I132" s="494">
        <f t="shared" si="16"/>
        <v>40000</v>
      </c>
    </row>
    <row r="133" spans="1:9" ht="33" customHeight="1" x14ac:dyDescent="0.25">
      <c r="A133" s="77" t="s">
        <v>499</v>
      </c>
      <c r="B133" s="2" t="s">
        <v>10</v>
      </c>
      <c r="C133" s="2">
        <v>13</v>
      </c>
      <c r="D133" s="275" t="s">
        <v>236</v>
      </c>
      <c r="E133" s="276" t="s">
        <v>10</v>
      </c>
      <c r="F133" s="277" t="s">
        <v>423</v>
      </c>
      <c r="G133" s="72"/>
      <c r="H133" s="494">
        <f t="shared" si="16"/>
        <v>40000</v>
      </c>
      <c r="I133" s="494">
        <f t="shared" si="16"/>
        <v>40000</v>
      </c>
    </row>
    <row r="134" spans="1:9" ht="17.25" customHeight="1" x14ac:dyDescent="0.25">
      <c r="A134" s="70" t="s">
        <v>557</v>
      </c>
      <c r="B134" s="2" t="s">
        <v>10</v>
      </c>
      <c r="C134" s="2">
        <v>13</v>
      </c>
      <c r="D134" s="275" t="s">
        <v>236</v>
      </c>
      <c r="E134" s="276" t="s">
        <v>10</v>
      </c>
      <c r="F134" s="277" t="s">
        <v>558</v>
      </c>
      <c r="G134" s="72"/>
      <c r="H134" s="494">
        <f t="shared" si="16"/>
        <v>40000</v>
      </c>
      <c r="I134" s="494">
        <f t="shared" si="16"/>
        <v>40000</v>
      </c>
    </row>
    <row r="135" spans="1:9" ht="30" customHeight="1" x14ac:dyDescent="0.25">
      <c r="A135" s="94" t="s">
        <v>598</v>
      </c>
      <c r="B135" s="2" t="s">
        <v>10</v>
      </c>
      <c r="C135" s="2">
        <v>13</v>
      </c>
      <c r="D135" s="275" t="s">
        <v>236</v>
      </c>
      <c r="E135" s="276" t="s">
        <v>10</v>
      </c>
      <c r="F135" s="277" t="s">
        <v>558</v>
      </c>
      <c r="G135" s="72" t="s">
        <v>16</v>
      </c>
      <c r="H135" s="495">
        <f>SUM(прил10!I93)</f>
        <v>40000</v>
      </c>
      <c r="I135" s="495">
        <f>SUM(прил10!J93)</f>
        <v>40000</v>
      </c>
    </row>
    <row r="136" spans="1:9" ht="31.5" x14ac:dyDescent="0.25">
      <c r="A136" s="76" t="s">
        <v>24</v>
      </c>
      <c r="B136" s="28" t="s">
        <v>10</v>
      </c>
      <c r="C136" s="30">
        <v>13</v>
      </c>
      <c r="D136" s="236" t="s">
        <v>206</v>
      </c>
      <c r="E136" s="237" t="s">
        <v>422</v>
      </c>
      <c r="F136" s="238" t="s">
        <v>423</v>
      </c>
      <c r="G136" s="28"/>
      <c r="H136" s="490">
        <f>SUM(H137)</f>
        <v>37779</v>
      </c>
      <c r="I136" s="490">
        <f>SUM(I137)</f>
        <v>37779</v>
      </c>
    </row>
    <row r="137" spans="1:9" ht="17.25" customHeight="1" x14ac:dyDescent="0.25">
      <c r="A137" s="86" t="s">
        <v>89</v>
      </c>
      <c r="B137" s="2" t="s">
        <v>10</v>
      </c>
      <c r="C137" s="381">
        <v>13</v>
      </c>
      <c r="D137" s="251" t="s">
        <v>207</v>
      </c>
      <c r="E137" s="252" t="s">
        <v>422</v>
      </c>
      <c r="F137" s="253" t="s">
        <v>423</v>
      </c>
      <c r="G137" s="2"/>
      <c r="H137" s="491">
        <f>SUM(H138+H140)</f>
        <v>37779</v>
      </c>
      <c r="I137" s="491">
        <f>SUM(I138+I140)</f>
        <v>37779</v>
      </c>
    </row>
    <row r="138" spans="1:9" ht="16.5" hidden="1" customHeight="1" x14ac:dyDescent="0.25">
      <c r="A138" s="3" t="s">
        <v>106</v>
      </c>
      <c r="B138" s="2" t="s">
        <v>10</v>
      </c>
      <c r="C138" s="381">
        <v>13</v>
      </c>
      <c r="D138" s="251" t="s">
        <v>207</v>
      </c>
      <c r="E138" s="252" t="s">
        <v>422</v>
      </c>
      <c r="F138" s="253" t="s">
        <v>445</v>
      </c>
      <c r="G138" s="2"/>
      <c r="H138" s="491">
        <f>SUM(H139)</f>
        <v>0</v>
      </c>
      <c r="I138" s="491">
        <f>SUM(I139)</f>
        <v>0</v>
      </c>
    </row>
    <row r="139" spans="1:9" ht="31.5" hidden="1" customHeight="1" x14ac:dyDescent="0.25">
      <c r="A139" s="91" t="s">
        <v>598</v>
      </c>
      <c r="B139" s="2" t="s">
        <v>10</v>
      </c>
      <c r="C139" s="381">
        <v>13</v>
      </c>
      <c r="D139" s="251" t="s">
        <v>207</v>
      </c>
      <c r="E139" s="252" t="s">
        <v>422</v>
      </c>
      <c r="F139" s="253" t="s">
        <v>445</v>
      </c>
      <c r="G139" s="2" t="s">
        <v>16</v>
      </c>
      <c r="H139" s="493">
        <f>SUM(прил10!I97)</f>
        <v>0</v>
      </c>
      <c r="I139" s="493">
        <f>SUM(прил10!J97)</f>
        <v>0</v>
      </c>
    </row>
    <row r="140" spans="1:9" ht="16.5" customHeight="1" x14ac:dyDescent="0.25">
      <c r="A140" s="3" t="s">
        <v>107</v>
      </c>
      <c r="B140" s="2" t="s">
        <v>10</v>
      </c>
      <c r="C140" s="381">
        <v>13</v>
      </c>
      <c r="D140" s="251" t="s">
        <v>207</v>
      </c>
      <c r="E140" s="252" t="s">
        <v>422</v>
      </c>
      <c r="F140" s="253" t="s">
        <v>452</v>
      </c>
      <c r="G140" s="2"/>
      <c r="H140" s="491">
        <f>SUM(H141:H142)</f>
        <v>37779</v>
      </c>
      <c r="I140" s="491">
        <f>SUM(I141:I142)</f>
        <v>37779</v>
      </c>
    </row>
    <row r="141" spans="1:9" ht="31.5" customHeight="1" x14ac:dyDescent="0.25">
      <c r="A141" s="91" t="s">
        <v>598</v>
      </c>
      <c r="B141" s="2" t="s">
        <v>10</v>
      </c>
      <c r="C141" s="381">
        <v>13</v>
      </c>
      <c r="D141" s="251" t="s">
        <v>207</v>
      </c>
      <c r="E141" s="252" t="s">
        <v>422</v>
      </c>
      <c r="F141" s="253" t="s">
        <v>452</v>
      </c>
      <c r="G141" s="2" t="s">
        <v>16</v>
      </c>
      <c r="H141" s="492">
        <f>SUM(прил10!I99)</f>
        <v>37779</v>
      </c>
      <c r="I141" s="492">
        <f>SUM(прил10!J99)</f>
        <v>37779</v>
      </c>
    </row>
    <row r="142" spans="1:9" ht="15.75" hidden="1" customHeight="1" x14ac:dyDescent="0.25">
      <c r="A142" s="3" t="s">
        <v>18</v>
      </c>
      <c r="B142" s="2" t="s">
        <v>10</v>
      </c>
      <c r="C142" s="381">
        <v>13</v>
      </c>
      <c r="D142" s="251" t="s">
        <v>207</v>
      </c>
      <c r="E142" s="252" t="s">
        <v>422</v>
      </c>
      <c r="F142" s="253" t="s">
        <v>452</v>
      </c>
      <c r="G142" s="2" t="s">
        <v>17</v>
      </c>
      <c r="H142" s="492">
        <f>SUM(прил10!I295)</f>
        <v>0</v>
      </c>
      <c r="I142" s="492">
        <f>SUM(прил10!J295)</f>
        <v>0</v>
      </c>
    </row>
    <row r="143" spans="1:9" ht="18.75" customHeight="1" x14ac:dyDescent="0.25">
      <c r="A143" s="76" t="s">
        <v>189</v>
      </c>
      <c r="B143" s="28" t="s">
        <v>10</v>
      </c>
      <c r="C143" s="30">
        <v>13</v>
      </c>
      <c r="D143" s="236" t="s">
        <v>208</v>
      </c>
      <c r="E143" s="237" t="s">
        <v>422</v>
      </c>
      <c r="F143" s="238" t="s">
        <v>423</v>
      </c>
      <c r="G143" s="28"/>
      <c r="H143" s="490">
        <f>SUM(H144)</f>
        <v>962060</v>
      </c>
      <c r="I143" s="490">
        <f>SUM(I144)</f>
        <v>989560</v>
      </c>
    </row>
    <row r="144" spans="1:9" ht="18" customHeight="1" x14ac:dyDescent="0.25">
      <c r="A144" s="86" t="s">
        <v>188</v>
      </c>
      <c r="B144" s="2" t="s">
        <v>10</v>
      </c>
      <c r="C144" s="381">
        <v>13</v>
      </c>
      <c r="D144" s="251" t="s">
        <v>209</v>
      </c>
      <c r="E144" s="252" t="s">
        <v>422</v>
      </c>
      <c r="F144" s="253" t="s">
        <v>423</v>
      </c>
      <c r="G144" s="2"/>
      <c r="H144" s="491">
        <f>SUM(H145+H147+H149+H151)</f>
        <v>962060</v>
      </c>
      <c r="I144" s="491">
        <f>SUM(I145+I147+I149+I151)</f>
        <v>989560</v>
      </c>
    </row>
    <row r="145" spans="1:9" ht="47.25" customHeight="1" x14ac:dyDescent="0.25">
      <c r="A145" s="86" t="s">
        <v>906</v>
      </c>
      <c r="B145" s="2" t="s">
        <v>10</v>
      </c>
      <c r="C145" s="381">
        <v>13</v>
      </c>
      <c r="D145" s="251" t="s">
        <v>209</v>
      </c>
      <c r="E145" s="252" t="s">
        <v>422</v>
      </c>
      <c r="F145" s="392">
        <v>12712</v>
      </c>
      <c r="G145" s="2"/>
      <c r="H145" s="491">
        <f>SUM(H146)</f>
        <v>30580</v>
      </c>
      <c r="I145" s="491">
        <f>SUM(I146)</f>
        <v>30580</v>
      </c>
    </row>
    <row r="146" spans="1:9" ht="48.75" customHeight="1" x14ac:dyDescent="0.25">
      <c r="A146" s="86" t="s">
        <v>80</v>
      </c>
      <c r="B146" s="2" t="s">
        <v>10</v>
      </c>
      <c r="C146" s="381">
        <v>13</v>
      </c>
      <c r="D146" s="251" t="s">
        <v>209</v>
      </c>
      <c r="E146" s="252" t="s">
        <v>422</v>
      </c>
      <c r="F146" s="392">
        <v>12712</v>
      </c>
      <c r="G146" s="2" t="s">
        <v>13</v>
      </c>
      <c r="H146" s="493">
        <f>SUM(прил10!I103)</f>
        <v>30580</v>
      </c>
      <c r="I146" s="493">
        <f>SUM(прил10!J103)</f>
        <v>30580</v>
      </c>
    </row>
    <row r="147" spans="1:9" ht="16.5" customHeight="1" x14ac:dyDescent="0.25">
      <c r="A147" s="3" t="s">
        <v>190</v>
      </c>
      <c r="B147" s="2" t="s">
        <v>10</v>
      </c>
      <c r="C147" s="381">
        <v>13</v>
      </c>
      <c r="D147" s="251" t="s">
        <v>209</v>
      </c>
      <c r="E147" s="252" t="s">
        <v>422</v>
      </c>
      <c r="F147" s="253" t="s">
        <v>453</v>
      </c>
      <c r="G147" s="2"/>
      <c r="H147" s="491">
        <f>SUM(H148)</f>
        <v>90000</v>
      </c>
      <c r="I147" s="491">
        <f>SUM(I148)</f>
        <v>90000</v>
      </c>
    </row>
    <row r="148" spans="1:9" ht="31.5" customHeight="1" x14ac:dyDescent="0.25">
      <c r="A148" s="386" t="s">
        <v>598</v>
      </c>
      <c r="B148" s="2" t="s">
        <v>10</v>
      </c>
      <c r="C148" s="381">
        <v>13</v>
      </c>
      <c r="D148" s="251" t="s">
        <v>209</v>
      </c>
      <c r="E148" s="252" t="s">
        <v>422</v>
      </c>
      <c r="F148" s="253" t="s">
        <v>453</v>
      </c>
      <c r="G148" s="2" t="s">
        <v>16</v>
      </c>
      <c r="H148" s="492">
        <f>SUM(прил10!I105)</f>
        <v>90000</v>
      </c>
      <c r="I148" s="492">
        <f>SUM(прил10!J105)</f>
        <v>90000</v>
      </c>
    </row>
    <row r="149" spans="1:9" ht="32.25" customHeight="1" x14ac:dyDescent="0.25">
      <c r="A149" s="7" t="s">
        <v>589</v>
      </c>
      <c r="B149" s="2" t="s">
        <v>10</v>
      </c>
      <c r="C149" s="381">
        <v>13</v>
      </c>
      <c r="D149" s="251" t="s">
        <v>209</v>
      </c>
      <c r="E149" s="252" t="s">
        <v>422</v>
      </c>
      <c r="F149" s="253" t="s">
        <v>484</v>
      </c>
      <c r="G149" s="2"/>
      <c r="H149" s="491">
        <f>SUM(H150)</f>
        <v>62580</v>
      </c>
      <c r="I149" s="491">
        <f>SUM(I150)</f>
        <v>62580</v>
      </c>
    </row>
    <row r="150" spans="1:9" ht="48.75" customHeight="1" x14ac:dyDescent="0.25">
      <c r="A150" s="7" t="s">
        <v>80</v>
      </c>
      <c r="B150" s="2" t="s">
        <v>10</v>
      </c>
      <c r="C150" s="381">
        <v>13</v>
      </c>
      <c r="D150" s="251" t="s">
        <v>209</v>
      </c>
      <c r="E150" s="252" t="s">
        <v>422</v>
      </c>
      <c r="F150" s="253" t="s">
        <v>484</v>
      </c>
      <c r="G150" s="2" t="s">
        <v>13</v>
      </c>
      <c r="H150" s="492">
        <f>SUM(прил10!I107)</f>
        <v>62580</v>
      </c>
      <c r="I150" s="492">
        <f>SUM(прил10!J107)</f>
        <v>62580</v>
      </c>
    </row>
    <row r="151" spans="1:9" ht="33" customHeight="1" x14ac:dyDescent="0.25">
      <c r="A151" s="92" t="s">
        <v>875</v>
      </c>
      <c r="B151" s="2" t="s">
        <v>10</v>
      </c>
      <c r="C151" s="381">
        <v>13</v>
      </c>
      <c r="D151" s="251" t="s">
        <v>209</v>
      </c>
      <c r="E151" s="252" t="s">
        <v>422</v>
      </c>
      <c r="F151" s="253" t="s">
        <v>454</v>
      </c>
      <c r="G151" s="2"/>
      <c r="H151" s="491">
        <f>SUM(H152:H153)</f>
        <v>778900</v>
      </c>
      <c r="I151" s="491">
        <f>SUM(I152:I153)</f>
        <v>806400</v>
      </c>
    </row>
    <row r="152" spans="1:9" ht="49.5" customHeight="1" x14ac:dyDescent="0.25">
      <c r="A152" s="86" t="s">
        <v>80</v>
      </c>
      <c r="B152" s="2" t="s">
        <v>10</v>
      </c>
      <c r="C152" s="381">
        <v>13</v>
      </c>
      <c r="D152" s="251" t="s">
        <v>209</v>
      </c>
      <c r="E152" s="252" t="s">
        <v>422</v>
      </c>
      <c r="F152" s="253" t="s">
        <v>454</v>
      </c>
      <c r="G152" s="2" t="s">
        <v>13</v>
      </c>
      <c r="H152" s="492">
        <f>SUM(прил10!I109)</f>
        <v>747783</v>
      </c>
      <c r="I152" s="492">
        <f>SUM(прил10!J109)</f>
        <v>747783</v>
      </c>
    </row>
    <row r="153" spans="1:9" ht="33" customHeight="1" x14ac:dyDescent="0.25">
      <c r="A153" s="91" t="s">
        <v>598</v>
      </c>
      <c r="B153" s="2" t="s">
        <v>10</v>
      </c>
      <c r="C153" s="381">
        <v>13</v>
      </c>
      <c r="D153" s="251" t="s">
        <v>209</v>
      </c>
      <c r="E153" s="252" t="s">
        <v>422</v>
      </c>
      <c r="F153" s="253" t="s">
        <v>454</v>
      </c>
      <c r="G153" s="2" t="s">
        <v>16</v>
      </c>
      <c r="H153" s="492">
        <f>SUM(прил10!I110)</f>
        <v>31117</v>
      </c>
      <c r="I153" s="492">
        <f>SUM(прил10!J110)</f>
        <v>58617</v>
      </c>
    </row>
    <row r="154" spans="1:9" ht="18" hidden="1" customHeight="1" x14ac:dyDescent="0.25">
      <c r="A154" s="27" t="s">
        <v>85</v>
      </c>
      <c r="B154" s="28" t="s">
        <v>10</v>
      </c>
      <c r="C154" s="30">
        <v>13</v>
      </c>
      <c r="D154" s="242" t="s">
        <v>203</v>
      </c>
      <c r="E154" s="243" t="s">
        <v>422</v>
      </c>
      <c r="F154" s="244" t="s">
        <v>423</v>
      </c>
      <c r="G154" s="28"/>
      <c r="H154" s="490">
        <f t="shared" ref="H154:I156" si="17">SUM(H155)</f>
        <v>0</v>
      </c>
      <c r="I154" s="490">
        <f t="shared" si="17"/>
        <v>0</v>
      </c>
    </row>
    <row r="155" spans="1:9" ht="18" hidden="1" customHeight="1" x14ac:dyDescent="0.25">
      <c r="A155" s="92" t="s">
        <v>86</v>
      </c>
      <c r="B155" s="2" t="s">
        <v>10</v>
      </c>
      <c r="C155" s="381">
        <v>13</v>
      </c>
      <c r="D155" s="269" t="s">
        <v>204</v>
      </c>
      <c r="E155" s="252" t="s">
        <v>422</v>
      </c>
      <c r="F155" s="253" t="s">
        <v>423</v>
      </c>
      <c r="G155" s="2"/>
      <c r="H155" s="491">
        <f t="shared" si="17"/>
        <v>0</v>
      </c>
      <c r="I155" s="491">
        <f t="shared" si="17"/>
        <v>0</v>
      </c>
    </row>
    <row r="156" spans="1:9" ht="18.75" hidden="1" customHeight="1" x14ac:dyDescent="0.25">
      <c r="A156" s="92" t="s">
        <v>611</v>
      </c>
      <c r="B156" s="2" t="s">
        <v>10</v>
      </c>
      <c r="C156" s="381">
        <v>13</v>
      </c>
      <c r="D156" s="269" t="s">
        <v>204</v>
      </c>
      <c r="E156" s="252" t="s">
        <v>422</v>
      </c>
      <c r="F156" s="392">
        <v>10030</v>
      </c>
      <c r="G156" s="2"/>
      <c r="H156" s="491">
        <f t="shared" si="17"/>
        <v>0</v>
      </c>
      <c r="I156" s="491">
        <f t="shared" si="17"/>
        <v>0</v>
      </c>
    </row>
    <row r="157" spans="1:9" ht="18" hidden="1" customHeight="1" x14ac:dyDescent="0.25">
      <c r="A157" s="62" t="s">
        <v>40</v>
      </c>
      <c r="B157" s="2" t="s">
        <v>10</v>
      </c>
      <c r="C157" s="381">
        <v>13</v>
      </c>
      <c r="D157" s="269" t="s">
        <v>204</v>
      </c>
      <c r="E157" s="252" t="s">
        <v>422</v>
      </c>
      <c r="F157" s="392">
        <v>10030</v>
      </c>
      <c r="G157" s="2" t="s">
        <v>39</v>
      </c>
      <c r="H157" s="492">
        <f>SUM(прил10!I114)</f>
        <v>0</v>
      </c>
      <c r="I157" s="492">
        <f>SUM(прил10!J114)</f>
        <v>0</v>
      </c>
    </row>
    <row r="158" spans="1:9" ht="33" customHeight="1" x14ac:dyDescent="0.25">
      <c r="A158" s="27" t="s">
        <v>134</v>
      </c>
      <c r="B158" s="28" t="s">
        <v>10</v>
      </c>
      <c r="C158" s="30">
        <v>13</v>
      </c>
      <c r="D158" s="236" t="s">
        <v>210</v>
      </c>
      <c r="E158" s="237" t="s">
        <v>422</v>
      </c>
      <c r="F158" s="238" t="s">
        <v>423</v>
      </c>
      <c r="G158" s="28"/>
      <c r="H158" s="490">
        <f>SUM(H159)</f>
        <v>6578918</v>
      </c>
      <c r="I158" s="490">
        <f>SUM(I159)</f>
        <v>6578918</v>
      </c>
    </row>
    <row r="159" spans="1:9" ht="33" customHeight="1" x14ac:dyDescent="0.25">
      <c r="A159" s="86" t="s">
        <v>135</v>
      </c>
      <c r="B159" s="2" t="s">
        <v>10</v>
      </c>
      <c r="C159" s="381">
        <v>13</v>
      </c>
      <c r="D159" s="251" t="s">
        <v>211</v>
      </c>
      <c r="E159" s="252" t="s">
        <v>422</v>
      </c>
      <c r="F159" s="253" t="s">
        <v>423</v>
      </c>
      <c r="G159" s="2"/>
      <c r="H159" s="491">
        <f>SUM(H160)</f>
        <v>6578918</v>
      </c>
      <c r="I159" s="491">
        <f>SUM(I160)</f>
        <v>6578918</v>
      </c>
    </row>
    <row r="160" spans="1:9" ht="31.5" x14ac:dyDescent="0.25">
      <c r="A160" s="3" t="s">
        <v>90</v>
      </c>
      <c r="B160" s="2" t="s">
        <v>10</v>
      </c>
      <c r="C160" s="381">
        <v>13</v>
      </c>
      <c r="D160" s="251" t="s">
        <v>211</v>
      </c>
      <c r="E160" s="252" t="s">
        <v>422</v>
      </c>
      <c r="F160" s="253" t="s">
        <v>455</v>
      </c>
      <c r="G160" s="2"/>
      <c r="H160" s="491">
        <f>SUM(H161:H163)</f>
        <v>6578918</v>
      </c>
      <c r="I160" s="491">
        <f>SUM(I161:I163)</f>
        <v>6578918</v>
      </c>
    </row>
    <row r="161" spans="1:9" ht="46.5" customHeight="1" x14ac:dyDescent="0.25">
      <c r="A161" s="86" t="s">
        <v>80</v>
      </c>
      <c r="B161" s="2" t="s">
        <v>10</v>
      </c>
      <c r="C161" s="381">
        <v>13</v>
      </c>
      <c r="D161" s="251" t="s">
        <v>211</v>
      </c>
      <c r="E161" s="252" t="s">
        <v>422</v>
      </c>
      <c r="F161" s="253" t="s">
        <v>455</v>
      </c>
      <c r="G161" s="2" t="s">
        <v>13</v>
      </c>
      <c r="H161" s="492">
        <f>SUM(прил10!I118)</f>
        <v>4182488</v>
      </c>
      <c r="I161" s="492">
        <f>SUM(прил10!J118)</f>
        <v>4182488</v>
      </c>
    </row>
    <row r="162" spans="1:9" ht="30.75" customHeight="1" x14ac:dyDescent="0.25">
      <c r="A162" s="91" t="s">
        <v>598</v>
      </c>
      <c r="B162" s="2" t="s">
        <v>10</v>
      </c>
      <c r="C162" s="381">
        <v>13</v>
      </c>
      <c r="D162" s="251" t="s">
        <v>211</v>
      </c>
      <c r="E162" s="252" t="s">
        <v>422</v>
      </c>
      <c r="F162" s="253" t="s">
        <v>455</v>
      </c>
      <c r="G162" s="2" t="s">
        <v>16</v>
      </c>
      <c r="H162" s="492">
        <f>SUM(прил10!I119)</f>
        <v>2290639</v>
      </c>
      <c r="I162" s="492">
        <f>SUM(прил10!J119)</f>
        <v>2290639</v>
      </c>
    </row>
    <row r="163" spans="1:9" ht="15.75" customHeight="1" x14ac:dyDescent="0.25">
      <c r="A163" s="3" t="s">
        <v>18</v>
      </c>
      <c r="B163" s="2" t="s">
        <v>10</v>
      </c>
      <c r="C163" s="381">
        <v>13</v>
      </c>
      <c r="D163" s="251" t="s">
        <v>211</v>
      </c>
      <c r="E163" s="252" t="s">
        <v>422</v>
      </c>
      <c r="F163" s="253" t="s">
        <v>455</v>
      </c>
      <c r="G163" s="2" t="s">
        <v>17</v>
      </c>
      <c r="H163" s="492">
        <f>SUM(прил10!I120)</f>
        <v>105791</v>
      </c>
      <c r="I163" s="492">
        <f>SUM(прил10!J120)</f>
        <v>105791</v>
      </c>
    </row>
    <row r="164" spans="1:9" ht="15.75" hidden="1" customHeight="1" x14ac:dyDescent="0.25">
      <c r="A164" s="27" t="s">
        <v>610</v>
      </c>
      <c r="B164" s="28" t="s">
        <v>10</v>
      </c>
      <c r="C164" s="30">
        <v>13</v>
      </c>
      <c r="D164" s="236" t="s">
        <v>608</v>
      </c>
      <c r="E164" s="237" t="s">
        <v>422</v>
      </c>
      <c r="F164" s="238" t="s">
        <v>423</v>
      </c>
      <c r="G164" s="28"/>
      <c r="H164" s="490">
        <f t="shared" ref="H164:I166" si="18">SUM(H165)</f>
        <v>0</v>
      </c>
      <c r="I164" s="490">
        <f t="shared" si="18"/>
        <v>0</v>
      </c>
    </row>
    <row r="165" spans="1:9" ht="15.75" hidden="1" customHeight="1" x14ac:dyDescent="0.25">
      <c r="A165" s="3" t="s">
        <v>22</v>
      </c>
      <c r="B165" s="2" t="s">
        <v>10</v>
      </c>
      <c r="C165" s="381">
        <v>13</v>
      </c>
      <c r="D165" s="251" t="s">
        <v>609</v>
      </c>
      <c r="E165" s="252" t="s">
        <v>422</v>
      </c>
      <c r="F165" s="253" t="s">
        <v>423</v>
      </c>
      <c r="G165" s="2"/>
      <c r="H165" s="491">
        <f t="shared" si="18"/>
        <v>0</v>
      </c>
      <c r="I165" s="491">
        <f t="shared" si="18"/>
        <v>0</v>
      </c>
    </row>
    <row r="166" spans="1:9" ht="15.75" hidden="1" customHeight="1" x14ac:dyDescent="0.25">
      <c r="A166" s="3" t="s">
        <v>611</v>
      </c>
      <c r="B166" s="2" t="s">
        <v>10</v>
      </c>
      <c r="C166" s="381">
        <v>13</v>
      </c>
      <c r="D166" s="251" t="s">
        <v>609</v>
      </c>
      <c r="E166" s="252" t="s">
        <v>422</v>
      </c>
      <c r="F166" s="392">
        <v>10030</v>
      </c>
      <c r="G166" s="2"/>
      <c r="H166" s="491">
        <f t="shared" si="18"/>
        <v>0</v>
      </c>
      <c r="I166" s="491">
        <f t="shared" si="18"/>
        <v>0</v>
      </c>
    </row>
    <row r="167" spans="1:9" ht="15.75" hidden="1" customHeight="1" x14ac:dyDescent="0.25">
      <c r="A167" s="62" t="s">
        <v>40</v>
      </c>
      <c r="B167" s="2" t="s">
        <v>10</v>
      </c>
      <c r="C167" s="381">
        <v>13</v>
      </c>
      <c r="D167" s="251" t="s">
        <v>609</v>
      </c>
      <c r="E167" s="252" t="s">
        <v>422</v>
      </c>
      <c r="F167" s="392">
        <v>10030</v>
      </c>
      <c r="G167" s="2" t="s">
        <v>39</v>
      </c>
      <c r="H167" s="492">
        <f>SUM(прил10!I124)</f>
        <v>0</v>
      </c>
      <c r="I167" s="492">
        <f>SUM(прил10!J124)</f>
        <v>0</v>
      </c>
    </row>
    <row r="168" spans="1:9" ht="33" customHeight="1" x14ac:dyDescent="0.25">
      <c r="A168" s="75" t="s">
        <v>73</v>
      </c>
      <c r="B168" s="16" t="s">
        <v>15</v>
      </c>
      <c r="C168" s="39"/>
      <c r="D168" s="263"/>
      <c r="E168" s="264"/>
      <c r="F168" s="265"/>
      <c r="G168" s="15"/>
      <c r="H168" s="544">
        <f>SUM(H169)</f>
        <v>2291746</v>
      </c>
      <c r="I168" s="544">
        <f>SUM(I169)</f>
        <v>2291746</v>
      </c>
    </row>
    <row r="169" spans="1:9" ht="33.75" customHeight="1" x14ac:dyDescent="0.25">
      <c r="A169" s="88" t="s">
        <v>74</v>
      </c>
      <c r="B169" s="23" t="s">
        <v>15</v>
      </c>
      <c r="C169" s="56" t="s">
        <v>32</v>
      </c>
      <c r="D169" s="266"/>
      <c r="E169" s="267"/>
      <c r="F169" s="268"/>
      <c r="G169" s="22"/>
      <c r="H169" s="497">
        <f>SUM(H170)</f>
        <v>2291746</v>
      </c>
      <c r="I169" s="497">
        <f>SUM(I170)</f>
        <v>2291746</v>
      </c>
    </row>
    <row r="170" spans="1:9" ht="65.25" customHeight="1" x14ac:dyDescent="0.25">
      <c r="A170" s="76" t="s">
        <v>136</v>
      </c>
      <c r="B170" s="28" t="s">
        <v>15</v>
      </c>
      <c r="C170" s="42" t="s">
        <v>32</v>
      </c>
      <c r="D170" s="242" t="s">
        <v>212</v>
      </c>
      <c r="E170" s="243" t="s">
        <v>422</v>
      </c>
      <c r="F170" s="244" t="s">
        <v>423</v>
      </c>
      <c r="G170" s="28"/>
      <c r="H170" s="490">
        <f>SUM(H171+H177)</f>
        <v>2291746</v>
      </c>
      <c r="I170" s="490">
        <f>SUM(I171+I177)</f>
        <v>2291746</v>
      </c>
    </row>
    <row r="171" spans="1:9" ht="95.25" customHeight="1" x14ac:dyDescent="0.25">
      <c r="A171" s="77" t="s">
        <v>137</v>
      </c>
      <c r="B171" s="2" t="s">
        <v>15</v>
      </c>
      <c r="C171" s="8" t="s">
        <v>32</v>
      </c>
      <c r="D171" s="269" t="s">
        <v>213</v>
      </c>
      <c r="E171" s="270" t="s">
        <v>422</v>
      </c>
      <c r="F171" s="271" t="s">
        <v>423</v>
      </c>
      <c r="G171" s="2"/>
      <c r="H171" s="491">
        <f>SUM(H172)</f>
        <v>2191746</v>
      </c>
      <c r="I171" s="491">
        <f>SUM(I172)</f>
        <v>2191746</v>
      </c>
    </row>
    <row r="172" spans="1:9" ht="34.5" customHeight="1" x14ac:dyDescent="0.25">
      <c r="A172" s="77" t="s">
        <v>456</v>
      </c>
      <c r="B172" s="2" t="s">
        <v>15</v>
      </c>
      <c r="C172" s="8" t="s">
        <v>32</v>
      </c>
      <c r="D172" s="269" t="s">
        <v>213</v>
      </c>
      <c r="E172" s="270" t="s">
        <v>10</v>
      </c>
      <c r="F172" s="271" t="s">
        <v>423</v>
      </c>
      <c r="G172" s="2"/>
      <c r="H172" s="491">
        <f>SUM(H173)</f>
        <v>2191746</v>
      </c>
      <c r="I172" s="491">
        <f>SUM(I173)</f>
        <v>2191746</v>
      </c>
    </row>
    <row r="173" spans="1:9" ht="33" customHeight="1" x14ac:dyDescent="0.25">
      <c r="A173" s="3" t="s">
        <v>90</v>
      </c>
      <c r="B173" s="2" t="s">
        <v>15</v>
      </c>
      <c r="C173" s="8" t="s">
        <v>32</v>
      </c>
      <c r="D173" s="269" t="s">
        <v>213</v>
      </c>
      <c r="E173" s="270" t="s">
        <v>10</v>
      </c>
      <c r="F173" s="271" t="s">
        <v>455</v>
      </c>
      <c r="G173" s="2"/>
      <c r="H173" s="491">
        <f>SUM(H174:H176)</f>
        <v>2191746</v>
      </c>
      <c r="I173" s="491">
        <f>SUM(I174:I176)</f>
        <v>2191746</v>
      </c>
    </row>
    <row r="174" spans="1:9" ht="46.5" customHeight="1" x14ac:dyDescent="0.25">
      <c r="A174" s="86" t="s">
        <v>80</v>
      </c>
      <c r="B174" s="2" t="s">
        <v>15</v>
      </c>
      <c r="C174" s="8" t="s">
        <v>32</v>
      </c>
      <c r="D174" s="269" t="s">
        <v>213</v>
      </c>
      <c r="E174" s="270" t="s">
        <v>10</v>
      </c>
      <c r="F174" s="271" t="s">
        <v>455</v>
      </c>
      <c r="G174" s="2" t="s">
        <v>13</v>
      </c>
      <c r="H174" s="492">
        <f>SUM(прил10!I131)</f>
        <v>2082746</v>
      </c>
      <c r="I174" s="492">
        <f>SUM(прил10!J131)</f>
        <v>2082746</v>
      </c>
    </row>
    <row r="175" spans="1:9" ht="31.5" customHeight="1" x14ac:dyDescent="0.25">
      <c r="A175" s="91" t="s">
        <v>598</v>
      </c>
      <c r="B175" s="2" t="s">
        <v>15</v>
      </c>
      <c r="C175" s="8" t="s">
        <v>32</v>
      </c>
      <c r="D175" s="269" t="s">
        <v>213</v>
      </c>
      <c r="E175" s="270" t="s">
        <v>10</v>
      </c>
      <c r="F175" s="271" t="s">
        <v>455</v>
      </c>
      <c r="G175" s="2" t="s">
        <v>16</v>
      </c>
      <c r="H175" s="492">
        <f>SUM(прил10!I132)</f>
        <v>108000</v>
      </c>
      <c r="I175" s="492">
        <f>SUM(прил10!J132)</f>
        <v>108000</v>
      </c>
    </row>
    <row r="176" spans="1:9" ht="17.25" customHeight="1" x14ac:dyDescent="0.25">
      <c r="A176" s="3" t="s">
        <v>18</v>
      </c>
      <c r="B176" s="2" t="s">
        <v>15</v>
      </c>
      <c r="C176" s="8" t="s">
        <v>32</v>
      </c>
      <c r="D176" s="269" t="s">
        <v>213</v>
      </c>
      <c r="E176" s="270" t="s">
        <v>10</v>
      </c>
      <c r="F176" s="271" t="s">
        <v>455</v>
      </c>
      <c r="G176" s="2" t="s">
        <v>17</v>
      </c>
      <c r="H176" s="492">
        <f>SUM(прил10!I133)</f>
        <v>1000</v>
      </c>
      <c r="I176" s="492">
        <f>SUM(прил10!J133)</f>
        <v>1000</v>
      </c>
    </row>
    <row r="177" spans="1:9" ht="93.75" customHeight="1" x14ac:dyDescent="0.25">
      <c r="A177" s="55" t="s">
        <v>563</v>
      </c>
      <c r="B177" s="2" t="s">
        <v>15</v>
      </c>
      <c r="C177" s="8" t="s">
        <v>32</v>
      </c>
      <c r="D177" s="245" t="s">
        <v>559</v>
      </c>
      <c r="E177" s="246" t="s">
        <v>422</v>
      </c>
      <c r="F177" s="247" t="s">
        <v>423</v>
      </c>
      <c r="G177" s="2"/>
      <c r="H177" s="491">
        <f t="shared" ref="H177:I179" si="19">SUM(H178)</f>
        <v>100000</v>
      </c>
      <c r="I177" s="491">
        <f t="shared" si="19"/>
        <v>100000</v>
      </c>
    </row>
    <row r="178" spans="1:9" ht="46.5" customHeight="1" x14ac:dyDescent="0.25">
      <c r="A178" s="104" t="s">
        <v>561</v>
      </c>
      <c r="B178" s="2" t="s">
        <v>15</v>
      </c>
      <c r="C178" s="8" t="s">
        <v>32</v>
      </c>
      <c r="D178" s="245" t="s">
        <v>559</v>
      </c>
      <c r="E178" s="246" t="s">
        <v>10</v>
      </c>
      <c r="F178" s="247" t="s">
        <v>423</v>
      </c>
      <c r="G178" s="2"/>
      <c r="H178" s="491">
        <f t="shared" si="19"/>
        <v>100000</v>
      </c>
      <c r="I178" s="491">
        <f t="shared" si="19"/>
        <v>100000</v>
      </c>
    </row>
    <row r="179" spans="1:9" ht="36.75" customHeight="1" x14ac:dyDescent="0.25">
      <c r="A179" s="104" t="s">
        <v>562</v>
      </c>
      <c r="B179" s="2" t="s">
        <v>15</v>
      </c>
      <c r="C179" s="8" t="s">
        <v>32</v>
      </c>
      <c r="D179" s="245" t="s">
        <v>559</v>
      </c>
      <c r="E179" s="246" t="s">
        <v>10</v>
      </c>
      <c r="F179" s="253" t="s">
        <v>560</v>
      </c>
      <c r="G179" s="2"/>
      <c r="H179" s="491">
        <f t="shared" si="19"/>
        <v>100000</v>
      </c>
      <c r="I179" s="491">
        <f t="shared" si="19"/>
        <v>100000</v>
      </c>
    </row>
    <row r="180" spans="1:9" ht="32.25" customHeight="1" x14ac:dyDescent="0.25">
      <c r="A180" s="91" t="s">
        <v>598</v>
      </c>
      <c r="B180" s="2" t="s">
        <v>15</v>
      </c>
      <c r="C180" s="8" t="s">
        <v>32</v>
      </c>
      <c r="D180" s="245" t="s">
        <v>559</v>
      </c>
      <c r="E180" s="246" t="s">
        <v>10</v>
      </c>
      <c r="F180" s="253" t="s">
        <v>560</v>
      </c>
      <c r="G180" s="2" t="s">
        <v>16</v>
      </c>
      <c r="H180" s="492">
        <f>SUM(прил10!I137)</f>
        <v>100000</v>
      </c>
      <c r="I180" s="492">
        <f>SUM(прил10!J137)</f>
        <v>100000</v>
      </c>
    </row>
    <row r="181" spans="1:9" ht="15.75" x14ac:dyDescent="0.25">
      <c r="A181" s="75" t="s">
        <v>25</v>
      </c>
      <c r="B181" s="16" t="s">
        <v>20</v>
      </c>
      <c r="C181" s="39"/>
      <c r="D181" s="263"/>
      <c r="E181" s="264"/>
      <c r="F181" s="265"/>
      <c r="G181" s="15"/>
      <c r="H181" s="544">
        <f>SUM(H182+H188+H213)</f>
        <v>8372139</v>
      </c>
      <c r="I181" s="544">
        <f>SUM(I182+I188+I213)</f>
        <v>7901971</v>
      </c>
    </row>
    <row r="182" spans="1:9" ht="15.75" x14ac:dyDescent="0.25">
      <c r="A182" s="88" t="s">
        <v>256</v>
      </c>
      <c r="B182" s="23" t="s">
        <v>20</v>
      </c>
      <c r="C182" s="56" t="s">
        <v>35</v>
      </c>
      <c r="D182" s="266"/>
      <c r="E182" s="267"/>
      <c r="F182" s="268"/>
      <c r="G182" s="22"/>
      <c r="H182" s="497">
        <f t="shared" ref="H182:I186" si="20">SUM(H183)</f>
        <v>450000</v>
      </c>
      <c r="I182" s="497">
        <f t="shared" si="20"/>
        <v>450000</v>
      </c>
    </row>
    <row r="183" spans="1:9" ht="47.25" x14ac:dyDescent="0.25">
      <c r="A183" s="76" t="s">
        <v>140</v>
      </c>
      <c r="B183" s="28" t="s">
        <v>20</v>
      </c>
      <c r="C183" s="30" t="s">
        <v>35</v>
      </c>
      <c r="D183" s="236" t="s">
        <v>459</v>
      </c>
      <c r="E183" s="237" t="s">
        <v>422</v>
      </c>
      <c r="F183" s="238" t="s">
        <v>423</v>
      </c>
      <c r="G183" s="28"/>
      <c r="H183" s="490">
        <f t="shared" si="20"/>
        <v>450000</v>
      </c>
      <c r="I183" s="490">
        <f t="shared" si="20"/>
        <v>450000</v>
      </c>
    </row>
    <row r="184" spans="1:9" ht="68.25" customHeight="1" x14ac:dyDescent="0.25">
      <c r="A184" s="77" t="s">
        <v>185</v>
      </c>
      <c r="B184" s="44" t="s">
        <v>20</v>
      </c>
      <c r="C184" s="54" t="s">
        <v>35</v>
      </c>
      <c r="D184" s="239" t="s">
        <v>223</v>
      </c>
      <c r="E184" s="240" t="s">
        <v>422</v>
      </c>
      <c r="F184" s="241" t="s">
        <v>423</v>
      </c>
      <c r="G184" s="44"/>
      <c r="H184" s="491">
        <f t="shared" si="20"/>
        <v>450000</v>
      </c>
      <c r="I184" s="491">
        <f t="shared" si="20"/>
        <v>450000</v>
      </c>
    </row>
    <row r="185" spans="1:9" ht="33" customHeight="1" x14ac:dyDescent="0.25">
      <c r="A185" s="77" t="s">
        <v>460</v>
      </c>
      <c r="B185" s="44" t="s">
        <v>20</v>
      </c>
      <c r="C185" s="54" t="s">
        <v>35</v>
      </c>
      <c r="D185" s="239" t="s">
        <v>223</v>
      </c>
      <c r="E185" s="240" t="s">
        <v>10</v>
      </c>
      <c r="F185" s="241" t="s">
        <v>423</v>
      </c>
      <c r="G185" s="44"/>
      <c r="H185" s="491">
        <f t="shared" si="20"/>
        <v>450000</v>
      </c>
      <c r="I185" s="491">
        <f t="shared" si="20"/>
        <v>450000</v>
      </c>
    </row>
    <row r="186" spans="1:9" ht="15.75" customHeight="1" x14ac:dyDescent="0.25">
      <c r="A186" s="77" t="s">
        <v>186</v>
      </c>
      <c r="B186" s="44" t="s">
        <v>20</v>
      </c>
      <c r="C186" s="54" t="s">
        <v>35</v>
      </c>
      <c r="D186" s="239" t="s">
        <v>223</v>
      </c>
      <c r="E186" s="240" t="s">
        <v>10</v>
      </c>
      <c r="F186" s="241" t="s">
        <v>461</v>
      </c>
      <c r="G186" s="44"/>
      <c r="H186" s="491">
        <f t="shared" si="20"/>
        <v>450000</v>
      </c>
      <c r="I186" s="491">
        <f t="shared" si="20"/>
        <v>450000</v>
      </c>
    </row>
    <row r="187" spans="1:9" ht="15.75" customHeight="1" x14ac:dyDescent="0.25">
      <c r="A187" s="3" t="s">
        <v>18</v>
      </c>
      <c r="B187" s="44" t="s">
        <v>20</v>
      </c>
      <c r="C187" s="54" t="s">
        <v>35</v>
      </c>
      <c r="D187" s="239" t="s">
        <v>223</v>
      </c>
      <c r="E187" s="240" t="s">
        <v>10</v>
      </c>
      <c r="F187" s="241" t="s">
        <v>461</v>
      </c>
      <c r="G187" s="44" t="s">
        <v>17</v>
      </c>
      <c r="H187" s="493">
        <f>SUM(прил10!I144)</f>
        <v>450000</v>
      </c>
      <c r="I187" s="493">
        <f>SUM(прил10!J144)</f>
        <v>450000</v>
      </c>
    </row>
    <row r="188" spans="1:9" ht="15.75" x14ac:dyDescent="0.25">
      <c r="A188" s="88" t="s">
        <v>139</v>
      </c>
      <c r="B188" s="23" t="s">
        <v>20</v>
      </c>
      <c r="C188" s="40" t="s">
        <v>32</v>
      </c>
      <c r="D188" s="254"/>
      <c r="E188" s="255"/>
      <c r="F188" s="256"/>
      <c r="G188" s="22"/>
      <c r="H188" s="497">
        <f>SUM(H189+H206)</f>
        <v>7241971</v>
      </c>
      <c r="I188" s="497">
        <f>SUM(I189+I206)</f>
        <v>7241971</v>
      </c>
    </row>
    <row r="189" spans="1:9" ht="47.25" x14ac:dyDescent="0.25">
      <c r="A189" s="76" t="s">
        <v>140</v>
      </c>
      <c r="B189" s="28" t="s">
        <v>20</v>
      </c>
      <c r="C189" s="30" t="s">
        <v>32</v>
      </c>
      <c r="D189" s="236" t="s">
        <v>459</v>
      </c>
      <c r="E189" s="237" t="s">
        <v>422</v>
      </c>
      <c r="F189" s="238" t="s">
        <v>423</v>
      </c>
      <c r="G189" s="28"/>
      <c r="H189" s="490">
        <f>SUM(H190+H202)</f>
        <v>7241971</v>
      </c>
      <c r="I189" s="490">
        <f>SUM(I190+I202)</f>
        <v>7241971</v>
      </c>
    </row>
    <row r="190" spans="1:9" ht="65.25" customHeight="1" x14ac:dyDescent="0.25">
      <c r="A190" s="77" t="s">
        <v>141</v>
      </c>
      <c r="B190" s="44" t="s">
        <v>20</v>
      </c>
      <c r="C190" s="54" t="s">
        <v>32</v>
      </c>
      <c r="D190" s="239" t="s">
        <v>215</v>
      </c>
      <c r="E190" s="240" t="s">
        <v>422</v>
      </c>
      <c r="F190" s="241" t="s">
        <v>423</v>
      </c>
      <c r="G190" s="44"/>
      <c r="H190" s="491">
        <f>SUM(H191)</f>
        <v>7191091</v>
      </c>
      <c r="I190" s="491">
        <f>SUM(I191)</f>
        <v>7191091</v>
      </c>
    </row>
    <row r="191" spans="1:9" ht="47.25" customHeight="1" x14ac:dyDescent="0.25">
      <c r="A191" s="77" t="s">
        <v>462</v>
      </c>
      <c r="B191" s="44" t="s">
        <v>20</v>
      </c>
      <c r="C191" s="54" t="s">
        <v>32</v>
      </c>
      <c r="D191" s="239" t="s">
        <v>215</v>
      </c>
      <c r="E191" s="240" t="s">
        <v>10</v>
      </c>
      <c r="F191" s="241" t="s">
        <v>423</v>
      </c>
      <c r="G191" s="44"/>
      <c r="H191" s="491">
        <f>SUM(H192+H194+H196+H198+H200)</f>
        <v>7191091</v>
      </c>
      <c r="I191" s="491">
        <f>SUM(I192+I194+I196+I198+I200)</f>
        <v>7191091</v>
      </c>
    </row>
    <row r="192" spans="1:9" ht="31.5" hidden="1" customHeight="1" x14ac:dyDescent="0.25">
      <c r="A192" s="77" t="s">
        <v>769</v>
      </c>
      <c r="B192" s="44" t="s">
        <v>20</v>
      </c>
      <c r="C192" s="54" t="s">
        <v>32</v>
      </c>
      <c r="D192" s="239" t="s">
        <v>215</v>
      </c>
      <c r="E192" s="240" t="s">
        <v>10</v>
      </c>
      <c r="F192" s="446">
        <v>13390</v>
      </c>
      <c r="G192" s="44"/>
      <c r="H192" s="491">
        <f>SUM(H193)</f>
        <v>0</v>
      </c>
      <c r="I192" s="491">
        <f>SUM(I193)</f>
        <v>0</v>
      </c>
    </row>
    <row r="193" spans="1:11" ht="33.75" hidden="1" customHeight="1" x14ac:dyDescent="0.25">
      <c r="A193" s="77" t="s">
        <v>184</v>
      </c>
      <c r="B193" s="44" t="s">
        <v>20</v>
      </c>
      <c r="C193" s="54" t="s">
        <v>32</v>
      </c>
      <c r="D193" s="239" t="s">
        <v>215</v>
      </c>
      <c r="E193" s="240" t="s">
        <v>10</v>
      </c>
      <c r="F193" s="446">
        <v>13390</v>
      </c>
      <c r="G193" s="44" t="s">
        <v>179</v>
      </c>
      <c r="H193" s="493">
        <f>SUM(прил10!I150)</f>
        <v>0</v>
      </c>
      <c r="I193" s="493">
        <f>SUM(прил10!J150)</f>
        <v>0</v>
      </c>
    </row>
    <row r="194" spans="1:11" ht="19.5" hidden="1" customHeight="1" x14ac:dyDescent="0.25">
      <c r="A194" s="77" t="s">
        <v>770</v>
      </c>
      <c r="B194" s="44" t="s">
        <v>20</v>
      </c>
      <c r="C194" s="54" t="s">
        <v>32</v>
      </c>
      <c r="D194" s="239" t="s">
        <v>215</v>
      </c>
      <c r="E194" s="240" t="s">
        <v>10</v>
      </c>
      <c r="F194" s="241" t="s">
        <v>771</v>
      </c>
      <c r="G194" s="44"/>
      <c r="H194" s="491">
        <f>SUM(H195)</f>
        <v>0</v>
      </c>
      <c r="I194" s="491">
        <f>SUM(I195)</f>
        <v>0</v>
      </c>
    </row>
    <row r="195" spans="1:11" ht="33.75" hidden="1" customHeight="1" x14ac:dyDescent="0.25">
      <c r="A195" s="77" t="s">
        <v>184</v>
      </c>
      <c r="B195" s="44" t="s">
        <v>20</v>
      </c>
      <c r="C195" s="54" t="s">
        <v>32</v>
      </c>
      <c r="D195" s="239" t="s">
        <v>215</v>
      </c>
      <c r="E195" s="240" t="s">
        <v>10</v>
      </c>
      <c r="F195" s="241" t="s">
        <v>771</v>
      </c>
      <c r="G195" s="44" t="s">
        <v>179</v>
      </c>
      <c r="H195" s="493">
        <f>SUM(прил10!I152)</f>
        <v>0</v>
      </c>
      <c r="I195" s="493">
        <f>SUM(прил10!J152)</f>
        <v>0</v>
      </c>
    </row>
    <row r="196" spans="1:11" ht="33.75" customHeight="1" x14ac:dyDescent="0.25">
      <c r="A196" s="77" t="s">
        <v>142</v>
      </c>
      <c r="B196" s="44" t="s">
        <v>20</v>
      </c>
      <c r="C196" s="54" t="s">
        <v>32</v>
      </c>
      <c r="D196" s="239" t="s">
        <v>215</v>
      </c>
      <c r="E196" s="240" t="s">
        <v>10</v>
      </c>
      <c r="F196" s="241" t="s">
        <v>463</v>
      </c>
      <c r="G196" s="44"/>
      <c r="H196" s="491">
        <f>SUM(H197)</f>
        <v>7191091</v>
      </c>
      <c r="I196" s="491">
        <f>SUM(I197)</f>
        <v>7191091</v>
      </c>
      <c r="J196" s="448"/>
      <c r="K196" s="448"/>
    </row>
    <row r="197" spans="1:11" ht="33.75" customHeight="1" x14ac:dyDescent="0.25">
      <c r="A197" s="77" t="s">
        <v>184</v>
      </c>
      <c r="B197" s="44" t="s">
        <v>20</v>
      </c>
      <c r="C197" s="54" t="s">
        <v>32</v>
      </c>
      <c r="D197" s="239" t="s">
        <v>215</v>
      </c>
      <c r="E197" s="240" t="s">
        <v>10</v>
      </c>
      <c r="F197" s="241" t="s">
        <v>463</v>
      </c>
      <c r="G197" s="44" t="s">
        <v>179</v>
      </c>
      <c r="H197" s="493">
        <f>SUM(прил10!I154)</f>
        <v>7191091</v>
      </c>
      <c r="I197" s="493">
        <f>SUM(прил10!J154)</f>
        <v>7191091</v>
      </c>
    </row>
    <row r="198" spans="1:11" ht="48" hidden="1" customHeight="1" x14ac:dyDescent="0.25">
      <c r="A198" s="77" t="s">
        <v>464</v>
      </c>
      <c r="B198" s="44" t="s">
        <v>20</v>
      </c>
      <c r="C198" s="54" t="s">
        <v>32</v>
      </c>
      <c r="D198" s="239" t="s">
        <v>215</v>
      </c>
      <c r="E198" s="240" t="s">
        <v>10</v>
      </c>
      <c r="F198" s="241" t="s">
        <v>465</v>
      </c>
      <c r="G198" s="44"/>
      <c r="H198" s="491">
        <f>SUM(H199)</f>
        <v>0</v>
      </c>
      <c r="I198" s="491">
        <f>SUM(I199)</f>
        <v>0</v>
      </c>
    </row>
    <row r="199" spans="1:11" ht="19.5" hidden="1" customHeight="1" x14ac:dyDescent="0.25">
      <c r="A199" s="77" t="s">
        <v>21</v>
      </c>
      <c r="B199" s="44" t="s">
        <v>20</v>
      </c>
      <c r="C199" s="54" t="s">
        <v>32</v>
      </c>
      <c r="D199" s="106" t="s">
        <v>215</v>
      </c>
      <c r="E199" s="285" t="s">
        <v>10</v>
      </c>
      <c r="F199" s="286" t="s">
        <v>465</v>
      </c>
      <c r="G199" s="44" t="s">
        <v>68</v>
      </c>
      <c r="H199" s="493">
        <f>SUM(прил10!I156)</f>
        <v>0</v>
      </c>
      <c r="I199" s="493">
        <f>SUM(прил10!J156)</f>
        <v>0</v>
      </c>
    </row>
    <row r="200" spans="1:11" ht="47.25" hidden="1" x14ac:dyDescent="0.25">
      <c r="A200" s="77" t="s">
        <v>466</v>
      </c>
      <c r="B200" s="44" t="s">
        <v>20</v>
      </c>
      <c r="C200" s="54" t="s">
        <v>32</v>
      </c>
      <c r="D200" s="239" t="s">
        <v>215</v>
      </c>
      <c r="E200" s="240" t="s">
        <v>10</v>
      </c>
      <c r="F200" s="241" t="s">
        <v>467</v>
      </c>
      <c r="G200" s="44"/>
      <c r="H200" s="491">
        <f>SUM(H201)</f>
        <v>0</v>
      </c>
      <c r="I200" s="491">
        <f>SUM(I201)</f>
        <v>0</v>
      </c>
    </row>
    <row r="201" spans="1:11" ht="18" hidden="1" customHeight="1" x14ac:dyDescent="0.25">
      <c r="A201" s="77" t="s">
        <v>21</v>
      </c>
      <c r="B201" s="44" t="s">
        <v>20</v>
      </c>
      <c r="C201" s="54" t="s">
        <v>32</v>
      </c>
      <c r="D201" s="239" t="s">
        <v>215</v>
      </c>
      <c r="E201" s="240" t="s">
        <v>10</v>
      </c>
      <c r="F201" s="241" t="s">
        <v>467</v>
      </c>
      <c r="G201" s="44" t="s">
        <v>68</v>
      </c>
      <c r="H201" s="493">
        <f>SUM(прил10!I158)</f>
        <v>0</v>
      </c>
      <c r="I201" s="493">
        <f>SUM(прил10!J158)</f>
        <v>0</v>
      </c>
    </row>
    <row r="202" spans="1:11" ht="78.75" x14ac:dyDescent="0.25">
      <c r="A202" s="77" t="s">
        <v>254</v>
      </c>
      <c r="B202" s="44" t="s">
        <v>20</v>
      </c>
      <c r="C202" s="124" t="s">
        <v>32</v>
      </c>
      <c r="D202" s="239" t="s">
        <v>252</v>
      </c>
      <c r="E202" s="240" t="s">
        <v>422</v>
      </c>
      <c r="F202" s="241" t="s">
        <v>423</v>
      </c>
      <c r="G202" s="44"/>
      <c r="H202" s="491">
        <f t="shared" ref="H202:I204" si="21">SUM(H203)</f>
        <v>50880</v>
      </c>
      <c r="I202" s="491">
        <f t="shared" si="21"/>
        <v>50880</v>
      </c>
    </row>
    <row r="203" spans="1:11" ht="34.5" customHeight="1" x14ac:dyDescent="0.25">
      <c r="A203" s="77" t="s">
        <v>468</v>
      </c>
      <c r="B203" s="44" t="s">
        <v>20</v>
      </c>
      <c r="C203" s="124" t="s">
        <v>32</v>
      </c>
      <c r="D203" s="239" t="s">
        <v>252</v>
      </c>
      <c r="E203" s="240" t="s">
        <v>10</v>
      </c>
      <c r="F203" s="241" t="s">
        <v>423</v>
      </c>
      <c r="G203" s="44"/>
      <c r="H203" s="491">
        <f t="shared" si="21"/>
        <v>50880</v>
      </c>
      <c r="I203" s="491">
        <f t="shared" si="21"/>
        <v>50880</v>
      </c>
    </row>
    <row r="204" spans="1:11" ht="31.5" x14ac:dyDescent="0.25">
      <c r="A204" s="77" t="s">
        <v>253</v>
      </c>
      <c r="B204" s="44" t="s">
        <v>20</v>
      </c>
      <c r="C204" s="124" t="s">
        <v>32</v>
      </c>
      <c r="D204" s="239" t="s">
        <v>252</v>
      </c>
      <c r="E204" s="240" t="s">
        <v>10</v>
      </c>
      <c r="F204" s="241" t="s">
        <v>469</v>
      </c>
      <c r="G204" s="44"/>
      <c r="H204" s="491">
        <f t="shared" si="21"/>
        <v>50880</v>
      </c>
      <c r="I204" s="491">
        <f t="shared" si="21"/>
        <v>50880</v>
      </c>
    </row>
    <row r="205" spans="1:11" ht="32.25" customHeight="1" x14ac:dyDescent="0.25">
      <c r="A205" s="91" t="s">
        <v>598</v>
      </c>
      <c r="B205" s="44" t="s">
        <v>20</v>
      </c>
      <c r="C205" s="124" t="s">
        <v>32</v>
      </c>
      <c r="D205" s="239" t="s">
        <v>252</v>
      </c>
      <c r="E205" s="240" t="s">
        <v>10</v>
      </c>
      <c r="F205" s="241" t="s">
        <v>469</v>
      </c>
      <c r="G205" s="44" t="s">
        <v>16</v>
      </c>
      <c r="H205" s="493">
        <f>SUM(прил10!I162)</f>
        <v>50880</v>
      </c>
      <c r="I205" s="493">
        <f>SUM(прил10!J162)</f>
        <v>50880</v>
      </c>
    </row>
    <row r="206" spans="1:11" ht="32.25" hidden="1" customHeight="1" x14ac:dyDescent="0.25">
      <c r="A206" s="118" t="s">
        <v>182</v>
      </c>
      <c r="B206" s="28" t="s">
        <v>20</v>
      </c>
      <c r="C206" s="123" t="s">
        <v>32</v>
      </c>
      <c r="D206" s="242" t="s">
        <v>220</v>
      </c>
      <c r="E206" s="243" t="s">
        <v>422</v>
      </c>
      <c r="F206" s="244" t="s">
        <v>423</v>
      </c>
      <c r="G206" s="28"/>
      <c r="H206" s="490">
        <f>SUM(H207)</f>
        <v>0</v>
      </c>
      <c r="I206" s="490">
        <f>SUM(I207)</f>
        <v>0</v>
      </c>
    </row>
    <row r="207" spans="1:11" ht="50.25" hidden="1" customHeight="1" x14ac:dyDescent="0.25">
      <c r="A207" s="7" t="s">
        <v>183</v>
      </c>
      <c r="B207" s="44" t="s">
        <v>20</v>
      </c>
      <c r="C207" s="124" t="s">
        <v>32</v>
      </c>
      <c r="D207" s="245" t="s">
        <v>221</v>
      </c>
      <c r="E207" s="246" t="s">
        <v>422</v>
      </c>
      <c r="F207" s="247" t="s">
        <v>423</v>
      </c>
      <c r="G207" s="44"/>
      <c r="H207" s="491">
        <f>SUM(H208)</f>
        <v>0</v>
      </c>
      <c r="I207" s="491">
        <f>SUM(I208)</f>
        <v>0</v>
      </c>
    </row>
    <row r="208" spans="1:11" ht="51" hidden="1" customHeight="1" x14ac:dyDescent="0.25">
      <c r="A208" s="7" t="s">
        <v>483</v>
      </c>
      <c r="B208" s="44" t="s">
        <v>20</v>
      </c>
      <c r="C208" s="124" t="s">
        <v>32</v>
      </c>
      <c r="D208" s="245" t="s">
        <v>221</v>
      </c>
      <c r="E208" s="246" t="s">
        <v>12</v>
      </c>
      <c r="F208" s="247" t="s">
        <v>423</v>
      </c>
      <c r="G208" s="44"/>
      <c r="H208" s="491">
        <f>SUM(H209+H211)</f>
        <v>0</v>
      </c>
      <c r="I208" s="491">
        <f>SUM(I209+I211)</f>
        <v>0</v>
      </c>
    </row>
    <row r="209" spans="1:9" ht="32.25" hidden="1" customHeight="1" x14ac:dyDescent="0.25">
      <c r="A209" s="7" t="s">
        <v>772</v>
      </c>
      <c r="B209" s="44" t="s">
        <v>20</v>
      </c>
      <c r="C209" s="124" t="s">
        <v>32</v>
      </c>
      <c r="D209" s="245" t="s">
        <v>221</v>
      </c>
      <c r="E209" s="246" t="s">
        <v>12</v>
      </c>
      <c r="F209" s="247" t="s">
        <v>818</v>
      </c>
      <c r="G209" s="44"/>
      <c r="H209" s="491">
        <f>SUM(H210)</f>
        <v>0</v>
      </c>
      <c r="I209" s="491">
        <f>SUM(I210)</f>
        <v>0</v>
      </c>
    </row>
    <row r="210" spans="1:9" ht="32.25" hidden="1" customHeight="1" x14ac:dyDescent="0.25">
      <c r="A210" s="7" t="s">
        <v>184</v>
      </c>
      <c r="B210" s="44" t="s">
        <v>20</v>
      </c>
      <c r="C210" s="124" t="s">
        <v>32</v>
      </c>
      <c r="D210" s="245" t="s">
        <v>221</v>
      </c>
      <c r="E210" s="246" t="s">
        <v>12</v>
      </c>
      <c r="F210" s="247" t="s">
        <v>818</v>
      </c>
      <c r="G210" s="44" t="s">
        <v>179</v>
      </c>
      <c r="H210" s="493">
        <f>SUM(прил10!I167)</f>
        <v>0</v>
      </c>
      <c r="I210" s="493">
        <f>SUM(прил10!J167)</f>
        <v>0</v>
      </c>
    </row>
    <row r="211" spans="1:9" ht="15" hidden="1" customHeight="1" x14ac:dyDescent="0.25">
      <c r="A211" s="7" t="s">
        <v>774</v>
      </c>
      <c r="B211" s="44" t="s">
        <v>20</v>
      </c>
      <c r="C211" s="124" t="s">
        <v>32</v>
      </c>
      <c r="D211" s="245" t="s">
        <v>221</v>
      </c>
      <c r="E211" s="246" t="s">
        <v>12</v>
      </c>
      <c r="F211" s="247" t="s">
        <v>775</v>
      </c>
      <c r="G211" s="44"/>
      <c r="H211" s="491">
        <f>SUM(H212)</f>
        <v>0</v>
      </c>
      <c r="I211" s="491">
        <f>SUM(I212)</f>
        <v>0</v>
      </c>
    </row>
    <row r="212" spans="1:9" ht="32.25" hidden="1" customHeight="1" x14ac:dyDescent="0.25">
      <c r="A212" s="7" t="s">
        <v>184</v>
      </c>
      <c r="B212" s="44" t="s">
        <v>20</v>
      </c>
      <c r="C212" s="124" t="s">
        <v>32</v>
      </c>
      <c r="D212" s="245" t="s">
        <v>221</v>
      </c>
      <c r="E212" s="246" t="s">
        <v>12</v>
      </c>
      <c r="F212" s="247" t="s">
        <v>775</v>
      </c>
      <c r="G212" s="44" t="s">
        <v>179</v>
      </c>
      <c r="H212" s="493">
        <f>SUM(прил10!I169)</f>
        <v>0</v>
      </c>
      <c r="I212" s="493">
        <f>SUM(прил10!J169)</f>
        <v>0</v>
      </c>
    </row>
    <row r="213" spans="1:9" ht="15.75" x14ac:dyDescent="0.25">
      <c r="A213" s="88" t="s">
        <v>26</v>
      </c>
      <c r="B213" s="23" t="s">
        <v>20</v>
      </c>
      <c r="C213" s="40">
        <v>12</v>
      </c>
      <c r="D213" s="254"/>
      <c r="E213" s="255"/>
      <c r="F213" s="256"/>
      <c r="G213" s="22"/>
      <c r="H213" s="497">
        <f>SUM(H214,H219,H224,H233,H240)</f>
        <v>680168</v>
      </c>
      <c r="I213" s="497">
        <f>SUM(I214,I219,I224,I233,I240)</f>
        <v>210000</v>
      </c>
    </row>
    <row r="214" spans="1:9" ht="47.25" customHeight="1" x14ac:dyDescent="0.25">
      <c r="A214" s="27" t="s">
        <v>132</v>
      </c>
      <c r="B214" s="28" t="s">
        <v>20</v>
      </c>
      <c r="C214" s="30">
        <v>12</v>
      </c>
      <c r="D214" s="236" t="s">
        <v>448</v>
      </c>
      <c r="E214" s="237" t="s">
        <v>422</v>
      </c>
      <c r="F214" s="238" t="s">
        <v>423</v>
      </c>
      <c r="G214" s="28"/>
      <c r="H214" s="490">
        <f t="shared" ref="H214:I217" si="22">SUM(H215)</f>
        <v>200000</v>
      </c>
      <c r="I214" s="490">
        <f t="shared" si="22"/>
        <v>200000</v>
      </c>
    </row>
    <row r="215" spans="1:9" ht="64.5" customHeight="1" x14ac:dyDescent="0.25">
      <c r="A215" s="55" t="s">
        <v>133</v>
      </c>
      <c r="B215" s="2" t="s">
        <v>20</v>
      </c>
      <c r="C215" s="381">
        <v>12</v>
      </c>
      <c r="D215" s="251" t="s">
        <v>205</v>
      </c>
      <c r="E215" s="252" t="s">
        <v>422</v>
      </c>
      <c r="F215" s="253" t="s">
        <v>423</v>
      </c>
      <c r="G215" s="2"/>
      <c r="H215" s="491">
        <f t="shared" si="22"/>
        <v>200000</v>
      </c>
      <c r="I215" s="491">
        <f t="shared" si="22"/>
        <v>200000</v>
      </c>
    </row>
    <row r="216" spans="1:9" ht="48.75" customHeight="1" x14ac:dyDescent="0.25">
      <c r="A216" s="55" t="s">
        <v>449</v>
      </c>
      <c r="B216" s="2" t="s">
        <v>20</v>
      </c>
      <c r="C216" s="381">
        <v>12</v>
      </c>
      <c r="D216" s="251" t="s">
        <v>205</v>
      </c>
      <c r="E216" s="252" t="s">
        <v>10</v>
      </c>
      <c r="F216" s="253" t="s">
        <v>423</v>
      </c>
      <c r="G216" s="2"/>
      <c r="H216" s="491">
        <f t="shared" si="22"/>
        <v>200000</v>
      </c>
      <c r="I216" s="491">
        <f t="shared" si="22"/>
        <v>200000</v>
      </c>
    </row>
    <row r="217" spans="1:9" ht="16.5" customHeight="1" x14ac:dyDescent="0.25">
      <c r="A217" s="86" t="s">
        <v>451</v>
      </c>
      <c r="B217" s="2" t="s">
        <v>20</v>
      </c>
      <c r="C217" s="381">
        <v>12</v>
      </c>
      <c r="D217" s="251" t="s">
        <v>205</v>
      </c>
      <c r="E217" s="252" t="s">
        <v>10</v>
      </c>
      <c r="F217" s="253" t="s">
        <v>450</v>
      </c>
      <c r="G217" s="2"/>
      <c r="H217" s="491">
        <f t="shared" si="22"/>
        <v>200000</v>
      </c>
      <c r="I217" s="491">
        <f t="shared" si="22"/>
        <v>200000</v>
      </c>
    </row>
    <row r="218" spans="1:9" ht="30" customHeight="1" x14ac:dyDescent="0.25">
      <c r="A218" s="91" t="s">
        <v>598</v>
      </c>
      <c r="B218" s="2" t="s">
        <v>20</v>
      </c>
      <c r="C218" s="381">
        <v>12</v>
      </c>
      <c r="D218" s="251" t="s">
        <v>205</v>
      </c>
      <c r="E218" s="252" t="s">
        <v>10</v>
      </c>
      <c r="F218" s="253" t="s">
        <v>450</v>
      </c>
      <c r="G218" s="2" t="s">
        <v>16</v>
      </c>
      <c r="H218" s="492">
        <f>SUM(прил10!I175)</f>
        <v>200000</v>
      </c>
      <c r="I218" s="492">
        <f>SUM(прил10!J175)</f>
        <v>200000</v>
      </c>
    </row>
    <row r="219" spans="1:9" ht="47.25" hidden="1" x14ac:dyDescent="0.25">
      <c r="A219" s="27" t="s">
        <v>145</v>
      </c>
      <c r="B219" s="28" t="s">
        <v>20</v>
      </c>
      <c r="C219" s="30">
        <v>12</v>
      </c>
      <c r="D219" s="236" t="s">
        <v>470</v>
      </c>
      <c r="E219" s="237" t="s">
        <v>422</v>
      </c>
      <c r="F219" s="238" t="s">
        <v>423</v>
      </c>
      <c r="G219" s="28"/>
      <c r="H219" s="490">
        <f t="shared" ref="H219:I222" si="23">SUM(H220)</f>
        <v>0</v>
      </c>
      <c r="I219" s="490">
        <f t="shared" si="23"/>
        <v>0</v>
      </c>
    </row>
    <row r="220" spans="1:9" ht="63.75" hidden="1" customHeight="1" x14ac:dyDescent="0.25">
      <c r="A220" s="287" t="s">
        <v>146</v>
      </c>
      <c r="B220" s="5" t="s">
        <v>20</v>
      </c>
      <c r="C220" s="402">
        <v>12</v>
      </c>
      <c r="D220" s="251" t="s">
        <v>216</v>
      </c>
      <c r="E220" s="252" t="s">
        <v>422</v>
      </c>
      <c r="F220" s="253" t="s">
        <v>423</v>
      </c>
      <c r="G220" s="2"/>
      <c r="H220" s="491">
        <f t="shared" si="23"/>
        <v>0</v>
      </c>
      <c r="I220" s="491">
        <f t="shared" si="23"/>
        <v>0</v>
      </c>
    </row>
    <row r="221" spans="1:9" ht="32.25" hidden="1" customHeight="1" x14ac:dyDescent="0.25">
      <c r="A221" s="92" t="s">
        <v>471</v>
      </c>
      <c r="B221" s="5" t="s">
        <v>20</v>
      </c>
      <c r="C221" s="402">
        <v>12</v>
      </c>
      <c r="D221" s="251" t="s">
        <v>216</v>
      </c>
      <c r="E221" s="252" t="s">
        <v>10</v>
      </c>
      <c r="F221" s="253" t="s">
        <v>423</v>
      </c>
      <c r="G221" s="284"/>
      <c r="H221" s="491">
        <f t="shared" si="23"/>
        <v>0</v>
      </c>
      <c r="I221" s="491">
        <f t="shared" si="23"/>
        <v>0</v>
      </c>
    </row>
    <row r="222" spans="1:9" ht="18" hidden="1" customHeight="1" x14ac:dyDescent="0.25">
      <c r="A222" s="3" t="s">
        <v>103</v>
      </c>
      <c r="B222" s="5" t="s">
        <v>20</v>
      </c>
      <c r="C222" s="402">
        <v>12</v>
      </c>
      <c r="D222" s="251" t="s">
        <v>216</v>
      </c>
      <c r="E222" s="252" t="s">
        <v>10</v>
      </c>
      <c r="F222" s="253" t="s">
        <v>472</v>
      </c>
      <c r="G222" s="60"/>
      <c r="H222" s="491">
        <f t="shared" si="23"/>
        <v>0</v>
      </c>
      <c r="I222" s="491">
        <f t="shared" si="23"/>
        <v>0</v>
      </c>
    </row>
    <row r="223" spans="1:9" ht="30.75" hidden="1" customHeight="1" x14ac:dyDescent="0.25">
      <c r="A223" s="91" t="s">
        <v>598</v>
      </c>
      <c r="B223" s="5" t="s">
        <v>20</v>
      </c>
      <c r="C223" s="402">
        <v>12</v>
      </c>
      <c r="D223" s="251" t="s">
        <v>216</v>
      </c>
      <c r="E223" s="252" t="s">
        <v>10</v>
      </c>
      <c r="F223" s="253" t="s">
        <v>472</v>
      </c>
      <c r="G223" s="60" t="s">
        <v>16</v>
      </c>
      <c r="H223" s="493">
        <f>SUM(прил10!I385)</f>
        <v>0</v>
      </c>
      <c r="I223" s="493">
        <f>SUM(прил10!J385)</f>
        <v>0</v>
      </c>
    </row>
    <row r="224" spans="1:9" ht="50.25" customHeight="1" x14ac:dyDescent="0.25">
      <c r="A224" s="76" t="s">
        <v>191</v>
      </c>
      <c r="B224" s="28" t="s">
        <v>20</v>
      </c>
      <c r="C224" s="30">
        <v>12</v>
      </c>
      <c r="D224" s="236" t="s">
        <v>757</v>
      </c>
      <c r="E224" s="237" t="s">
        <v>422</v>
      </c>
      <c r="F224" s="238" t="s">
        <v>423</v>
      </c>
      <c r="G224" s="28"/>
      <c r="H224" s="490">
        <f>SUM(H225)</f>
        <v>470168</v>
      </c>
      <c r="I224" s="490">
        <f>SUM(I225)</f>
        <v>0</v>
      </c>
    </row>
    <row r="225" spans="1:9" ht="79.5" customHeight="1" x14ac:dyDescent="0.25">
      <c r="A225" s="77" t="s">
        <v>192</v>
      </c>
      <c r="B225" s="44" t="s">
        <v>20</v>
      </c>
      <c r="C225" s="54">
        <v>12</v>
      </c>
      <c r="D225" s="239" t="s">
        <v>222</v>
      </c>
      <c r="E225" s="240" t="s">
        <v>422</v>
      </c>
      <c r="F225" s="241" t="s">
        <v>423</v>
      </c>
      <c r="G225" s="44"/>
      <c r="H225" s="491">
        <f>SUM(H226)</f>
        <v>470168</v>
      </c>
      <c r="I225" s="491">
        <f>SUM(I226)</f>
        <v>0</v>
      </c>
    </row>
    <row r="226" spans="1:9" ht="30.75" customHeight="1" x14ac:dyDescent="0.25">
      <c r="A226" s="77" t="s">
        <v>486</v>
      </c>
      <c r="B226" s="44" t="s">
        <v>20</v>
      </c>
      <c r="C226" s="54">
        <v>12</v>
      </c>
      <c r="D226" s="239" t="s">
        <v>222</v>
      </c>
      <c r="E226" s="240" t="s">
        <v>10</v>
      </c>
      <c r="F226" s="241" t="s">
        <v>423</v>
      </c>
      <c r="G226" s="44"/>
      <c r="H226" s="491">
        <f>SUM(H229+H231+H227)</f>
        <v>470168</v>
      </c>
      <c r="I226" s="491">
        <f>SUM(I229+I231+I227)</f>
        <v>0</v>
      </c>
    </row>
    <row r="227" spans="1:9" ht="30.75" customHeight="1" x14ac:dyDescent="0.25">
      <c r="A227" s="77" t="s">
        <v>1068</v>
      </c>
      <c r="B227" s="44" t="s">
        <v>20</v>
      </c>
      <c r="C227" s="54">
        <v>12</v>
      </c>
      <c r="D227" s="239" t="s">
        <v>222</v>
      </c>
      <c r="E227" s="240" t="s">
        <v>10</v>
      </c>
      <c r="F227" s="446">
        <v>13600</v>
      </c>
      <c r="G227" s="44"/>
      <c r="H227" s="491">
        <f>SUM(H228)</f>
        <v>329118</v>
      </c>
      <c r="I227" s="491">
        <f>SUM(I228)</f>
        <v>0</v>
      </c>
    </row>
    <row r="228" spans="1:9" ht="18.75" customHeight="1" x14ac:dyDescent="0.25">
      <c r="A228" s="77" t="s">
        <v>21</v>
      </c>
      <c r="B228" s="44" t="s">
        <v>20</v>
      </c>
      <c r="C228" s="54">
        <v>12</v>
      </c>
      <c r="D228" s="239" t="s">
        <v>222</v>
      </c>
      <c r="E228" s="240" t="s">
        <v>10</v>
      </c>
      <c r="F228" s="446">
        <v>13600</v>
      </c>
      <c r="G228" s="44" t="s">
        <v>68</v>
      </c>
      <c r="H228" s="493">
        <f>SUM(прил10!I185)</f>
        <v>329118</v>
      </c>
      <c r="I228" s="493">
        <f>SUM(прил10!J185)</f>
        <v>0</v>
      </c>
    </row>
    <row r="229" spans="1:9" ht="30.75" customHeight="1" x14ac:dyDescent="0.25">
      <c r="A229" s="77" t="s">
        <v>1070</v>
      </c>
      <c r="B229" s="44" t="s">
        <v>20</v>
      </c>
      <c r="C229" s="54">
        <v>12</v>
      </c>
      <c r="D229" s="239" t="s">
        <v>222</v>
      </c>
      <c r="E229" s="240" t="s">
        <v>10</v>
      </c>
      <c r="F229" s="241" t="s">
        <v>776</v>
      </c>
      <c r="G229" s="44"/>
      <c r="H229" s="491">
        <f>SUM(H230)</f>
        <v>141050</v>
      </c>
      <c r="I229" s="491">
        <f>SUM(I230)</f>
        <v>0</v>
      </c>
    </row>
    <row r="230" spans="1:9" ht="17.25" customHeight="1" x14ac:dyDescent="0.25">
      <c r="A230" s="77" t="s">
        <v>21</v>
      </c>
      <c r="B230" s="44" t="s">
        <v>20</v>
      </c>
      <c r="C230" s="54">
        <v>12</v>
      </c>
      <c r="D230" s="239" t="s">
        <v>222</v>
      </c>
      <c r="E230" s="240" t="s">
        <v>10</v>
      </c>
      <c r="F230" s="241" t="s">
        <v>776</v>
      </c>
      <c r="G230" s="44" t="s">
        <v>68</v>
      </c>
      <c r="H230" s="493">
        <f>SUM(прил10!I187)</f>
        <v>141050</v>
      </c>
      <c r="I230" s="493">
        <f>SUM(прил10!J187)</f>
        <v>0</v>
      </c>
    </row>
    <row r="231" spans="1:9" ht="30.75" hidden="1" customHeight="1" x14ac:dyDescent="0.25">
      <c r="A231" s="77" t="s">
        <v>759</v>
      </c>
      <c r="B231" s="44" t="s">
        <v>20</v>
      </c>
      <c r="C231" s="54">
        <v>12</v>
      </c>
      <c r="D231" s="239" t="s">
        <v>222</v>
      </c>
      <c r="E231" s="240" t="s">
        <v>10</v>
      </c>
      <c r="F231" s="241" t="s">
        <v>758</v>
      </c>
      <c r="G231" s="44"/>
      <c r="H231" s="491">
        <f>SUM(H232)</f>
        <v>0</v>
      </c>
      <c r="I231" s="491">
        <f>SUM(I232)</f>
        <v>0</v>
      </c>
    </row>
    <row r="232" spans="1:9" ht="18" hidden="1" customHeight="1" x14ac:dyDescent="0.25">
      <c r="A232" s="91" t="s">
        <v>21</v>
      </c>
      <c r="B232" s="44" t="s">
        <v>20</v>
      </c>
      <c r="C232" s="54">
        <v>12</v>
      </c>
      <c r="D232" s="239" t="s">
        <v>222</v>
      </c>
      <c r="E232" s="240" t="s">
        <v>10</v>
      </c>
      <c r="F232" s="241" t="s">
        <v>758</v>
      </c>
      <c r="G232" s="44" t="s">
        <v>68</v>
      </c>
      <c r="H232" s="493">
        <f>SUM(прил10!I189)</f>
        <v>0</v>
      </c>
      <c r="I232" s="493">
        <f>SUM(прил10!J189)</f>
        <v>0</v>
      </c>
    </row>
    <row r="233" spans="1:9" ht="33" customHeight="1" x14ac:dyDescent="0.25">
      <c r="A233" s="66" t="s">
        <v>143</v>
      </c>
      <c r="B233" s="29" t="s">
        <v>20</v>
      </c>
      <c r="C233" s="29" t="s">
        <v>77</v>
      </c>
      <c r="D233" s="230" t="s">
        <v>217</v>
      </c>
      <c r="E233" s="231" t="s">
        <v>422</v>
      </c>
      <c r="F233" s="232" t="s">
        <v>423</v>
      </c>
      <c r="G233" s="28"/>
      <c r="H233" s="490">
        <f>SUM(H234)</f>
        <v>10000</v>
      </c>
      <c r="I233" s="490">
        <f>SUM(I234)</f>
        <v>10000</v>
      </c>
    </row>
    <row r="234" spans="1:9" ht="47.25" customHeight="1" x14ac:dyDescent="0.25">
      <c r="A234" s="86" t="s">
        <v>144</v>
      </c>
      <c r="B234" s="5" t="s">
        <v>20</v>
      </c>
      <c r="C234" s="402">
        <v>12</v>
      </c>
      <c r="D234" s="251" t="s">
        <v>218</v>
      </c>
      <c r="E234" s="252" t="s">
        <v>422</v>
      </c>
      <c r="F234" s="253" t="s">
        <v>423</v>
      </c>
      <c r="G234" s="284"/>
      <c r="H234" s="491">
        <f>SUM(H235)</f>
        <v>10000</v>
      </c>
      <c r="I234" s="491">
        <f>SUM(I235)</f>
        <v>10000</v>
      </c>
    </row>
    <row r="235" spans="1:9" ht="65.25" customHeight="1" x14ac:dyDescent="0.25">
      <c r="A235" s="86" t="s">
        <v>473</v>
      </c>
      <c r="B235" s="5" t="s">
        <v>20</v>
      </c>
      <c r="C235" s="402">
        <v>12</v>
      </c>
      <c r="D235" s="251" t="s">
        <v>218</v>
      </c>
      <c r="E235" s="252" t="s">
        <v>10</v>
      </c>
      <c r="F235" s="253" t="s">
        <v>423</v>
      </c>
      <c r="G235" s="284"/>
      <c r="H235" s="491">
        <f>SUM(H236+H238)</f>
        <v>10000</v>
      </c>
      <c r="I235" s="491">
        <f>SUM(I236+I238)</f>
        <v>10000</v>
      </c>
    </row>
    <row r="236" spans="1:9" ht="31.5" x14ac:dyDescent="0.25">
      <c r="A236" s="3" t="s">
        <v>475</v>
      </c>
      <c r="B236" s="5" t="s">
        <v>20</v>
      </c>
      <c r="C236" s="402">
        <v>12</v>
      </c>
      <c r="D236" s="251" t="s">
        <v>218</v>
      </c>
      <c r="E236" s="252" t="s">
        <v>10</v>
      </c>
      <c r="F236" s="253" t="s">
        <v>474</v>
      </c>
      <c r="G236" s="284"/>
      <c r="H236" s="491">
        <f>SUM(H237)</f>
        <v>10000</v>
      </c>
      <c r="I236" s="491">
        <f>SUM(I237)</f>
        <v>10000</v>
      </c>
    </row>
    <row r="237" spans="1:9" ht="16.5" customHeight="1" x14ac:dyDescent="0.25">
      <c r="A237" s="86" t="s">
        <v>18</v>
      </c>
      <c r="B237" s="5" t="s">
        <v>20</v>
      </c>
      <c r="C237" s="402">
        <v>12</v>
      </c>
      <c r="D237" s="251" t="s">
        <v>218</v>
      </c>
      <c r="E237" s="252" t="s">
        <v>10</v>
      </c>
      <c r="F237" s="253" t="s">
        <v>474</v>
      </c>
      <c r="G237" s="284" t="s">
        <v>17</v>
      </c>
      <c r="H237" s="493">
        <f>SUM(прил10!I194)</f>
        <v>10000</v>
      </c>
      <c r="I237" s="493">
        <f>SUM(прил10!J194)</f>
        <v>10000</v>
      </c>
    </row>
    <row r="238" spans="1:9" ht="33" hidden="1" customHeight="1" x14ac:dyDescent="0.25">
      <c r="A238" s="400" t="s">
        <v>643</v>
      </c>
      <c r="B238" s="5" t="s">
        <v>20</v>
      </c>
      <c r="C238" s="402">
        <v>12</v>
      </c>
      <c r="D238" s="251" t="s">
        <v>218</v>
      </c>
      <c r="E238" s="252" t="s">
        <v>10</v>
      </c>
      <c r="F238" s="253" t="s">
        <v>642</v>
      </c>
      <c r="G238" s="284"/>
      <c r="H238" s="491">
        <f>SUM(H239)</f>
        <v>0</v>
      </c>
      <c r="I238" s="491">
        <f>SUM(I239)</f>
        <v>0</v>
      </c>
    </row>
    <row r="239" spans="1:9" ht="16.5" hidden="1" customHeight="1" x14ac:dyDescent="0.25">
      <c r="A239" s="86" t="s">
        <v>18</v>
      </c>
      <c r="B239" s="5" t="s">
        <v>20</v>
      </c>
      <c r="C239" s="402">
        <v>12</v>
      </c>
      <c r="D239" s="251" t="s">
        <v>218</v>
      </c>
      <c r="E239" s="252" t="s">
        <v>10</v>
      </c>
      <c r="F239" s="253" t="s">
        <v>642</v>
      </c>
      <c r="G239" s="284" t="s">
        <v>17</v>
      </c>
      <c r="H239" s="493">
        <f>SUM(прил10!I196)</f>
        <v>0</v>
      </c>
      <c r="I239" s="493">
        <f>SUM(прил10!J196)</f>
        <v>0</v>
      </c>
    </row>
    <row r="240" spans="1:9" ht="33" hidden="1" customHeight="1" x14ac:dyDescent="0.25">
      <c r="A240" s="66" t="s">
        <v>134</v>
      </c>
      <c r="B240" s="29" t="s">
        <v>20</v>
      </c>
      <c r="C240" s="29" t="s">
        <v>77</v>
      </c>
      <c r="D240" s="230" t="s">
        <v>210</v>
      </c>
      <c r="E240" s="231" t="s">
        <v>422</v>
      </c>
      <c r="F240" s="232" t="s">
        <v>423</v>
      </c>
      <c r="G240" s="28"/>
      <c r="H240" s="490">
        <f>SUM(H241)</f>
        <v>0</v>
      </c>
      <c r="I240" s="490">
        <f>SUM(I241)</f>
        <v>0</v>
      </c>
    </row>
    <row r="241" spans="1:9" ht="33" hidden="1" customHeight="1" x14ac:dyDescent="0.25">
      <c r="A241" s="86" t="s">
        <v>135</v>
      </c>
      <c r="B241" s="5" t="s">
        <v>20</v>
      </c>
      <c r="C241" s="402">
        <v>12</v>
      </c>
      <c r="D241" s="251" t="s">
        <v>211</v>
      </c>
      <c r="E241" s="252" t="s">
        <v>422</v>
      </c>
      <c r="F241" s="253" t="s">
        <v>423</v>
      </c>
      <c r="G241" s="284"/>
      <c r="H241" s="491">
        <f>SUM(H242)</f>
        <v>0</v>
      </c>
      <c r="I241" s="491">
        <f>SUM(I242)</f>
        <v>0</v>
      </c>
    </row>
    <row r="242" spans="1:9" ht="33.75" hidden="1" customHeight="1" x14ac:dyDescent="0.25">
      <c r="A242" s="3" t="s">
        <v>90</v>
      </c>
      <c r="B242" s="5" t="s">
        <v>20</v>
      </c>
      <c r="C242" s="402">
        <v>12</v>
      </c>
      <c r="D242" s="251" t="s">
        <v>211</v>
      </c>
      <c r="E242" s="252" t="s">
        <v>422</v>
      </c>
      <c r="F242" s="253" t="s">
        <v>455</v>
      </c>
      <c r="G242" s="284"/>
      <c r="H242" s="491">
        <f>SUM(H243:H245)</f>
        <v>0</v>
      </c>
      <c r="I242" s="491">
        <f>SUM(I243:I245)</f>
        <v>0</v>
      </c>
    </row>
    <row r="243" spans="1:9" ht="48" hidden="1" customHeight="1" x14ac:dyDescent="0.25">
      <c r="A243" s="86" t="s">
        <v>80</v>
      </c>
      <c r="B243" s="5" t="s">
        <v>20</v>
      </c>
      <c r="C243" s="402">
        <v>12</v>
      </c>
      <c r="D243" s="251" t="s">
        <v>211</v>
      </c>
      <c r="E243" s="252" t="s">
        <v>422</v>
      </c>
      <c r="F243" s="253" t="s">
        <v>455</v>
      </c>
      <c r="G243" s="284" t="s">
        <v>13</v>
      </c>
      <c r="H243" s="493">
        <f>SUM(прил10!I200)</f>
        <v>0</v>
      </c>
      <c r="I243" s="493">
        <f>SUM(прил10!J200)</f>
        <v>0</v>
      </c>
    </row>
    <row r="244" spans="1:9" ht="30" hidden="1" customHeight="1" x14ac:dyDescent="0.25">
      <c r="A244" s="91" t="s">
        <v>598</v>
      </c>
      <c r="B244" s="5" t="s">
        <v>20</v>
      </c>
      <c r="C244" s="402">
        <v>12</v>
      </c>
      <c r="D244" s="251" t="s">
        <v>211</v>
      </c>
      <c r="E244" s="252" t="s">
        <v>422</v>
      </c>
      <c r="F244" s="253" t="s">
        <v>455</v>
      </c>
      <c r="G244" s="284" t="s">
        <v>16</v>
      </c>
      <c r="H244" s="493">
        <f>SUM(прил10!I201)</f>
        <v>0</v>
      </c>
      <c r="I244" s="493">
        <f>SUM(прил10!J201)</f>
        <v>0</v>
      </c>
    </row>
    <row r="245" spans="1:9" ht="16.5" hidden="1" customHeight="1" x14ac:dyDescent="0.25">
      <c r="A245" s="3" t="s">
        <v>18</v>
      </c>
      <c r="B245" s="5" t="s">
        <v>20</v>
      </c>
      <c r="C245" s="402">
        <v>12</v>
      </c>
      <c r="D245" s="251" t="s">
        <v>211</v>
      </c>
      <c r="E245" s="252" t="s">
        <v>422</v>
      </c>
      <c r="F245" s="253" t="s">
        <v>455</v>
      </c>
      <c r="G245" s="284" t="s">
        <v>17</v>
      </c>
      <c r="H245" s="493">
        <f>SUM(прил10!I202)</f>
        <v>0</v>
      </c>
      <c r="I245" s="493">
        <f>SUM(прил10!J202)</f>
        <v>0</v>
      </c>
    </row>
    <row r="246" spans="1:9" ht="16.5" hidden="1" customHeight="1" x14ac:dyDescent="0.25">
      <c r="A246" s="59" t="s">
        <v>147</v>
      </c>
      <c r="B246" s="97" t="s">
        <v>104</v>
      </c>
      <c r="C246" s="98"/>
      <c r="D246" s="263"/>
      <c r="E246" s="264"/>
      <c r="F246" s="265"/>
      <c r="G246" s="99"/>
      <c r="H246" s="544">
        <f>SUM(H247+H255+H285)</f>
        <v>0</v>
      </c>
      <c r="I246" s="544">
        <f>SUM(I247+I255+I285)</f>
        <v>0</v>
      </c>
    </row>
    <row r="247" spans="1:9" s="9" customFormat="1" ht="15.75" hidden="1" x14ac:dyDescent="0.25">
      <c r="A247" s="41" t="s">
        <v>247</v>
      </c>
      <c r="B247" s="52" t="s">
        <v>104</v>
      </c>
      <c r="C247" s="122" t="s">
        <v>10</v>
      </c>
      <c r="D247" s="227"/>
      <c r="E247" s="228"/>
      <c r="F247" s="229"/>
      <c r="G247" s="53"/>
      <c r="H247" s="497">
        <f t="shared" ref="H247:I249" si="24">SUM(H248)</f>
        <v>0</v>
      </c>
      <c r="I247" s="497">
        <f t="shared" si="24"/>
        <v>0</v>
      </c>
    </row>
    <row r="248" spans="1:9" ht="47.25" hidden="1" x14ac:dyDescent="0.25">
      <c r="A248" s="27" t="s">
        <v>191</v>
      </c>
      <c r="B248" s="29" t="s">
        <v>104</v>
      </c>
      <c r="C248" s="126" t="s">
        <v>10</v>
      </c>
      <c r="D248" s="236" t="s">
        <v>476</v>
      </c>
      <c r="E248" s="237" t="s">
        <v>422</v>
      </c>
      <c r="F248" s="238" t="s">
        <v>423</v>
      </c>
      <c r="G248" s="31"/>
      <c r="H248" s="490">
        <f t="shared" si="24"/>
        <v>0</v>
      </c>
      <c r="I248" s="490">
        <f t="shared" si="24"/>
        <v>0</v>
      </c>
    </row>
    <row r="249" spans="1:9" ht="78.75" hidden="1" x14ac:dyDescent="0.25">
      <c r="A249" s="3" t="s">
        <v>249</v>
      </c>
      <c r="B249" s="5" t="s">
        <v>104</v>
      </c>
      <c r="C249" s="125" t="s">
        <v>10</v>
      </c>
      <c r="D249" s="251" t="s">
        <v>248</v>
      </c>
      <c r="E249" s="252" t="s">
        <v>422</v>
      </c>
      <c r="F249" s="253" t="s">
        <v>423</v>
      </c>
      <c r="G249" s="60"/>
      <c r="H249" s="491">
        <f t="shared" si="24"/>
        <v>0</v>
      </c>
      <c r="I249" s="491">
        <f t="shared" si="24"/>
        <v>0</v>
      </c>
    </row>
    <row r="250" spans="1:9" ht="47.25" hidden="1" x14ac:dyDescent="0.25">
      <c r="A250" s="62" t="s">
        <v>477</v>
      </c>
      <c r="B250" s="5" t="s">
        <v>104</v>
      </c>
      <c r="C250" s="125" t="s">
        <v>10</v>
      </c>
      <c r="D250" s="251" t="s">
        <v>248</v>
      </c>
      <c r="E250" s="252" t="s">
        <v>10</v>
      </c>
      <c r="F250" s="253" t="s">
        <v>423</v>
      </c>
      <c r="G250" s="60"/>
      <c r="H250" s="491">
        <f>SUM(H251+H253)</f>
        <v>0</v>
      </c>
      <c r="I250" s="491">
        <f>SUM(I251+I253)</f>
        <v>0</v>
      </c>
    </row>
    <row r="251" spans="1:9" ht="18" hidden="1" customHeight="1" x14ac:dyDescent="0.25">
      <c r="A251" s="109" t="s">
        <v>255</v>
      </c>
      <c r="B251" s="5" t="s">
        <v>104</v>
      </c>
      <c r="C251" s="125" t="s">
        <v>10</v>
      </c>
      <c r="D251" s="251" t="s">
        <v>248</v>
      </c>
      <c r="E251" s="252" t="s">
        <v>10</v>
      </c>
      <c r="F251" s="253" t="s">
        <v>478</v>
      </c>
      <c r="G251" s="60"/>
      <c r="H251" s="491">
        <f>SUM(H252)</f>
        <v>0</v>
      </c>
      <c r="I251" s="491">
        <f>SUM(I252)</f>
        <v>0</v>
      </c>
    </row>
    <row r="252" spans="1:9" ht="31.5" hidden="1" customHeight="1" x14ac:dyDescent="0.25">
      <c r="A252" s="91" t="s">
        <v>598</v>
      </c>
      <c r="B252" s="5" t="s">
        <v>104</v>
      </c>
      <c r="C252" s="125" t="s">
        <v>10</v>
      </c>
      <c r="D252" s="251" t="s">
        <v>248</v>
      </c>
      <c r="E252" s="252" t="s">
        <v>10</v>
      </c>
      <c r="F252" s="253" t="s">
        <v>478</v>
      </c>
      <c r="G252" s="60" t="s">
        <v>16</v>
      </c>
      <c r="H252" s="493">
        <f>SUM(прил10!I209)</f>
        <v>0</v>
      </c>
      <c r="I252" s="493">
        <f>SUM(прил10!J209)</f>
        <v>0</v>
      </c>
    </row>
    <row r="253" spans="1:9" ht="33.75" hidden="1" customHeight="1" x14ac:dyDescent="0.25">
      <c r="A253" s="109" t="s">
        <v>479</v>
      </c>
      <c r="B253" s="5" t="s">
        <v>104</v>
      </c>
      <c r="C253" s="125" t="s">
        <v>10</v>
      </c>
      <c r="D253" s="251" t="s">
        <v>248</v>
      </c>
      <c r="E253" s="252" t="s">
        <v>10</v>
      </c>
      <c r="F253" s="253" t="s">
        <v>480</v>
      </c>
      <c r="G253" s="60"/>
      <c r="H253" s="491">
        <f>SUM(H254)</f>
        <v>0</v>
      </c>
      <c r="I253" s="491">
        <f>SUM(I254)</f>
        <v>0</v>
      </c>
    </row>
    <row r="254" spans="1:9" ht="16.5" hidden="1" customHeight="1" x14ac:dyDescent="0.25">
      <c r="A254" s="77" t="s">
        <v>21</v>
      </c>
      <c r="B254" s="5" t="s">
        <v>104</v>
      </c>
      <c r="C254" s="125" t="s">
        <v>10</v>
      </c>
      <c r="D254" s="251" t="s">
        <v>248</v>
      </c>
      <c r="E254" s="252" t="s">
        <v>10</v>
      </c>
      <c r="F254" s="253" t="s">
        <v>480</v>
      </c>
      <c r="G254" s="60" t="s">
        <v>68</v>
      </c>
      <c r="H254" s="493">
        <f>SUM(прил10!I211)</f>
        <v>0</v>
      </c>
      <c r="I254" s="493">
        <f>SUM(прил10!J211)</f>
        <v>0</v>
      </c>
    </row>
    <row r="255" spans="1:9" ht="16.5" hidden="1" customHeight="1" x14ac:dyDescent="0.25">
      <c r="A255" s="41" t="s">
        <v>148</v>
      </c>
      <c r="B255" s="52" t="s">
        <v>104</v>
      </c>
      <c r="C255" s="23" t="s">
        <v>12</v>
      </c>
      <c r="D255" s="227"/>
      <c r="E255" s="228"/>
      <c r="F255" s="229"/>
      <c r="G255" s="53"/>
      <c r="H255" s="497">
        <f>SUM(H256+H269+H274)</f>
        <v>0</v>
      </c>
      <c r="I255" s="497">
        <f>SUM(I256+I269+I274)</f>
        <v>0</v>
      </c>
    </row>
    <row r="256" spans="1:9" ht="32.25" hidden="1" customHeight="1" x14ac:dyDescent="0.25">
      <c r="A256" s="27" t="s">
        <v>180</v>
      </c>
      <c r="B256" s="29" t="s">
        <v>104</v>
      </c>
      <c r="C256" s="33" t="s">
        <v>12</v>
      </c>
      <c r="D256" s="236" t="s">
        <v>481</v>
      </c>
      <c r="E256" s="237" t="s">
        <v>422</v>
      </c>
      <c r="F256" s="238" t="s">
        <v>423</v>
      </c>
      <c r="G256" s="31"/>
      <c r="H256" s="490">
        <f>SUM(H257)</f>
        <v>0</v>
      </c>
      <c r="I256" s="490">
        <f>SUM(I257)</f>
        <v>0</v>
      </c>
    </row>
    <row r="257" spans="1:9" s="43" customFormat="1" ht="48.75" hidden="1" customHeight="1" x14ac:dyDescent="0.25">
      <c r="A257" s="55" t="s">
        <v>181</v>
      </c>
      <c r="B257" s="5" t="s">
        <v>104</v>
      </c>
      <c r="C257" s="402" t="s">
        <v>12</v>
      </c>
      <c r="D257" s="251" t="s">
        <v>219</v>
      </c>
      <c r="E257" s="252" t="s">
        <v>422</v>
      </c>
      <c r="F257" s="253" t="s">
        <v>423</v>
      </c>
      <c r="G257" s="60"/>
      <c r="H257" s="491">
        <f>SUM(H258)</f>
        <v>0</v>
      </c>
      <c r="I257" s="491">
        <f>SUM(I258)</f>
        <v>0</v>
      </c>
    </row>
    <row r="258" spans="1:9" s="43" customFormat="1" ht="33.75" hidden="1" customHeight="1" x14ac:dyDescent="0.25">
      <c r="A258" s="109" t="s">
        <v>482</v>
      </c>
      <c r="B258" s="5" t="s">
        <v>104</v>
      </c>
      <c r="C258" s="402" t="s">
        <v>12</v>
      </c>
      <c r="D258" s="251" t="s">
        <v>219</v>
      </c>
      <c r="E258" s="252" t="s">
        <v>10</v>
      </c>
      <c r="F258" s="253" t="s">
        <v>423</v>
      </c>
      <c r="G258" s="60"/>
      <c r="H258" s="491">
        <f>SUM(H259+H261+H263+H265+H267)</f>
        <v>0</v>
      </c>
      <c r="I258" s="491">
        <f>SUM(I259+I261+I263+I265+I267)</f>
        <v>0</v>
      </c>
    </row>
    <row r="259" spans="1:9" s="43" customFormat="1" ht="35.25" hidden="1" customHeight="1" x14ac:dyDescent="0.25">
      <c r="A259" s="109" t="s">
        <v>804</v>
      </c>
      <c r="B259" s="5" t="s">
        <v>104</v>
      </c>
      <c r="C259" s="402" t="s">
        <v>12</v>
      </c>
      <c r="D259" s="251" t="s">
        <v>219</v>
      </c>
      <c r="E259" s="252" t="s">
        <v>10</v>
      </c>
      <c r="F259" s="392">
        <v>13420</v>
      </c>
      <c r="G259" s="60"/>
      <c r="H259" s="491">
        <f>SUM(H260)</f>
        <v>0</v>
      </c>
      <c r="I259" s="491">
        <f>SUM(I260)</f>
        <v>0</v>
      </c>
    </row>
    <row r="260" spans="1:9" s="43" customFormat="1" ht="15.75" hidden="1" customHeight="1" x14ac:dyDescent="0.25">
      <c r="A260" s="109" t="s">
        <v>21</v>
      </c>
      <c r="B260" s="5" t="s">
        <v>104</v>
      </c>
      <c r="C260" s="402" t="s">
        <v>12</v>
      </c>
      <c r="D260" s="251" t="s">
        <v>219</v>
      </c>
      <c r="E260" s="252" t="s">
        <v>10</v>
      </c>
      <c r="F260" s="392">
        <v>13420</v>
      </c>
      <c r="G260" s="60" t="s">
        <v>68</v>
      </c>
      <c r="H260" s="493">
        <f>SUM(прил10!I217)</f>
        <v>0</v>
      </c>
      <c r="I260" s="493">
        <f>SUM(прил10!J217)</f>
        <v>0</v>
      </c>
    </row>
    <row r="261" spans="1:9" s="43" customFormat="1" ht="33.75" hidden="1" customHeight="1" x14ac:dyDescent="0.25">
      <c r="A261" s="109" t="s">
        <v>779</v>
      </c>
      <c r="B261" s="5" t="s">
        <v>104</v>
      </c>
      <c r="C261" s="402" t="s">
        <v>12</v>
      </c>
      <c r="D261" s="251" t="s">
        <v>219</v>
      </c>
      <c r="E261" s="252" t="s">
        <v>10</v>
      </c>
      <c r="F261" s="392">
        <v>13430</v>
      </c>
      <c r="G261" s="60"/>
      <c r="H261" s="491">
        <f>SUM(H262)</f>
        <v>0</v>
      </c>
      <c r="I261" s="491">
        <f>SUM(I262)</f>
        <v>0</v>
      </c>
    </row>
    <row r="262" spans="1:9" s="43" customFormat="1" ht="15.75" hidden="1" customHeight="1" x14ac:dyDescent="0.25">
      <c r="A262" s="109" t="s">
        <v>21</v>
      </c>
      <c r="B262" s="5" t="s">
        <v>104</v>
      </c>
      <c r="C262" s="402" t="s">
        <v>12</v>
      </c>
      <c r="D262" s="251" t="s">
        <v>219</v>
      </c>
      <c r="E262" s="252" t="s">
        <v>10</v>
      </c>
      <c r="F262" s="392">
        <v>13430</v>
      </c>
      <c r="G262" s="60" t="s">
        <v>68</v>
      </c>
      <c r="H262" s="493">
        <f>SUM(прил10!I219)</f>
        <v>0</v>
      </c>
      <c r="I262" s="493">
        <f>SUM(прил10!J219)</f>
        <v>0</v>
      </c>
    </row>
    <row r="263" spans="1:9" s="43" customFormat="1" ht="33.75" hidden="1" customHeight="1" x14ac:dyDescent="0.25">
      <c r="A263" s="109" t="s">
        <v>591</v>
      </c>
      <c r="B263" s="5" t="s">
        <v>104</v>
      </c>
      <c r="C263" s="402" t="s">
        <v>12</v>
      </c>
      <c r="D263" s="251" t="s">
        <v>219</v>
      </c>
      <c r="E263" s="252" t="s">
        <v>10</v>
      </c>
      <c r="F263" s="253" t="s">
        <v>590</v>
      </c>
      <c r="G263" s="60"/>
      <c r="H263" s="491">
        <f>SUM(H264)</f>
        <v>0</v>
      </c>
      <c r="I263" s="491">
        <f>SUM(I264)</f>
        <v>0</v>
      </c>
    </row>
    <row r="264" spans="1:9" s="43" customFormat="1" ht="18" hidden="1" customHeight="1" x14ac:dyDescent="0.25">
      <c r="A264" s="77" t="s">
        <v>21</v>
      </c>
      <c r="B264" s="5" t="s">
        <v>104</v>
      </c>
      <c r="C264" s="402" t="s">
        <v>12</v>
      </c>
      <c r="D264" s="251" t="s">
        <v>219</v>
      </c>
      <c r="E264" s="252" t="s">
        <v>10</v>
      </c>
      <c r="F264" s="253" t="s">
        <v>590</v>
      </c>
      <c r="G264" s="60" t="s">
        <v>68</v>
      </c>
      <c r="H264" s="493">
        <f>SUM(прил10!I221)</f>
        <v>0</v>
      </c>
      <c r="I264" s="493">
        <f>SUM(прил10!J221)</f>
        <v>0</v>
      </c>
    </row>
    <row r="265" spans="1:9" s="43" customFormat="1" ht="33.75" hidden="1" customHeight="1" x14ac:dyDescent="0.25">
      <c r="A265" s="77" t="s">
        <v>777</v>
      </c>
      <c r="B265" s="5" t="s">
        <v>104</v>
      </c>
      <c r="C265" s="402" t="s">
        <v>12</v>
      </c>
      <c r="D265" s="251" t="s">
        <v>219</v>
      </c>
      <c r="E265" s="252" t="s">
        <v>10</v>
      </c>
      <c r="F265" s="253" t="s">
        <v>778</v>
      </c>
      <c r="G265" s="60"/>
      <c r="H265" s="491">
        <f>SUM(H266)</f>
        <v>0</v>
      </c>
      <c r="I265" s="491">
        <f>SUM(I266)</f>
        <v>0</v>
      </c>
    </row>
    <row r="266" spans="1:9" s="43" customFormat="1" ht="15.75" hidden="1" customHeight="1" x14ac:dyDescent="0.25">
      <c r="A266" s="77" t="s">
        <v>21</v>
      </c>
      <c r="B266" s="5" t="s">
        <v>104</v>
      </c>
      <c r="C266" s="402" t="s">
        <v>12</v>
      </c>
      <c r="D266" s="251" t="s">
        <v>219</v>
      </c>
      <c r="E266" s="252" t="s">
        <v>10</v>
      </c>
      <c r="F266" s="253" t="s">
        <v>778</v>
      </c>
      <c r="G266" s="60" t="s">
        <v>68</v>
      </c>
      <c r="H266" s="493">
        <f>SUM(прил10!I223)</f>
        <v>0</v>
      </c>
      <c r="I266" s="493">
        <f>SUM(прил10!J223)</f>
        <v>0</v>
      </c>
    </row>
    <row r="267" spans="1:9" s="43" customFormat="1" ht="33.75" hidden="1" customHeight="1" x14ac:dyDescent="0.25">
      <c r="A267" s="77" t="s">
        <v>805</v>
      </c>
      <c r="B267" s="5" t="s">
        <v>104</v>
      </c>
      <c r="C267" s="402" t="s">
        <v>12</v>
      </c>
      <c r="D267" s="251" t="s">
        <v>219</v>
      </c>
      <c r="E267" s="252" t="s">
        <v>10</v>
      </c>
      <c r="F267" s="253" t="s">
        <v>780</v>
      </c>
      <c r="G267" s="60"/>
      <c r="H267" s="491">
        <f>SUM(H268)</f>
        <v>0</v>
      </c>
      <c r="I267" s="491">
        <f>SUM(I268)</f>
        <v>0</v>
      </c>
    </row>
    <row r="268" spans="1:9" s="43" customFormat="1" ht="15.75" hidden="1" customHeight="1" x14ac:dyDescent="0.25">
      <c r="A268" s="77" t="s">
        <v>21</v>
      </c>
      <c r="B268" s="5" t="s">
        <v>104</v>
      </c>
      <c r="C268" s="402" t="s">
        <v>12</v>
      </c>
      <c r="D268" s="251" t="s">
        <v>219</v>
      </c>
      <c r="E268" s="252" t="s">
        <v>10</v>
      </c>
      <c r="F268" s="253" t="s">
        <v>780</v>
      </c>
      <c r="G268" s="60" t="s">
        <v>68</v>
      </c>
      <c r="H268" s="493">
        <f>SUM(прил10!I225)</f>
        <v>0</v>
      </c>
      <c r="I268" s="493">
        <f>SUM(прил10!J225)</f>
        <v>0</v>
      </c>
    </row>
    <row r="269" spans="1:9" s="43" customFormat="1" ht="49.5" hidden="1" customHeight="1" x14ac:dyDescent="0.25">
      <c r="A269" s="27" t="s">
        <v>191</v>
      </c>
      <c r="B269" s="29" t="s">
        <v>104</v>
      </c>
      <c r="C269" s="126" t="s">
        <v>12</v>
      </c>
      <c r="D269" s="236" t="s">
        <v>476</v>
      </c>
      <c r="E269" s="237" t="s">
        <v>422</v>
      </c>
      <c r="F269" s="238" t="s">
        <v>423</v>
      </c>
      <c r="G269" s="31"/>
      <c r="H269" s="490">
        <f t="shared" ref="H269:I272" si="25">SUM(H270)</f>
        <v>0</v>
      </c>
      <c r="I269" s="490">
        <f t="shared" si="25"/>
        <v>0</v>
      </c>
    </row>
    <row r="270" spans="1:9" s="43" customFormat="1" ht="78.75" hidden="1" customHeight="1" x14ac:dyDescent="0.25">
      <c r="A270" s="55" t="s">
        <v>249</v>
      </c>
      <c r="B270" s="5" t="s">
        <v>104</v>
      </c>
      <c r="C270" s="125" t="s">
        <v>12</v>
      </c>
      <c r="D270" s="251" t="s">
        <v>248</v>
      </c>
      <c r="E270" s="252" t="s">
        <v>422</v>
      </c>
      <c r="F270" s="253" t="s">
        <v>423</v>
      </c>
      <c r="G270" s="284"/>
      <c r="H270" s="491">
        <f t="shared" si="25"/>
        <v>0</v>
      </c>
      <c r="I270" s="491">
        <f t="shared" si="25"/>
        <v>0</v>
      </c>
    </row>
    <row r="271" spans="1:9" s="43" customFormat="1" ht="48" hidden="1" customHeight="1" x14ac:dyDescent="0.25">
      <c r="A271" s="109" t="s">
        <v>477</v>
      </c>
      <c r="B271" s="5" t="s">
        <v>104</v>
      </c>
      <c r="C271" s="125" t="s">
        <v>12</v>
      </c>
      <c r="D271" s="251" t="s">
        <v>248</v>
      </c>
      <c r="E271" s="252" t="s">
        <v>10</v>
      </c>
      <c r="F271" s="253" t="s">
        <v>423</v>
      </c>
      <c r="G271" s="284"/>
      <c r="H271" s="491">
        <f t="shared" si="25"/>
        <v>0</v>
      </c>
      <c r="I271" s="491">
        <f t="shared" si="25"/>
        <v>0</v>
      </c>
    </row>
    <row r="272" spans="1:9" s="43" customFormat="1" ht="32.25" hidden="1" customHeight="1" x14ac:dyDescent="0.25">
      <c r="A272" s="109" t="s">
        <v>550</v>
      </c>
      <c r="B272" s="5" t="s">
        <v>104</v>
      </c>
      <c r="C272" s="125" t="s">
        <v>12</v>
      </c>
      <c r="D272" s="251" t="s">
        <v>248</v>
      </c>
      <c r="E272" s="252" t="s">
        <v>10</v>
      </c>
      <c r="F272" s="253" t="s">
        <v>551</v>
      </c>
      <c r="G272" s="284"/>
      <c r="H272" s="491">
        <f t="shared" si="25"/>
        <v>0</v>
      </c>
      <c r="I272" s="491">
        <f t="shared" si="25"/>
        <v>0</v>
      </c>
    </row>
    <row r="273" spans="1:9" s="43" customFormat="1" ht="15.75" hidden="1" customHeight="1" x14ac:dyDescent="0.25">
      <c r="A273" s="77" t="s">
        <v>21</v>
      </c>
      <c r="B273" s="5" t="s">
        <v>104</v>
      </c>
      <c r="C273" s="125" t="s">
        <v>12</v>
      </c>
      <c r="D273" s="251" t="s">
        <v>248</v>
      </c>
      <c r="E273" s="252" t="s">
        <v>10</v>
      </c>
      <c r="F273" s="253" t="s">
        <v>551</v>
      </c>
      <c r="G273" s="284" t="s">
        <v>68</v>
      </c>
      <c r="H273" s="493">
        <f>SUM(прил10!I230)</f>
        <v>0</v>
      </c>
      <c r="I273" s="493">
        <f>SUM(прил10!J230)</f>
        <v>0</v>
      </c>
    </row>
    <row r="274" spans="1:9" s="43" customFormat="1" ht="33.75" hidden="1" customHeight="1" x14ac:dyDescent="0.25">
      <c r="A274" s="27" t="s">
        <v>182</v>
      </c>
      <c r="B274" s="29" t="s">
        <v>104</v>
      </c>
      <c r="C274" s="33" t="s">
        <v>12</v>
      </c>
      <c r="D274" s="236" t="s">
        <v>220</v>
      </c>
      <c r="E274" s="237" t="s">
        <v>422</v>
      </c>
      <c r="F274" s="238" t="s">
        <v>423</v>
      </c>
      <c r="G274" s="31"/>
      <c r="H274" s="490">
        <f>SUM(H275)</f>
        <v>0</v>
      </c>
      <c r="I274" s="490">
        <f>SUM(I275)</f>
        <v>0</v>
      </c>
    </row>
    <row r="275" spans="1:9" s="43" customFormat="1" ht="48.75" hidden="1" customHeight="1" x14ac:dyDescent="0.25">
      <c r="A275" s="55" t="s">
        <v>183</v>
      </c>
      <c r="B275" s="5" t="s">
        <v>104</v>
      </c>
      <c r="C275" s="402" t="s">
        <v>12</v>
      </c>
      <c r="D275" s="251" t="s">
        <v>221</v>
      </c>
      <c r="E275" s="252" t="s">
        <v>422</v>
      </c>
      <c r="F275" s="253" t="s">
        <v>423</v>
      </c>
      <c r="G275" s="60"/>
      <c r="H275" s="491">
        <f>SUM(H276)</f>
        <v>0</v>
      </c>
      <c r="I275" s="491">
        <f>SUM(I276)</f>
        <v>0</v>
      </c>
    </row>
    <row r="276" spans="1:9" s="43" customFormat="1" ht="48.75" hidden="1" customHeight="1" x14ac:dyDescent="0.25">
      <c r="A276" s="55" t="s">
        <v>483</v>
      </c>
      <c r="B276" s="5" t="s">
        <v>104</v>
      </c>
      <c r="C276" s="402" t="s">
        <v>12</v>
      </c>
      <c r="D276" s="251" t="s">
        <v>221</v>
      </c>
      <c r="E276" s="252" t="s">
        <v>12</v>
      </c>
      <c r="F276" s="253" t="s">
        <v>423</v>
      </c>
      <c r="G276" s="60"/>
      <c r="H276" s="491">
        <f>SUM(H277+H279+H281+H283)</f>
        <v>0</v>
      </c>
      <c r="I276" s="491">
        <f>SUM(I277+I279+I281+I283)</f>
        <v>0</v>
      </c>
    </row>
    <row r="277" spans="1:9" s="43" customFormat="1" ht="48.75" hidden="1" customHeight="1" x14ac:dyDescent="0.25">
      <c r="A277" s="55" t="s">
        <v>615</v>
      </c>
      <c r="B277" s="5" t="s">
        <v>104</v>
      </c>
      <c r="C277" s="402" t="s">
        <v>12</v>
      </c>
      <c r="D277" s="251" t="s">
        <v>221</v>
      </c>
      <c r="E277" s="252" t="s">
        <v>12</v>
      </c>
      <c r="F277" s="392">
        <v>50181</v>
      </c>
      <c r="G277" s="60"/>
      <c r="H277" s="491">
        <f>SUM(H278)</f>
        <v>0</v>
      </c>
      <c r="I277" s="491">
        <f>SUM(I278)</f>
        <v>0</v>
      </c>
    </row>
    <row r="278" spans="1:9" s="43" customFormat="1" ht="17.25" hidden="1" customHeight="1" x14ac:dyDescent="0.25">
      <c r="A278" s="55" t="s">
        <v>21</v>
      </c>
      <c r="B278" s="5" t="s">
        <v>104</v>
      </c>
      <c r="C278" s="402" t="s">
        <v>12</v>
      </c>
      <c r="D278" s="251" t="s">
        <v>221</v>
      </c>
      <c r="E278" s="252" t="s">
        <v>12</v>
      </c>
      <c r="F278" s="392">
        <v>50181</v>
      </c>
      <c r="G278" s="60" t="s">
        <v>68</v>
      </c>
      <c r="H278" s="493"/>
      <c r="I278" s="493"/>
    </row>
    <row r="279" spans="1:9" s="43" customFormat="1" ht="32.25" hidden="1" customHeight="1" x14ac:dyDescent="0.25">
      <c r="A279" s="55" t="s">
        <v>772</v>
      </c>
      <c r="B279" s="5" t="s">
        <v>104</v>
      </c>
      <c r="C279" s="402" t="s">
        <v>12</v>
      </c>
      <c r="D279" s="251" t="s">
        <v>221</v>
      </c>
      <c r="E279" s="252" t="s">
        <v>12</v>
      </c>
      <c r="F279" s="253" t="s">
        <v>818</v>
      </c>
      <c r="G279" s="60"/>
      <c r="H279" s="491">
        <f>SUM(H280)</f>
        <v>0</v>
      </c>
      <c r="I279" s="491">
        <f>SUM(I280)</f>
        <v>0</v>
      </c>
    </row>
    <row r="280" spans="1:9" s="43" customFormat="1" ht="18" hidden="1" customHeight="1" x14ac:dyDescent="0.25">
      <c r="A280" s="3" t="s">
        <v>21</v>
      </c>
      <c r="B280" s="5" t="s">
        <v>104</v>
      </c>
      <c r="C280" s="402" t="s">
        <v>12</v>
      </c>
      <c r="D280" s="251" t="s">
        <v>221</v>
      </c>
      <c r="E280" s="252" t="s">
        <v>12</v>
      </c>
      <c r="F280" s="253" t="s">
        <v>818</v>
      </c>
      <c r="G280" s="60" t="s">
        <v>68</v>
      </c>
      <c r="H280" s="493">
        <f>SUM(прил10!I237)</f>
        <v>0</v>
      </c>
      <c r="I280" s="493">
        <f>SUM(прил10!J237)</f>
        <v>0</v>
      </c>
    </row>
    <row r="281" spans="1:9" s="43" customFormat="1" ht="18" hidden="1" customHeight="1" x14ac:dyDescent="0.25">
      <c r="A281" s="3" t="s">
        <v>774</v>
      </c>
      <c r="B281" s="5" t="s">
        <v>104</v>
      </c>
      <c r="C281" s="402" t="s">
        <v>12</v>
      </c>
      <c r="D281" s="251" t="s">
        <v>221</v>
      </c>
      <c r="E281" s="252" t="s">
        <v>12</v>
      </c>
      <c r="F281" s="253" t="s">
        <v>775</v>
      </c>
      <c r="G281" s="60"/>
      <c r="H281" s="491">
        <f>SUM(H282)</f>
        <v>0</v>
      </c>
      <c r="I281" s="491">
        <f>SUM(I282)</f>
        <v>0</v>
      </c>
    </row>
    <row r="282" spans="1:9" s="43" customFormat="1" ht="18" hidden="1" customHeight="1" x14ac:dyDescent="0.25">
      <c r="A282" s="3" t="s">
        <v>21</v>
      </c>
      <c r="B282" s="5" t="s">
        <v>104</v>
      </c>
      <c r="C282" s="402" t="s">
        <v>12</v>
      </c>
      <c r="D282" s="251" t="s">
        <v>221</v>
      </c>
      <c r="E282" s="252" t="s">
        <v>12</v>
      </c>
      <c r="F282" s="253" t="s">
        <v>775</v>
      </c>
      <c r="G282" s="60" t="s">
        <v>68</v>
      </c>
      <c r="H282" s="493">
        <f>SUM(прил10!I239)</f>
        <v>0</v>
      </c>
      <c r="I282" s="493">
        <f>SUM(прил10!J239)</f>
        <v>0</v>
      </c>
    </row>
    <row r="283" spans="1:9" s="43" customFormat="1" ht="47.25" hidden="1" customHeight="1" x14ac:dyDescent="0.25">
      <c r="A283" s="3" t="s">
        <v>614</v>
      </c>
      <c r="B283" s="5" t="s">
        <v>104</v>
      </c>
      <c r="C283" s="402" t="s">
        <v>12</v>
      </c>
      <c r="D283" s="251" t="s">
        <v>221</v>
      </c>
      <c r="E283" s="252" t="s">
        <v>12</v>
      </c>
      <c r="F283" s="253" t="s">
        <v>613</v>
      </c>
      <c r="G283" s="60"/>
      <c r="H283" s="491">
        <f>SUM(H284)</f>
        <v>0</v>
      </c>
      <c r="I283" s="491">
        <f>SUM(I284)</f>
        <v>0</v>
      </c>
    </row>
    <row r="284" spans="1:9" s="43" customFormat="1" ht="18" hidden="1" customHeight="1" x14ac:dyDescent="0.25">
      <c r="A284" s="3" t="s">
        <v>21</v>
      </c>
      <c r="B284" s="5" t="s">
        <v>104</v>
      </c>
      <c r="C284" s="402" t="s">
        <v>12</v>
      </c>
      <c r="D284" s="251" t="s">
        <v>221</v>
      </c>
      <c r="E284" s="252" t="s">
        <v>12</v>
      </c>
      <c r="F284" s="253" t="s">
        <v>613</v>
      </c>
      <c r="G284" s="60" t="s">
        <v>68</v>
      </c>
      <c r="H284" s="493">
        <f>SUM(прил10!I241)</f>
        <v>0</v>
      </c>
      <c r="I284" s="493">
        <f>SUM(прил10!J241)</f>
        <v>0</v>
      </c>
    </row>
    <row r="285" spans="1:9" s="43" customFormat="1" ht="18" hidden="1" customHeight="1" x14ac:dyDescent="0.25">
      <c r="A285" s="88" t="s">
        <v>781</v>
      </c>
      <c r="B285" s="23" t="s">
        <v>104</v>
      </c>
      <c r="C285" s="23" t="s">
        <v>15</v>
      </c>
      <c r="D285" s="227"/>
      <c r="E285" s="228"/>
      <c r="F285" s="229"/>
      <c r="G285" s="22"/>
      <c r="H285" s="497">
        <f t="shared" ref="H285:I289" si="26">SUM(H286)</f>
        <v>0</v>
      </c>
      <c r="I285" s="497">
        <f t="shared" si="26"/>
        <v>0</v>
      </c>
    </row>
    <row r="286" spans="1:9" s="43" customFormat="1" ht="32.25" hidden="1" customHeight="1" x14ac:dyDescent="0.25">
      <c r="A286" s="27" t="s">
        <v>180</v>
      </c>
      <c r="B286" s="29" t="s">
        <v>104</v>
      </c>
      <c r="C286" s="33" t="s">
        <v>15</v>
      </c>
      <c r="D286" s="236" t="s">
        <v>481</v>
      </c>
      <c r="E286" s="237" t="s">
        <v>422</v>
      </c>
      <c r="F286" s="238" t="s">
        <v>423</v>
      </c>
      <c r="G286" s="31"/>
      <c r="H286" s="490">
        <f t="shared" si="26"/>
        <v>0</v>
      </c>
      <c r="I286" s="490">
        <f t="shared" si="26"/>
        <v>0</v>
      </c>
    </row>
    <row r="287" spans="1:9" s="43" customFormat="1" ht="48" hidden="1" customHeight="1" x14ac:dyDescent="0.25">
      <c r="A287" s="55" t="s">
        <v>181</v>
      </c>
      <c r="B287" s="5" t="s">
        <v>104</v>
      </c>
      <c r="C287" s="402" t="s">
        <v>15</v>
      </c>
      <c r="D287" s="251" t="s">
        <v>219</v>
      </c>
      <c r="E287" s="252" t="s">
        <v>422</v>
      </c>
      <c r="F287" s="253" t="s">
        <v>423</v>
      </c>
      <c r="G287" s="60"/>
      <c r="H287" s="491">
        <f t="shared" si="26"/>
        <v>0</v>
      </c>
      <c r="I287" s="491">
        <f t="shared" si="26"/>
        <v>0</v>
      </c>
    </row>
    <row r="288" spans="1:9" s="43" customFormat="1" ht="33" hidden="1" customHeight="1" x14ac:dyDescent="0.25">
      <c r="A288" s="109" t="s">
        <v>482</v>
      </c>
      <c r="B288" s="5" t="s">
        <v>104</v>
      </c>
      <c r="C288" s="402" t="s">
        <v>15</v>
      </c>
      <c r="D288" s="251" t="s">
        <v>219</v>
      </c>
      <c r="E288" s="252" t="s">
        <v>10</v>
      </c>
      <c r="F288" s="253" t="s">
        <v>423</v>
      </c>
      <c r="G288" s="60"/>
      <c r="H288" s="491">
        <f t="shared" si="26"/>
        <v>0</v>
      </c>
      <c r="I288" s="491">
        <f t="shared" si="26"/>
        <v>0</v>
      </c>
    </row>
    <row r="289" spans="1:9" s="43" customFormat="1" ht="19.5" hidden="1" customHeight="1" x14ac:dyDescent="0.25">
      <c r="A289" s="109" t="s">
        <v>579</v>
      </c>
      <c r="B289" s="5" t="s">
        <v>104</v>
      </c>
      <c r="C289" s="402" t="s">
        <v>15</v>
      </c>
      <c r="D289" s="251" t="s">
        <v>219</v>
      </c>
      <c r="E289" s="252" t="s">
        <v>10</v>
      </c>
      <c r="F289" s="253" t="s">
        <v>578</v>
      </c>
      <c r="G289" s="60"/>
      <c r="H289" s="491">
        <f t="shared" si="26"/>
        <v>0</v>
      </c>
      <c r="I289" s="491">
        <f t="shared" si="26"/>
        <v>0</v>
      </c>
    </row>
    <row r="290" spans="1:9" s="43" customFormat="1" ht="33" hidden="1" customHeight="1" x14ac:dyDescent="0.25">
      <c r="A290" s="77" t="s">
        <v>184</v>
      </c>
      <c r="B290" s="5" t="s">
        <v>104</v>
      </c>
      <c r="C290" s="402" t="s">
        <v>15</v>
      </c>
      <c r="D290" s="251" t="s">
        <v>219</v>
      </c>
      <c r="E290" s="252" t="s">
        <v>10</v>
      </c>
      <c r="F290" s="253" t="s">
        <v>578</v>
      </c>
      <c r="G290" s="60" t="s">
        <v>179</v>
      </c>
      <c r="H290" s="493">
        <f>SUM(прил10!I247)</f>
        <v>0</v>
      </c>
      <c r="I290" s="493">
        <f>SUM(прил10!J247)</f>
        <v>0</v>
      </c>
    </row>
    <row r="291" spans="1:9" ht="17.25" customHeight="1" x14ac:dyDescent="0.25">
      <c r="A291" s="75" t="s">
        <v>27</v>
      </c>
      <c r="B291" s="16" t="s">
        <v>29</v>
      </c>
      <c r="C291" s="39"/>
      <c r="D291" s="263"/>
      <c r="E291" s="264"/>
      <c r="F291" s="265"/>
      <c r="G291" s="15"/>
      <c r="H291" s="544">
        <f>SUM(H292+H317+H373+H396+H416)</f>
        <v>243355751</v>
      </c>
      <c r="I291" s="544">
        <f>SUM(I292+I317+I373+I396+I416)</f>
        <v>238427079</v>
      </c>
    </row>
    <row r="292" spans="1:9" ht="15.75" x14ac:dyDescent="0.25">
      <c r="A292" s="88" t="s">
        <v>28</v>
      </c>
      <c r="B292" s="23" t="s">
        <v>29</v>
      </c>
      <c r="C292" s="23" t="s">
        <v>10</v>
      </c>
      <c r="D292" s="227"/>
      <c r="E292" s="228"/>
      <c r="F292" s="229"/>
      <c r="G292" s="22"/>
      <c r="H292" s="497">
        <f>SUM(H293,H307,H312)</f>
        <v>28315308</v>
      </c>
      <c r="I292" s="497">
        <f>SUM(I293,I307,I312)</f>
        <v>28315308</v>
      </c>
    </row>
    <row r="293" spans="1:9" ht="35.25" customHeight="1" x14ac:dyDescent="0.25">
      <c r="A293" s="27" t="s">
        <v>149</v>
      </c>
      <c r="B293" s="29" t="s">
        <v>29</v>
      </c>
      <c r="C293" s="29" t="s">
        <v>10</v>
      </c>
      <c r="D293" s="230" t="s">
        <v>487</v>
      </c>
      <c r="E293" s="231" t="s">
        <v>422</v>
      </c>
      <c r="F293" s="232" t="s">
        <v>423</v>
      </c>
      <c r="G293" s="31"/>
      <c r="H293" s="490">
        <f>SUM(H294)</f>
        <v>28177308</v>
      </c>
      <c r="I293" s="490">
        <f>SUM(I294)</f>
        <v>28177308</v>
      </c>
    </row>
    <row r="294" spans="1:9" ht="49.5" customHeight="1" x14ac:dyDescent="0.25">
      <c r="A294" s="3" t="s">
        <v>150</v>
      </c>
      <c r="B294" s="5" t="s">
        <v>29</v>
      </c>
      <c r="C294" s="5" t="s">
        <v>10</v>
      </c>
      <c r="D294" s="233" t="s">
        <v>233</v>
      </c>
      <c r="E294" s="234" t="s">
        <v>422</v>
      </c>
      <c r="F294" s="235" t="s">
        <v>423</v>
      </c>
      <c r="G294" s="60"/>
      <c r="H294" s="491">
        <f>SUM(H295)</f>
        <v>28177308</v>
      </c>
      <c r="I294" s="491">
        <f>SUM(I295)</f>
        <v>28177308</v>
      </c>
    </row>
    <row r="295" spans="1:9" ht="17.25" customHeight="1" x14ac:dyDescent="0.25">
      <c r="A295" s="3" t="s">
        <v>488</v>
      </c>
      <c r="B295" s="5" t="s">
        <v>29</v>
      </c>
      <c r="C295" s="5" t="s">
        <v>10</v>
      </c>
      <c r="D295" s="233" t="s">
        <v>233</v>
      </c>
      <c r="E295" s="234" t="s">
        <v>10</v>
      </c>
      <c r="F295" s="235" t="s">
        <v>423</v>
      </c>
      <c r="G295" s="60"/>
      <c r="H295" s="491">
        <f>SUM(H296+H299+H301+H303)</f>
        <v>28177308</v>
      </c>
      <c r="I295" s="491">
        <f>SUM(I296+I299+I301+I303)</f>
        <v>28177308</v>
      </c>
    </row>
    <row r="296" spans="1:9" ht="81" customHeight="1" x14ac:dyDescent="0.25">
      <c r="A296" s="3" t="s">
        <v>489</v>
      </c>
      <c r="B296" s="5" t="s">
        <v>29</v>
      </c>
      <c r="C296" s="5" t="s">
        <v>10</v>
      </c>
      <c r="D296" s="233" t="s">
        <v>233</v>
      </c>
      <c r="E296" s="234" t="s">
        <v>10</v>
      </c>
      <c r="F296" s="235" t="s">
        <v>490</v>
      </c>
      <c r="G296" s="2"/>
      <c r="H296" s="491">
        <f>SUM(H297:H298)</f>
        <v>13765310</v>
      </c>
      <c r="I296" s="491">
        <f>SUM(I297:I298)</f>
        <v>13765310</v>
      </c>
    </row>
    <row r="297" spans="1:9" ht="47.25" x14ac:dyDescent="0.25">
      <c r="A297" s="86" t="s">
        <v>80</v>
      </c>
      <c r="B297" s="5" t="s">
        <v>29</v>
      </c>
      <c r="C297" s="5" t="s">
        <v>10</v>
      </c>
      <c r="D297" s="233" t="s">
        <v>233</v>
      </c>
      <c r="E297" s="234" t="s">
        <v>10</v>
      </c>
      <c r="F297" s="235" t="s">
        <v>490</v>
      </c>
      <c r="G297" s="284" t="s">
        <v>13</v>
      </c>
      <c r="H297" s="493">
        <f>SUM(прил10!I392)</f>
        <v>13536964</v>
      </c>
      <c r="I297" s="493">
        <f>SUM(прил10!J392)</f>
        <v>13536964</v>
      </c>
    </row>
    <row r="298" spans="1:9" ht="31.5" customHeight="1" x14ac:dyDescent="0.25">
      <c r="A298" s="91" t="s">
        <v>598</v>
      </c>
      <c r="B298" s="5" t="s">
        <v>29</v>
      </c>
      <c r="C298" s="5" t="s">
        <v>10</v>
      </c>
      <c r="D298" s="233" t="s">
        <v>233</v>
      </c>
      <c r="E298" s="234" t="s">
        <v>10</v>
      </c>
      <c r="F298" s="235" t="s">
        <v>490</v>
      </c>
      <c r="G298" s="284" t="s">
        <v>16</v>
      </c>
      <c r="H298" s="493">
        <f>SUM(прил10!I393)</f>
        <v>228346</v>
      </c>
      <c r="I298" s="493">
        <f>SUM(прил10!J393)</f>
        <v>228346</v>
      </c>
    </row>
    <row r="299" spans="1:9" ht="46.5" hidden="1" customHeight="1" x14ac:dyDescent="0.25">
      <c r="A299" s="104" t="s">
        <v>835</v>
      </c>
      <c r="B299" s="5" t="s">
        <v>29</v>
      </c>
      <c r="C299" s="5" t="s">
        <v>10</v>
      </c>
      <c r="D299" s="233" t="s">
        <v>233</v>
      </c>
      <c r="E299" s="234" t="s">
        <v>10</v>
      </c>
      <c r="F299" s="235" t="s">
        <v>836</v>
      </c>
      <c r="G299" s="284"/>
      <c r="H299" s="491">
        <f>SUM(H300)</f>
        <v>0</v>
      </c>
      <c r="I299" s="491">
        <f>SUM(I300)</f>
        <v>0</v>
      </c>
    </row>
    <row r="300" spans="1:9" ht="31.5" hidden="1" customHeight="1" x14ac:dyDescent="0.25">
      <c r="A300" s="77" t="s">
        <v>184</v>
      </c>
      <c r="B300" s="5" t="s">
        <v>29</v>
      </c>
      <c r="C300" s="5" t="s">
        <v>10</v>
      </c>
      <c r="D300" s="233" t="s">
        <v>233</v>
      </c>
      <c r="E300" s="234" t="s">
        <v>10</v>
      </c>
      <c r="F300" s="235" t="s">
        <v>836</v>
      </c>
      <c r="G300" s="284" t="s">
        <v>179</v>
      </c>
      <c r="H300" s="493">
        <f>SUM(прил10!I395)</f>
        <v>0</v>
      </c>
      <c r="I300" s="493">
        <f>SUM(прил10!J395)</f>
        <v>0</v>
      </c>
    </row>
    <row r="301" spans="1:9" ht="31.5" hidden="1" customHeight="1" x14ac:dyDescent="0.25">
      <c r="A301" s="391" t="s">
        <v>595</v>
      </c>
      <c r="B301" s="5" t="s">
        <v>29</v>
      </c>
      <c r="C301" s="5" t="s">
        <v>10</v>
      </c>
      <c r="D301" s="233" t="s">
        <v>233</v>
      </c>
      <c r="E301" s="234" t="s">
        <v>10</v>
      </c>
      <c r="F301" s="235" t="s">
        <v>594</v>
      </c>
      <c r="G301" s="284"/>
      <c r="H301" s="491">
        <f>SUM(H302)</f>
        <v>0</v>
      </c>
      <c r="I301" s="491">
        <f>SUM(I302)</f>
        <v>0</v>
      </c>
    </row>
    <row r="302" spans="1:9" ht="33.75" hidden="1" customHeight="1" x14ac:dyDescent="0.25">
      <c r="A302" s="114" t="s">
        <v>598</v>
      </c>
      <c r="B302" s="5" t="s">
        <v>29</v>
      </c>
      <c r="C302" s="5" t="s">
        <v>10</v>
      </c>
      <c r="D302" s="233" t="s">
        <v>233</v>
      </c>
      <c r="E302" s="234" t="s">
        <v>10</v>
      </c>
      <c r="F302" s="235" t="s">
        <v>594</v>
      </c>
      <c r="G302" s="284" t="s">
        <v>16</v>
      </c>
      <c r="H302" s="493">
        <f>SUM(прил10!I397)</f>
        <v>0</v>
      </c>
      <c r="I302" s="493">
        <f>SUM(прил10!J397)</f>
        <v>0</v>
      </c>
    </row>
    <row r="303" spans="1:9" ht="33" customHeight="1" x14ac:dyDescent="0.25">
      <c r="A303" s="3" t="s">
        <v>90</v>
      </c>
      <c r="B303" s="5" t="s">
        <v>29</v>
      </c>
      <c r="C303" s="5" t="s">
        <v>10</v>
      </c>
      <c r="D303" s="233" t="s">
        <v>233</v>
      </c>
      <c r="E303" s="234" t="s">
        <v>10</v>
      </c>
      <c r="F303" s="235" t="s">
        <v>455</v>
      </c>
      <c r="G303" s="60"/>
      <c r="H303" s="491">
        <f>SUM(H304:H306)</f>
        <v>14411998</v>
      </c>
      <c r="I303" s="491">
        <f>SUM(I304:I306)</f>
        <v>14411998</v>
      </c>
    </row>
    <row r="304" spans="1:9" ht="49.5" customHeight="1" x14ac:dyDescent="0.25">
      <c r="A304" s="86" t="s">
        <v>80</v>
      </c>
      <c r="B304" s="5" t="s">
        <v>29</v>
      </c>
      <c r="C304" s="5" t="s">
        <v>10</v>
      </c>
      <c r="D304" s="233" t="s">
        <v>233</v>
      </c>
      <c r="E304" s="234" t="s">
        <v>10</v>
      </c>
      <c r="F304" s="235" t="s">
        <v>455</v>
      </c>
      <c r="G304" s="60" t="s">
        <v>13</v>
      </c>
      <c r="H304" s="493">
        <f>SUM(прил10!I399)</f>
        <v>5561890</v>
      </c>
      <c r="I304" s="493">
        <f>SUM(прил10!J399)</f>
        <v>5561890</v>
      </c>
    </row>
    <row r="305" spans="1:9" ht="31.5" customHeight="1" x14ac:dyDescent="0.25">
      <c r="A305" s="91" t="s">
        <v>598</v>
      </c>
      <c r="B305" s="5" t="s">
        <v>29</v>
      </c>
      <c r="C305" s="5" t="s">
        <v>10</v>
      </c>
      <c r="D305" s="233" t="s">
        <v>233</v>
      </c>
      <c r="E305" s="234" t="s">
        <v>10</v>
      </c>
      <c r="F305" s="235" t="s">
        <v>455</v>
      </c>
      <c r="G305" s="60" t="s">
        <v>16</v>
      </c>
      <c r="H305" s="493">
        <f>SUM(прил10!I400)</f>
        <v>8358758</v>
      </c>
      <c r="I305" s="493">
        <f>SUM(прил10!J400)</f>
        <v>8358758</v>
      </c>
    </row>
    <row r="306" spans="1:9" ht="18" customHeight="1" x14ac:dyDescent="0.25">
      <c r="A306" s="3" t="s">
        <v>18</v>
      </c>
      <c r="B306" s="5" t="s">
        <v>29</v>
      </c>
      <c r="C306" s="5" t="s">
        <v>10</v>
      </c>
      <c r="D306" s="233" t="s">
        <v>233</v>
      </c>
      <c r="E306" s="234" t="s">
        <v>10</v>
      </c>
      <c r="F306" s="235" t="s">
        <v>455</v>
      </c>
      <c r="G306" s="60" t="s">
        <v>17</v>
      </c>
      <c r="H306" s="493">
        <f>SUM(прил10!I401)</f>
        <v>491350</v>
      </c>
      <c r="I306" s="493">
        <f>SUM(прил10!J401)</f>
        <v>491350</v>
      </c>
    </row>
    <row r="307" spans="1:9" ht="51.75" hidden="1" customHeight="1" x14ac:dyDescent="0.25">
      <c r="A307" s="27" t="s">
        <v>140</v>
      </c>
      <c r="B307" s="29" t="s">
        <v>29</v>
      </c>
      <c r="C307" s="29" t="s">
        <v>10</v>
      </c>
      <c r="D307" s="230" t="s">
        <v>782</v>
      </c>
      <c r="E307" s="231" t="s">
        <v>422</v>
      </c>
      <c r="F307" s="232" t="s">
        <v>423</v>
      </c>
      <c r="G307" s="31"/>
      <c r="H307" s="490">
        <f t="shared" ref="H307:I310" si="27">SUM(H308)</f>
        <v>0</v>
      </c>
      <c r="I307" s="490">
        <f t="shared" si="27"/>
        <v>0</v>
      </c>
    </row>
    <row r="308" spans="1:9" ht="81" hidden="1" customHeight="1" x14ac:dyDescent="0.25">
      <c r="A308" s="3" t="s">
        <v>254</v>
      </c>
      <c r="B308" s="5" t="s">
        <v>29</v>
      </c>
      <c r="C308" s="5" t="s">
        <v>10</v>
      </c>
      <c r="D308" s="233" t="s">
        <v>252</v>
      </c>
      <c r="E308" s="234" t="s">
        <v>422</v>
      </c>
      <c r="F308" s="235" t="s">
        <v>423</v>
      </c>
      <c r="G308" s="60"/>
      <c r="H308" s="491">
        <f t="shared" si="27"/>
        <v>0</v>
      </c>
      <c r="I308" s="491">
        <f t="shared" si="27"/>
        <v>0</v>
      </c>
    </row>
    <row r="309" spans="1:9" ht="33.75" hidden="1" customHeight="1" x14ac:dyDescent="0.25">
      <c r="A309" s="3" t="s">
        <v>468</v>
      </c>
      <c r="B309" s="5" t="s">
        <v>29</v>
      </c>
      <c r="C309" s="5" t="s">
        <v>10</v>
      </c>
      <c r="D309" s="233" t="s">
        <v>252</v>
      </c>
      <c r="E309" s="234" t="s">
        <v>10</v>
      </c>
      <c r="F309" s="235" t="s">
        <v>423</v>
      </c>
      <c r="G309" s="60"/>
      <c r="H309" s="491">
        <f t="shared" si="27"/>
        <v>0</v>
      </c>
      <c r="I309" s="491">
        <f t="shared" si="27"/>
        <v>0</v>
      </c>
    </row>
    <row r="310" spans="1:9" ht="32.25" hidden="1" customHeight="1" x14ac:dyDescent="0.25">
      <c r="A310" s="3" t="s">
        <v>253</v>
      </c>
      <c r="B310" s="5" t="s">
        <v>29</v>
      </c>
      <c r="C310" s="5" t="s">
        <v>10</v>
      </c>
      <c r="D310" s="233" t="s">
        <v>252</v>
      </c>
      <c r="E310" s="234" t="s">
        <v>10</v>
      </c>
      <c r="F310" s="235" t="s">
        <v>469</v>
      </c>
      <c r="G310" s="60"/>
      <c r="H310" s="491">
        <f t="shared" si="27"/>
        <v>0</v>
      </c>
      <c r="I310" s="491">
        <f t="shared" si="27"/>
        <v>0</v>
      </c>
    </row>
    <row r="311" spans="1:9" ht="32.25" hidden="1" customHeight="1" x14ac:dyDescent="0.25">
      <c r="A311" s="3" t="s">
        <v>598</v>
      </c>
      <c r="B311" s="5" t="s">
        <v>29</v>
      </c>
      <c r="C311" s="5" t="s">
        <v>10</v>
      </c>
      <c r="D311" s="233" t="s">
        <v>252</v>
      </c>
      <c r="E311" s="234" t="s">
        <v>10</v>
      </c>
      <c r="F311" s="235" t="s">
        <v>469</v>
      </c>
      <c r="G311" s="60" t="s">
        <v>16</v>
      </c>
      <c r="H311" s="493">
        <f>SUM(прил10!I406)</f>
        <v>0</v>
      </c>
      <c r="I311" s="493">
        <f>SUM(прил10!J406)</f>
        <v>0</v>
      </c>
    </row>
    <row r="312" spans="1:9" ht="64.5" customHeight="1" x14ac:dyDescent="0.25">
      <c r="A312" s="76" t="s">
        <v>136</v>
      </c>
      <c r="B312" s="28" t="s">
        <v>29</v>
      </c>
      <c r="C312" s="42" t="s">
        <v>10</v>
      </c>
      <c r="D312" s="242" t="s">
        <v>212</v>
      </c>
      <c r="E312" s="243" t="s">
        <v>422</v>
      </c>
      <c r="F312" s="244" t="s">
        <v>423</v>
      </c>
      <c r="G312" s="28"/>
      <c r="H312" s="490">
        <f t="shared" ref="H312:I315" si="28">SUM(H313)</f>
        <v>138000</v>
      </c>
      <c r="I312" s="490">
        <f t="shared" si="28"/>
        <v>138000</v>
      </c>
    </row>
    <row r="313" spans="1:9" ht="96" customHeight="1" x14ac:dyDescent="0.25">
      <c r="A313" s="77" t="s">
        <v>152</v>
      </c>
      <c r="B313" s="2" t="s">
        <v>29</v>
      </c>
      <c r="C313" s="8" t="s">
        <v>10</v>
      </c>
      <c r="D313" s="269" t="s">
        <v>214</v>
      </c>
      <c r="E313" s="270" t="s">
        <v>422</v>
      </c>
      <c r="F313" s="271" t="s">
        <v>423</v>
      </c>
      <c r="G313" s="2"/>
      <c r="H313" s="491">
        <f t="shared" si="28"/>
        <v>138000</v>
      </c>
      <c r="I313" s="491">
        <f t="shared" si="28"/>
        <v>138000</v>
      </c>
    </row>
    <row r="314" spans="1:9" ht="49.5" customHeight="1" x14ac:dyDescent="0.25">
      <c r="A314" s="77" t="s">
        <v>442</v>
      </c>
      <c r="B314" s="2" t="s">
        <v>29</v>
      </c>
      <c r="C314" s="8" t="s">
        <v>10</v>
      </c>
      <c r="D314" s="269" t="s">
        <v>214</v>
      </c>
      <c r="E314" s="270" t="s">
        <v>10</v>
      </c>
      <c r="F314" s="271" t="s">
        <v>423</v>
      </c>
      <c r="G314" s="2"/>
      <c r="H314" s="491">
        <f t="shared" si="28"/>
        <v>138000</v>
      </c>
      <c r="I314" s="491">
        <f t="shared" si="28"/>
        <v>138000</v>
      </c>
    </row>
    <row r="315" spans="1:9" ht="18" customHeight="1" x14ac:dyDescent="0.25">
      <c r="A315" s="3" t="s">
        <v>105</v>
      </c>
      <c r="B315" s="2" t="s">
        <v>29</v>
      </c>
      <c r="C315" s="8" t="s">
        <v>10</v>
      </c>
      <c r="D315" s="269" t="s">
        <v>214</v>
      </c>
      <c r="E315" s="270" t="s">
        <v>10</v>
      </c>
      <c r="F315" s="271" t="s">
        <v>443</v>
      </c>
      <c r="G315" s="2"/>
      <c r="H315" s="491">
        <f t="shared" si="28"/>
        <v>138000</v>
      </c>
      <c r="I315" s="491">
        <f t="shared" si="28"/>
        <v>138000</v>
      </c>
    </row>
    <row r="316" spans="1:9" ht="30" customHeight="1" x14ac:dyDescent="0.25">
      <c r="A316" s="91" t="s">
        <v>598</v>
      </c>
      <c r="B316" s="2" t="s">
        <v>29</v>
      </c>
      <c r="C316" s="8" t="s">
        <v>10</v>
      </c>
      <c r="D316" s="269" t="s">
        <v>214</v>
      </c>
      <c r="E316" s="270" t="s">
        <v>10</v>
      </c>
      <c r="F316" s="271" t="s">
        <v>443</v>
      </c>
      <c r="G316" s="2" t="s">
        <v>16</v>
      </c>
      <c r="H316" s="492">
        <f>SUM(прил10!I411)</f>
        <v>138000</v>
      </c>
      <c r="I316" s="492">
        <f>SUM(прил10!J411)</f>
        <v>138000</v>
      </c>
    </row>
    <row r="317" spans="1:9" ht="15.75" x14ac:dyDescent="0.25">
      <c r="A317" s="88" t="s">
        <v>30</v>
      </c>
      <c r="B317" s="23" t="s">
        <v>29</v>
      </c>
      <c r="C317" s="23" t="s">
        <v>12</v>
      </c>
      <c r="D317" s="227"/>
      <c r="E317" s="228"/>
      <c r="F317" s="229"/>
      <c r="G317" s="22"/>
      <c r="H317" s="497">
        <f>SUM(H318+H368)</f>
        <v>185341342</v>
      </c>
      <c r="I317" s="497">
        <f>SUM(I318+I368)</f>
        <v>182359370</v>
      </c>
    </row>
    <row r="318" spans="1:9" ht="35.25" customHeight="1" x14ac:dyDescent="0.25">
      <c r="A318" s="27" t="s">
        <v>149</v>
      </c>
      <c r="B318" s="28" t="s">
        <v>29</v>
      </c>
      <c r="C318" s="28" t="s">
        <v>12</v>
      </c>
      <c r="D318" s="230" t="s">
        <v>487</v>
      </c>
      <c r="E318" s="231" t="s">
        <v>422</v>
      </c>
      <c r="F318" s="232" t="s">
        <v>423</v>
      </c>
      <c r="G318" s="28"/>
      <c r="H318" s="490">
        <f>SUM(H319+H364)</f>
        <v>184385642</v>
      </c>
      <c r="I318" s="490">
        <f>SUM(I319+I364)</f>
        <v>181403670</v>
      </c>
    </row>
    <row r="319" spans="1:9" ht="50.25" customHeight="1" x14ac:dyDescent="0.25">
      <c r="A319" s="3" t="s">
        <v>150</v>
      </c>
      <c r="B319" s="2" t="s">
        <v>29</v>
      </c>
      <c r="C319" s="2" t="s">
        <v>12</v>
      </c>
      <c r="D319" s="233" t="s">
        <v>233</v>
      </c>
      <c r="E319" s="234" t="s">
        <v>422</v>
      </c>
      <c r="F319" s="235" t="s">
        <v>423</v>
      </c>
      <c r="G319" s="2"/>
      <c r="H319" s="491">
        <f>SUM(H320+H355+H361+H358)</f>
        <v>184185642</v>
      </c>
      <c r="I319" s="491">
        <f>SUM(I320+I355+I361+I358)</f>
        <v>181203670</v>
      </c>
    </row>
    <row r="320" spans="1:9" ht="17.25" customHeight="1" x14ac:dyDescent="0.25">
      <c r="A320" s="288" t="s">
        <v>498</v>
      </c>
      <c r="B320" s="2" t="s">
        <v>29</v>
      </c>
      <c r="C320" s="2" t="s">
        <v>12</v>
      </c>
      <c r="D320" s="233" t="s">
        <v>233</v>
      </c>
      <c r="E320" s="234" t="s">
        <v>12</v>
      </c>
      <c r="F320" s="235" t="s">
        <v>423</v>
      </c>
      <c r="G320" s="2"/>
      <c r="H320" s="491">
        <f>SUM(H321+H324+H326+H328+H332+H343+H334+H336+H351+H341+H330+H345+H349+H339+H353)</f>
        <v>184185642</v>
      </c>
      <c r="I320" s="491">
        <f>SUM(I321+I324+I326+I328+I332+I343+I334+I336+I351+I341+I330+I345+I349+I339+I353)</f>
        <v>176188604</v>
      </c>
    </row>
    <row r="321" spans="1:9" ht="82.5" customHeight="1" x14ac:dyDescent="0.25">
      <c r="A321" s="51" t="s">
        <v>153</v>
      </c>
      <c r="B321" s="2" t="s">
        <v>29</v>
      </c>
      <c r="C321" s="2" t="s">
        <v>12</v>
      </c>
      <c r="D321" s="233" t="s">
        <v>233</v>
      </c>
      <c r="E321" s="234" t="s">
        <v>12</v>
      </c>
      <c r="F321" s="235" t="s">
        <v>491</v>
      </c>
      <c r="G321" s="2"/>
      <c r="H321" s="491">
        <f>SUM(H322:H323)</f>
        <v>141867870</v>
      </c>
      <c r="I321" s="491">
        <f>SUM(I322:I323)</f>
        <v>141867870</v>
      </c>
    </row>
    <row r="322" spans="1:9" ht="48" customHeight="1" x14ac:dyDescent="0.25">
      <c r="A322" s="86" t="s">
        <v>80</v>
      </c>
      <c r="B322" s="2" t="s">
        <v>29</v>
      </c>
      <c r="C322" s="2" t="s">
        <v>12</v>
      </c>
      <c r="D322" s="233" t="s">
        <v>233</v>
      </c>
      <c r="E322" s="234" t="s">
        <v>12</v>
      </c>
      <c r="F322" s="235" t="s">
        <v>491</v>
      </c>
      <c r="G322" s="2" t="s">
        <v>13</v>
      </c>
      <c r="H322" s="493">
        <f>SUM(прил10!I417)</f>
        <v>136848219</v>
      </c>
      <c r="I322" s="493">
        <f>SUM(прил10!J417)</f>
        <v>136848219</v>
      </c>
    </row>
    <row r="323" spans="1:9" ht="32.25" customHeight="1" x14ac:dyDescent="0.25">
      <c r="A323" s="91" t="s">
        <v>598</v>
      </c>
      <c r="B323" s="2" t="s">
        <v>29</v>
      </c>
      <c r="C323" s="2" t="s">
        <v>12</v>
      </c>
      <c r="D323" s="233" t="s">
        <v>233</v>
      </c>
      <c r="E323" s="234" t="s">
        <v>12</v>
      </c>
      <c r="F323" s="235" t="s">
        <v>491</v>
      </c>
      <c r="G323" s="2" t="s">
        <v>16</v>
      </c>
      <c r="H323" s="493">
        <f>SUM(прил10!I418)</f>
        <v>5019651</v>
      </c>
      <c r="I323" s="493">
        <f>SUM(прил10!J418)</f>
        <v>5019651</v>
      </c>
    </row>
    <row r="324" spans="1:9" ht="17.25" hidden="1" customHeight="1" x14ac:dyDescent="0.25">
      <c r="A324" s="391" t="s">
        <v>627</v>
      </c>
      <c r="B324" s="2" t="s">
        <v>29</v>
      </c>
      <c r="C324" s="2" t="s">
        <v>12</v>
      </c>
      <c r="D324" s="233" t="s">
        <v>233</v>
      </c>
      <c r="E324" s="234" t="s">
        <v>12</v>
      </c>
      <c r="F324" s="235" t="s">
        <v>626</v>
      </c>
      <c r="G324" s="2"/>
      <c r="H324" s="491">
        <f>SUM(H325)</f>
        <v>0</v>
      </c>
      <c r="I324" s="491">
        <f>SUM(I325)</f>
        <v>0</v>
      </c>
    </row>
    <row r="325" spans="1:9" ht="33" hidden="1" customHeight="1" x14ac:dyDescent="0.25">
      <c r="A325" s="114" t="s">
        <v>598</v>
      </c>
      <c r="B325" s="2" t="s">
        <v>29</v>
      </c>
      <c r="C325" s="2" t="s">
        <v>12</v>
      </c>
      <c r="D325" s="233" t="s">
        <v>233</v>
      </c>
      <c r="E325" s="234" t="s">
        <v>12</v>
      </c>
      <c r="F325" s="235" t="s">
        <v>626</v>
      </c>
      <c r="G325" s="2" t="s">
        <v>16</v>
      </c>
      <c r="H325" s="493">
        <f>SUM(прил10!I420)</f>
        <v>0</v>
      </c>
      <c r="I325" s="493">
        <f>SUM(прил10!J420)</f>
        <v>0</v>
      </c>
    </row>
    <row r="326" spans="1:9" ht="34.5" hidden="1" customHeight="1" x14ac:dyDescent="0.25">
      <c r="A326" s="391" t="s">
        <v>619</v>
      </c>
      <c r="B326" s="2" t="s">
        <v>29</v>
      </c>
      <c r="C326" s="2" t="s">
        <v>12</v>
      </c>
      <c r="D326" s="233" t="s">
        <v>233</v>
      </c>
      <c r="E326" s="234" t="s">
        <v>12</v>
      </c>
      <c r="F326" s="235" t="s">
        <v>618</v>
      </c>
      <c r="G326" s="2"/>
      <c r="H326" s="491">
        <f>SUM(H327)</f>
        <v>0</v>
      </c>
      <c r="I326" s="491">
        <f>SUM(I327)</f>
        <v>0</v>
      </c>
    </row>
    <row r="327" spans="1:9" ht="50.25" hidden="1" customHeight="1" x14ac:dyDescent="0.25">
      <c r="A327" s="104" t="s">
        <v>80</v>
      </c>
      <c r="B327" s="2" t="s">
        <v>29</v>
      </c>
      <c r="C327" s="2" t="s">
        <v>12</v>
      </c>
      <c r="D327" s="233" t="s">
        <v>233</v>
      </c>
      <c r="E327" s="234" t="s">
        <v>12</v>
      </c>
      <c r="F327" s="235" t="s">
        <v>618</v>
      </c>
      <c r="G327" s="2" t="s">
        <v>13</v>
      </c>
      <c r="H327" s="493">
        <f>SUM(прил10!I422)</f>
        <v>0</v>
      </c>
      <c r="I327" s="493">
        <f>SUM(прил10!J422)</f>
        <v>0</v>
      </c>
    </row>
    <row r="328" spans="1:9" ht="63.75" hidden="1" customHeight="1" x14ac:dyDescent="0.25">
      <c r="A328" s="391" t="s">
        <v>620</v>
      </c>
      <c r="B328" s="2" t="s">
        <v>29</v>
      </c>
      <c r="C328" s="2" t="s">
        <v>12</v>
      </c>
      <c r="D328" s="233" t="s">
        <v>233</v>
      </c>
      <c r="E328" s="234" t="s">
        <v>12</v>
      </c>
      <c r="F328" s="235" t="s">
        <v>617</v>
      </c>
      <c r="G328" s="2"/>
      <c r="H328" s="491">
        <f>SUM(H329)</f>
        <v>0</v>
      </c>
      <c r="I328" s="491">
        <f>SUM(I329)</f>
        <v>0</v>
      </c>
    </row>
    <row r="329" spans="1:9" ht="33" hidden="1" customHeight="1" x14ac:dyDescent="0.25">
      <c r="A329" s="114" t="s">
        <v>598</v>
      </c>
      <c r="B329" s="2" t="s">
        <v>29</v>
      </c>
      <c r="C329" s="2" t="s">
        <v>12</v>
      </c>
      <c r="D329" s="233" t="s">
        <v>233</v>
      </c>
      <c r="E329" s="234" t="s">
        <v>12</v>
      </c>
      <c r="F329" s="235" t="s">
        <v>617</v>
      </c>
      <c r="G329" s="2" t="s">
        <v>16</v>
      </c>
      <c r="H329" s="493">
        <f>SUM(прил10!I424)</f>
        <v>0</v>
      </c>
      <c r="I329" s="493">
        <f>SUM(прил10!J424)</f>
        <v>0</v>
      </c>
    </row>
    <row r="330" spans="1:9" ht="48" customHeight="1" x14ac:dyDescent="0.25">
      <c r="A330" s="652" t="s">
        <v>1117</v>
      </c>
      <c r="B330" s="5" t="s">
        <v>29</v>
      </c>
      <c r="C330" s="5" t="s">
        <v>12</v>
      </c>
      <c r="D330" s="233" t="s">
        <v>233</v>
      </c>
      <c r="E330" s="234" t="s">
        <v>12</v>
      </c>
      <c r="F330" s="235" t="s">
        <v>1116</v>
      </c>
      <c r="G330" s="2"/>
      <c r="H330" s="491">
        <f>SUM(H331)</f>
        <v>11796120</v>
      </c>
      <c r="I330" s="491">
        <f>SUM(I331)</f>
        <v>11796120</v>
      </c>
    </row>
    <row r="331" spans="1:9" ht="48" customHeight="1" x14ac:dyDescent="0.25">
      <c r="A331" s="86" t="s">
        <v>80</v>
      </c>
      <c r="B331" s="5" t="s">
        <v>29</v>
      </c>
      <c r="C331" s="5" t="s">
        <v>12</v>
      </c>
      <c r="D331" s="233" t="s">
        <v>233</v>
      </c>
      <c r="E331" s="234" t="s">
        <v>12</v>
      </c>
      <c r="F331" s="235" t="s">
        <v>1116</v>
      </c>
      <c r="G331" s="2" t="s">
        <v>13</v>
      </c>
      <c r="H331" s="493">
        <f>SUM(прил10!I426)</f>
        <v>11796120</v>
      </c>
      <c r="I331" s="493">
        <f>SUM(прил10!J426)</f>
        <v>11796120</v>
      </c>
    </row>
    <row r="332" spans="1:9" ht="48" hidden="1" customHeight="1" x14ac:dyDescent="0.25">
      <c r="A332" s="104" t="s">
        <v>783</v>
      </c>
      <c r="B332" s="5" t="s">
        <v>29</v>
      </c>
      <c r="C332" s="5" t="s">
        <v>12</v>
      </c>
      <c r="D332" s="233" t="s">
        <v>233</v>
      </c>
      <c r="E332" s="234" t="s">
        <v>12</v>
      </c>
      <c r="F332" s="235" t="s">
        <v>784</v>
      </c>
      <c r="G332" s="2"/>
      <c r="H332" s="491">
        <f>SUM(H333)</f>
        <v>0</v>
      </c>
      <c r="I332" s="491">
        <f>SUM(I333)</f>
        <v>0</v>
      </c>
    </row>
    <row r="333" spans="1:9" ht="32.25" hidden="1" customHeight="1" x14ac:dyDescent="0.25">
      <c r="A333" s="114" t="s">
        <v>598</v>
      </c>
      <c r="B333" s="5" t="s">
        <v>29</v>
      </c>
      <c r="C333" s="5" t="s">
        <v>12</v>
      </c>
      <c r="D333" s="233" t="s">
        <v>233</v>
      </c>
      <c r="E333" s="234" t="s">
        <v>12</v>
      </c>
      <c r="F333" s="235" t="s">
        <v>784</v>
      </c>
      <c r="G333" s="2" t="s">
        <v>16</v>
      </c>
      <c r="H333" s="493">
        <f>SUM(прил10!I428)</f>
        <v>0</v>
      </c>
      <c r="I333" s="493">
        <f>SUM(прил10!J428)</f>
        <v>0</v>
      </c>
    </row>
    <row r="334" spans="1:9" ht="32.25" hidden="1" customHeight="1" x14ac:dyDescent="0.25">
      <c r="A334" s="104" t="s">
        <v>785</v>
      </c>
      <c r="B334" s="5" t="s">
        <v>29</v>
      </c>
      <c r="C334" s="5" t="s">
        <v>12</v>
      </c>
      <c r="D334" s="233" t="s">
        <v>233</v>
      </c>
      <c r="E334" s="234" t="s">
        <v>12</v>
      </c>
      <c r="F334" s="235" t="s">
        <v>786</v>
      </c>
      <c r="G334" s="2"/>
      <c r="H334" s="491">
        <f>SUM(H335)</f>
        <v>0</v>
      </c>
      <c r="I334" s="491">
        <f>SUM(I335)</f>
        <v>0</v>
      </c>
    </row>
    <row r="335" spans="1:9" ht="32.25" hidden="1" customHeight="1" x14ac:dyDescent="0.25">
      <c r="A335" s="114" t="s">
        <v>598</v>
      </c>
      <c r="B335" s="5" t="s">
        <v>29</v>
      </c>
      <c r="C335" s="5" t="s">
        <v>12</v>
      </c>
      <c r="D335" s="233" t="s">
        <v>233</v>
      </c>
      <c r="E335" s="234" t="s">
        <v>12</v>
      </c>
      <c r="F335" s="235" t="s">
        <v>786</v>
      </c>
      <c r="G335" s="2" t="s">
        <v>16</v>
      </c>
      <c r="H335" s="493">
        <f>SUM(прил10!I430)</f>
        <v>0</v>
      </c>
      <c r="I335" s="493">
        <f>SUM(прил10!J430)</f>
        <v>0</v>
      </c>
    </row>
    <row r="336" spans="1:9" ht="32.25" customHeight="1" x14ac:dyDescent="0.25">
      <c r="A336" s="289" t="s">
        <v>492</v>
      </c>
      <c r="B336" s="2" t="s">
        <v>29</v>
      </c>
      <c r="C336" s="2" t="s">
        <v>12</v>
      </c>
      <c r="D336" s="233" t="s">
        <v>233</v>
      </c>
      <c r="E336" s="234" t="s">
        <v>12</v>
      </c>
      <c r="F336" s="235" t="s">
        <v>493</v>
      </c>
      <c r="G336" s="2"/>
      <c r="H336" s="491">
        <f>SUM(H337:H338)</f>
        <v>415700</v>
      </c>
      <c r="I336" s="491">
        <f>SUM(I337:I338)</f>
        <v>415700</v>
      </c>
    </row>
    <row r="337" spans="1:9" ht="49.5" customHeight="1" x14ac:dyDescent="0.25">
      <c r="A337" s="86" t="s">
        <v>80</v>
      </c>
      <c r="B337" s="2" t="s">
        <v>29</v>
      </c>
      <c r="C337" s="2" t="s">
        <v>12</v>
      </c>
      <c r="D337" s="233" t="s">
        <v>233</v>
      </c>
      <c r="E337" s="234" t="s">
        <v>12</v>
      </c>
      <c r="F337" s="235" t="s">
        <v>493</v>
      </c>
      <c r="G337" s="2" t="s">
        <v>13</v>
      </c>
      <c r="H337" s="493">
        <f>SUM(прил10!I432)</f>
        <v>350400</v>
      </c>
      <c r="I337" s="493">
        <f>SUM(прил10!J432)</f>
        <v>350400</v>
      </c>
    </row>
    <row r="338" spans="1:9" ht="16.5" customHeight="1" x14ac:dyDescent="0.25">
      <c r="A338" s="62" t="s">
        <v>40</v>
      </c>
      <c r="B338" s="2" t="s">
        <v>29</v>
      </c>
      <c r="C338" s="2" t="s">
        <v>12</v>
      </c>
      <c r="D338" s="233" t="s">
        <v>233</v>
      </c>
      <c r="E338" s="234" t="s">
        <v>12</v>
      </c>
      <c r="F338" s="235" t="s">
        <v>493</v>
      </c>
      <c r="G338" s="284" t="s">
        <v>39</v>
      </c>
      <c r="H338" s="493">
        <f>SUM(прил10!I433)</f>
        <v>65300</v>
      </c>
      <c r="I338" s="493">
        <f>SUM(прил10!J433)</f>
        <v>65300</v>
      </c>
    </row>
    <row r="339" spans="1:9" s="572" customFormat="1" ht="52.5" customHeight="1" x14ac:dyDescent="0.25">
      <c r="A339" s="51" t="s">
        <v>883</v>
      </c>
      <c r="B339" s="44" t="s">
        <v>29</v>
      </c>
      <c r="C339" s="44" t="s">
        <v>12</v>
      </c>
      <c r="D339" s="272" t="s">
        <v>233</v>
      </c>
      <c r="E339" s="273" t="s">
        <v>12</v>
      </c>
      <c r="F339" s="274" t="s">
        <v>882</v>
      </c>
      <c r="G339" s="44"/>
      <c r="H339" s="491">
        <f>SUM(H340)</f>
        <v>621000</v>
      </c>
      <c r="I339" s="491">
        <f>SUM(I340)</f>
        <v>621000</v>
      </c>
    </row>
    <row r="340" spans="1:9" s="572" customFormat="1" ht="36" customHeight="1" x14ac:dyDescent="0.25">
      <c r="A340" s="301" t="s">
        <v>598</v>
      </c>
      <c r="B340" s="44" t="s">
        <v>29</v>
      </c>
      <c r="C340" s="44" t="s">
        <v>12</v>
      </c>
      <c r="D340" s="272" t="s">
        <v>233</v>
      </c>
      <c r="E340" s="273" t="s">
        <v>12</v>
      </c>
      <c r="F340" s="274" t="s">
        <v>882</v>
      </c>
      <c r="G340" s="44" t="s">
        <v>16</v>
      </c>
      <c r="H340" s="493">
        <v>621000</v>
      </c>
      <c r="I340" s="493">
        <v>621000</v>
      </c>
    </row>
    <row r="341" spans="1:9" ht="48.75" customHeight="1" x14ac:dyDescent="0.25">
      <c r="A341" s="290" t="s">
        <v>819</v>
      </c>
      <c r="B341" s="44" t="s">
        <v>29</v>
      </c>
      <c r="C341" s="44" t="s">
        <v>12</v>
      </c>
      <c r="D341" s="272" t="s">
        <v>233</v>
      </c>
      <c r="E341" s="273" t="s">
        <v>12</v>
      </c>
      <c r="F341" s="274" t="s">
        <v>494</v>
      </c>
      <c r="G341" s="44"/>
      <c r="H341" s="491">
        <f>SUM(H342)</f>
        <v>2289338</v>
      </c>
      <c r="I341" s="491">
        <f>SUM(I342)</f>
        <v>2289338</v>
      </c>
    </row>
    <row r="342" spans="1:9" ht="30.75" customHeight="1" x14ac:dyDescent="0.25">
      <c r="A342" s="218" t="s">
        <v>598</v>
      </c>
      <c r="B342" s="60" t="s">
        <v>29</v>
      </c>
      <c r="C342" s="44" t="s">
        <v>12</v>
      </c>
      <c r="D342" s="272" t="s">
        <v>233</v>
      </c>
      <c r="E342" s="273" t="s">
        <v>12</v>
      </c>
      <c r="F342" s="274" t="s">
        <v>494</v>
      </c>
      <c r="G342" s="44" t="s">
        <v>16</v>
      </c>
      <c r="H342" s="493">
        <f>SUM(прил10!I437)</f>
        <v>2289338</v>
      </c>
      <c r="I342" s="493">
        <f>SUM(прил10!J437)</f>
        <v>2289338</v>
      </c>
    </row>
    <row r="343" spans="1:9" ht="18" customHeight="1" x14ac:dyDescent="0.25">
      <c r="A343" s="77" t="s">
        <v>905</v>
      </c>
      <c r="B343" s="2" t="s">
        <v>29</v>
      </c>
      <c r="C343" s="2" t="s">
        <v>12</v>
      </c>
      <c r="D343" s="233" t="s">
        <v>233</v>
      </c>
      <c r="E343" s="234" t="s">
        <v>12</v>
      </c>
      <c r="F343" s="235" t="s">
        <v>771</v>
      </c>
      <c r="G343" s="2"/>
      <c r="H343" s="491">
        <f>SUM(H344)</f>
        <v>3967000</v>
      </c>
      <c r="I343" s="491">
        <f>SUM(I344)</f>
        <v>0</v>
      </c>
    </row>
    <row r="344" spans="1:9" ht="31.5" customHeight="1" x14ac:dyDescent="0.25">
      <c r="A344" s="91" t="s">
        <v>598</v>
      </c>
      <c r="B344" s="2" t="s">
        <v>29</v>
      </c>
      <c r="C344" s="2" t="s">
        <v>12</v>
      </c>
      <c r="D344" s="233" t="s">
        <v>233</v>
      </c>
      <c r="E344" s="234" t="s">
        <v>12</v>
      </c>
      <c r="F344" s="235" t="s">
        <v>771</v>
      </c>
      <c r="G344" s="2" t="s">
        <v>16</v>
      </c>
      <c r="H344" s="493">
        <f>SUM(прил10!I439)</f>
        <v>3967000</v>
      </c>
      <c r="I344" s="493">
        <f>SUM(прил10!J439)</f>
        <v>0</v>
      </c>
    </row>
    <row r="345" spans="1:9" ht="33" customHeight="1" x14ac:dyDescent="0.25">
      <c r="A345" s="3" t="s">
        <v>90</v>
      </c>
      <c r="B345" s="5" t="s">
        <v>29</v>
      </c>
      <c r="C345" s="5" t="s">
        <v>12</v>
      </c>
      <c r="D345" s="233" t="s">
        <v>233</v>
      </c>
      <c r="E345" s="234" t="s">
        <v>12</v>
      </c>
      <c r="F345" s="235" t="s">
        <v>455</v>
      </c>
      <c r="G345" s="2"/>
      <c r="H345" s="491">
        <f>SUM(H346:H348)</f>
        <v>20377614</v>
      </c>
      <c r="I345" s="491">
        <f>SUM(I346:I348)</f>
        <v>16347576</v>
      </c>
    </row>
    <row r="346" spans="1:9" ht="49.5" customHeight="1" x14ac:dyDescent="0.25">
      <c r="A346" s="86" t="s">
        <v>80</v>
      </c>
      <c r="B346" s="5" t="s">
        <v>29</v>
      </c>
      <c r="C346" s="5" t="s">
        <v>12</v>
      </c>
      <c r="D346" s="233" t="s">
        <v>233</v>
      </c>
      <c r="E346" s="234" t="s">
        <v>12</v>
      </c>
      <c r="F346" s="235" t="s">
        <v>455</v>
      </c>
      <c r="G346" s="2" t="s">
        <v>13</v>
      </c>
      <c r="H346" s="492">
        <f>SUM(прил10!I441)</f>
        <v>2127490</v>
      </c>
      <c r="I346" s="492">
        <f>SUM(прил10!J441)</f>
        <v>2127490</v>
      </c>
    </row>
    <row r="347" spans="1:9" ht="31.5" customHeight="1" x14ac:dyDescent="0.25">
      <c r="A347" s="91" t="s">
        <v>598</v>
      </c>
      <c r="B347" s="5" t="s">
        <v>29</v>
      </c>
      <c r="C347" s="5" t="s">
        <v>12</v>
      </c>
      <c r="D347" s="233" t="s">
        <v>233</v>
      </c>
      <c r="E347" s="234" t="s">
        <v>12</v>
      </c>
      <c r="F347" s="235" t="s">
        <v>455</v>
      </c>
      <c r="G347" s="2" t="s">
        <v>16</v>
      </c>
      <c r="H347" s="492">
        <f>SUM(прил10!I442)</f>
        <v>15374263</v>
      </c>
      <c r="I347" s="492">
        <f>SUM(прил10!J442)</f>
        <v>11344225</v>
      </c>
    </row>
    <row r="348" spans="1:9" ht="16.5" customHeight="1" x14ac:dyDescent="0.25">
      <c r="A348" s="3" t="s">
        <v>18</v>
      </c>
      <c r="B348" s="44" t="s">
        <v>29</v>
      </c>
      <c r="C348" s="44" t="s">
        <v>12</v>
      </c>
      <c r="D348" s="272" t="s">
        <v>233</v>
      </c>
      <c r="E348" s="273" t="s">
        <v>12</v>
      </c>
      <c r="F348" s="274" t="s">
        <v>455</v>
      </c>
      <c r="G348" s="44" t="s">
        <v>17</v>
      </c>
      <c r="H348" s="492">
        <f>SUM(прил10!I443)</f>
        <v>2875861</v>
      </c>
      <c r="I348" s="492">
        <f>SUM(прил10!J443)</f>
        <v>2875861</v>
      </c>
    </row>
    <row r="349" spans="1:9" ht="31.5" hidden="1" customHeight="1" x14ac:dyDescent="0.25">
      <c r="A349" s="3" t="s">
        <v>593</v>
      </c>
      <c r="B349" s="44" t="s">
        <v>29</v>
      </c>
      <c r="C349" s="44" t="s">
        <v>12</v>
      </c>
      <c r="D349" s="272" t="s">
        <v>233</v>
      </c>
      <c r="E349" s="273" t="s">
        <v>12</v>
      </c>
      <c r="F349" s="274" t="s">
        <v>592</v>
      </c>
      <c r="G349" s="44"/>
      <c r="H349" s="491">
        <f>SUM(H350)</f>
        <v>0</v>
      </c>
      <c r="I349" s="491">
        <f>SUM(I350)</f>
        <v>0</v>
      </c>
    </row>
    <row r="350" spans="1:9" ht="30.75" hidden="1" customHeight="1" x14ac:dyDescent="0.25">
      <c r="A350" s="91" t="s">
        <v>598</v>
      </c>
      <c r="B350" s="44" t="s">
        <v>29</v>
      </c>
      <c r="C350" s="44" t="s">
        <v>12</v>
      </c>
      <c r="D350" s="272" t="s">
        <v>233</v>
      </c>
      <c r="E350" s="273" t="s">
        <v>12</v>
      </c>
      <c r="F350" s="274" t="s">
        <v>592</v>
      </c>
      <c r="G350" s="44" t="s">
        <v>16</v>
      </c>
      <c r="H350" s="492">
        <f>SUM(прил10!I445)</f>
        <v>0</v>
      </c>
      <c r="I350" s="492">
        <f>SUM(прил10!J445)</f>
        <v>0</v>
      </c>
    </row>
    <row r="351" spans="1:9" ht="16.5" customHeight="1" x14ac:dyDescent="0.25">
      <c r="A351" s="62" t="s">
        <v>597</v>
      </c>
      <c r="B351" s="2" t="s">
        <v>29</v>
      </c>
      <c r="C351" s="2" t="s">
        <v>12</v>
      </c>
      <c r="D351" s="233" t="s">
        <v>233</v>
      </c>
      <c r="E351" s="234" t="s">
        <v>12</v>
      </c>
      <c r="F351" s="274" t="s">
        <v>596</v>
      </c>
      <c r="G351" s="2"/>
      <c r="H351" s="491">
        <f>SUM(H352)</f>
        <v>135000</v>
      </c>
      <c r="I351" s="491">
        <f>SUM(I352)</f>
        <v>135000</v>
      </c>
    </row>
    <row r="352" spans="1:9" ht="30" customHeight="1" x14ac:dyDescent="0.25">
      <c r="A352" s="218" t="s">
        <v>598</v>
      </c>
      <c r="B352" s="60" t="s">
        <v>29</v>
      </c>
      <c r="C352" s="44" t="s">
        <v>12</v>
      </c>
      <c r="D352" s="272" t="s">
        <v>233</v>
      </c>
      <c r="E352" s="273" t="s">
        <v>12</v>
      </c>
      <c r="F352" s="274" t="s">
        <v>596</v>
      </c>
      <c r="G352" s="44" t="s">
        <v>16</v>
      </c>
      <c r="H352" s="493">
        <f>SUM(прил10!I447)</f>
        <v>135000</v>
      </c>
      <c r="I352" s="493">
        <f>SUM(прил10!J447)</f>
        <v>135000</v>
      </c>
    </row>
    <row r="353" spans="1:9" s="572" customFormat="1" ht="32.25" customHeight="1" x14ac:dyDescent="0.25">
      <c r="A353" s="557" t="s">
        <v>873</v>
      </c>
      <c r="B353" s="44" t="s">
        <v>29</v>
      </c>
      <c r="C353" s="44" t="s">
        <v>12</v>
      </c>
      <c r="D353" s="272" t="s">
        <v>233</v>
      </c>
      <c r="E353" s="273" t="s">
        <v>12</v>
      </c>
      <c r="F353" s="274" t="s">
        <v>872</v>
      </c>
      <c r="G353" s="44"/>
      <c r="H353" s="491">
        <f>SUM(H354)</f>
        <v>2716000</v>
      </c>
      <c r="I353" s="491">
        <f>SUM(I354)</f>
        <v>2716000</v>
      </c>
    </row>
    <row r="354" spans="1:9" s="572" customFormat="1" ht="33" customHeight="1" x14ac:dyDescent="0.25">
      <c r="A354" s="557" t="s">
        <v>598</v>
      </c>
      <c r="B354" s="44" t="s">
        <v>29</v>
      </c>
      <c r="C354" s="44" t="s">
        <v>12</v>
      </c>
      <c r="D354" s="272" t="s">
        <v>233</v>
      </c>
      <c r="E354" s="273" t="s">
        <v>12</v>
      </c>
      <c r="F354" s="274" t="s">
        <v>872</v>
      </c>
      <c r="G354" s="44" t="s">
        <v>16</v>
      </c>
      <c r="H354" s="493">
        <v>2716000</v>
      </c>
      <c r="I354" s="493">
        <v>2716000</v>
      </c>
    </row>
    <row r="355" spans="1:9" s="601" customFormat="1" ht="18.75" customHeight="1" x14ac:dyDescent="0.25">
      <c r="A355" s="300" t="s">
        <v>1029</v>
      </c>
      <c r="B355" s="2" t="s">
        <v>29</v>
      </c>
      <c r="C355" s="2" t="s">
        <v>12</v>
      </c>
      <c r="D355" s="233" t="s">
        <v>233</v>
      </c>
      <c r="E355" s="234" t="s">
        <v>1024</v>
      </c>
      <c r="F355" s="235" t="s">
        <v>423</v>
      </c>
      <c r="G355" s="2"/>
      <c r="H355" s="491">
        <f>SUM(H356)</f>
        <v>0</v>
      </c>
      <c r="I355" s="491">
        <f>SUM(I356)</f>
        <v>1148584</v>
      </c>
    </row>
    <row r="356" spans="1:9" s="601" customFormat="1" ht="63.75" customHeight="1" x14ac:dyDescent="0.25">
      <c r="A356" s="300" t="s">
        <v>1031</v>
      </c>
      <c r="B356" s="2" t="s">
        <v>29</v>
      </c>
      <c r="C356" s="2" t="s">
        <v>12</v>
      </c>
      <c r="D356" s="233" t="s">
        <v>233</v>
      </c>
      <c r="E356" s="234" t="s">
        <v>1024</v>
      </c>
      <c r="F356" s="235" t="s">
        <v>1025</v>
      </c>
      <c r="G356" s="2"/>
      <c r="H356" s="491">
        <f>SUM(H357)</f>
        <v>0</v>
      </c>
      <c r="I356" s="491">
        <f>SUM(I357)</f>
        <v>1148584</v>
      </c>
    </row>
    <row r="357" spans="1:9" s="601" customFormat="1" ht="32.25" customHeight="1" x14ac:dyDescent="0.25">
      <c r="A357" s="557" t="s">
        <v>598</v>
      </c>
      <c r="B357" s="2" t="s">
        <v>29</v>
      </c>
      <c r="C357" s="2" t="s">
        <v>12</v>
      </c>
      <c r="D357" s="233" t="s">
        <v>233</v>
      </c>
      <c r="E357" s="234" t="s">
        <v>1024</v>
      </c>
      <c r="F357" s="235" t="s">
        <v>1025</v>
      </c>
      <c r="G357" s="2" t="s">
        <v>16</v>
      </c>
      <c r="H357" s="493">
        <f>SUM(прил10!I452)</f>
        <v>0</v>
      </c>
      <c r="I357" s="493">
        <f>SUM(прил10!J452)</f>
        <v>1148584</v>
      </c>
    </row>
    <row r="358" spans="1:9" s="630" customFormat="1" ht="16.5" customHeight="1" x14ac:dyDescent="0.25">
      <c r="A358" s="62" t="s">
        <v>1033</v>
      </c>
      <c r="B358" s="2" t="s">
        <v>29</v>
      </c>
      <c r="C358" s="2" t="s">
        <v>12</v>
      </c>
      <c r="D358" s="233" t="s">
        <v>233</v>
      </c>
      <c r="E358" s="234" t="s">
        <v>1026</v>
      </c>
      <c r="F358" s="235" t="s">
        <v>423</v>
      </c>
      <c r="G358" s="2"/>
      <c r="H358" s="491">
        <f>SUM(H359)</f>
        <v>0</v>
      </c>
      <c r="I358" s="491">
        <f>SUM(I359)</f>
        <v>1600000</v>
      </c>
    </row>
    <row r="359" spans="1:9" s="630" customFormat="1" ht="48.75" customHeight="1" x14ac:dyDescent="0.25">
      <c r="A359" s="557" t="s">
        <v>1073</v>
      </c>
      <c r="B359" s="2" t="s">
        <v>29</v>
      </c>
      <c r="C359" s="2" t="s">
        <v>12</v>
      </c>
      <c r="D359" s="233" t="s">
        <v>233</v>
      </c>
      <c r="E359" s="234" t="s">
        <v>1026</v>
      </c>
      <c r="F359" s="235" t="s">
        <v>1072</v>
      </c>
      <c r="G359" s="2"/>
      <c r="H359" s="491">
        <f>SUM(H360)</f>
        <v>0</v>
      </c>
      <c r="I359" s="491">
        <f>SUM(I360)</f>
        <v>1600000</v>
      </c>
    </row>
    <row r="360" spans="1:9" s="630" customFormat="1" ht="32.25" customHeight="1" x14ac:dyDescent="0.25">
      <c r="A360" s="557" t="s">
        <v>598</v>
      </c>
      <c r="B360" s="2" t="s">
        <v>29</v>
      </c>
      <c r="C360" s="2" t="s">
        <v>12</v>
      </c>
      <c r="D360" s="233" t="s">
        <v>233</v>
      </c>
      <c r="E360" s="234" t="s">
        <v>1026</v>
      </c>
      <c r="F360" s="235" t="s">
        <v>1072</v>
      </c>
      <c r="G360" s="2" t="s">
        <v>16</v>
      </c>
      <c r="H360" s="493">
        <f>SUM(прил10!I455)</f>
        <v>0</v>
      </c>
      <c r="I360" s="493">
        <f>SUM(прил10!J455)</f>
        <v>1600000</v>
      </c>
    </row>
    <row r="361" spans="1:9" s="601" customFormat="1" ht="18.75" customHeight="1" x14ac:dyDescent="0.25">
      <c r="A361" s="300" t="s">
        <v>1030</v>
      </c>
      <c r="B361" s="2" t="s">
        <v>29</v>
      </c>
      <c r="C361" s="2" t="s">
        <v>12</v>
      </c>
      <c r="D361" s="233" t="s">
        <v>233</v>
      </c>
      <c r="E361" s="234" t="s">
        <v>1027</v>
      </c>
      <c r="F361" s="235" t="s">
        <v>423</v>
      </c>
      <c r="G361" s="2"/>
      <c r="H361" s="491">
        <f>SUM(H362)</f>
        <v>0</v>
      </c>
      <c r="I361" s="491">
        <f>SUM(I362)</f>
        <v>2266482</v>
      </c>
    </row>
    <row r="362" spans="1:9" s="601" customFormat="1" ht="33.75" customHeight="1" x14ac:dyDescent="0.25">
      <c r="A362" s="300" t="s">
        <v>1086</v>
      </c>
      <c r="B362" s="2" t="s">
        <v>29</v>
      </c>
      <c r="C362" s="2" t="s">
        <v>12</v>
      </c>
      <c r="D362" s="233" t="s">
        <v>233</v>
      </c>
      <c r="E362" s="234" t="s">
        <v>1027</v>
      </c>
      <c r="F362" s="235" t="s">
        <v>1028</v>
      </c>
      <c r="G362" s="2"/>
      <c r="H362" s="491">
        <f>SUM(H363)</f>
        <v>0</v>
      </c>
      <c r="I362" s="491">
        <f>SUM(I363)</f>
        <v>2266482</v>
      </c>
    </row>
    <row r="363" spans="1:9" s="601" customFormat="1" ht="32.25" customHeight="1" x14ac:dyDescent="0.25">
      <c r="A363" s="557" t="s">
        <v>598</v>
      </c>
      <c r="B363" s="2" t="s">
        <v>29</v>
      </c>
      <c r="C363" s="2" t="s">
        <v>12</v>
      </c>
      <c r="D363" s="233" t="s">
        <v>233</v>
      </c>
      <c r="E363" s="234" t="s">
        <v>1027</v>
      </c>
      <c r="F363" s="235" t="s">
        <v>1028</v>
      </c>
      <c r="G363" s="2" t="s">
        <v>16</v>
      </c>
      <c r="H363" s="493">
        <f>SUM(прил10!I458)</f>
        <v>0</v>
      </c>
      <c r="I363" s="493">
        <f>SUM(прил10!J458)</f>
        <v>2266482</v>
      </c>
    </row>
    <row r="364" spans="1:9" ht="69" customHeight="1" x14ac:dyDescent="0.25">
      <c r="A364" s="77" t="s">
        <v>155</v>
      </c>
      <c r="B364" s="44" t="s">
        <v>29</v>
      </c>
      <c r="C364" s="44" t="s">
        <v>12</v>
      </c>
      <c r="D364" s="272" t="s">
        <v>235</v>
      </c>
      <c r="E364" s="273" t="s">
        <v>422</v>
      </c>
      <c r="F364" s="274" t="s">
        <v>423</v>
      </c>
      <c r="G364" s="44"/>
      <c r="H364" s="491">
        <f t="shared" ref="H364:I366" si="29">SUM(H365)</f>
        <v>200000</v>
      </c>
      <c r="I364" s="491">
        <f t="shared" si="29"/>
        <v>200000</v>
      </c>
    </row>
    <row r="365" spans="1:9" ht="33" customHeight="1" x14ac:dyDescent="0.25">
      <c r="A365" s="286" t="s">
        <v>495</v>
      </c>
      <c r="B365" s="44" t="s">
        <v>29</v>
      </c>
      <c r="C365" s="44" t="s">
        <v>12</v>
      </c>
      <c r="D365" s="272" t="s">
        <v>235</v>
      </c>
      <c r="E365" s="273" t="s">
        <v>10</v>
      </c>
      <c r="F365" s="274" t="s">
        <v>423</v>
      </c>
      <c r="G365" s="44"/>
      <c r="H365" s="491">
        <f t="shared" si="29"/>
        <v>200000</v>
      </c>
      <c r="I365" s="491">
        <f t="shared" si="29"/>
        <v>200000</v>
      </c>
    </row>
    <row r="366" spans="1:9" ht="17.25" customHeight="1" x14ac:dyDescent="0.25">
      <c r="A366" s="81" t="s">
        <v>496</v>
      </c>
      <c r="B366" s="44" t="s">
        <v>29</v>
      </c>
      <c r="C366" s="44" t="s">
        <v>12</v>
      </c>
      <c r="D366" s="272" t="s">
        <v>235</v>
      </c>
      <c r="E366" s="273" t="s">
        <v>10</v>
      </c>
      <c r="F366" s="274" t="s">
        <v>497</v>
      </c>
      <c r="G366" s="44"/>
      <c r="H366" s="491">
        <f t="shared" si="29"/>
        <v>200000</v>
      </c>
      <c r="I366" s="491">
        <f t="shared" si="29"/>
        <v>200000</v>
      </c>
    </row>
    <row r="367" spans="1:9" ht="31.5" customHeight="1" x14ac:dyDescent="0.25">
      <c r="A367" s="91" t="s">
        <v>598</v>
      </c>
      <c r="B367" s="2" t="s">
        <v>29</v>
      </c>
      <c r="C367" s="2" t="s">
        <v>12</v>
      </c>
      <c r="D367" s="233" t="s">
        <v>235</v>
      </c>
      <c r="E367" s="234" t="s">
        <v>10</v>
      </c>
      <c r="F367" s="235" t="s">
        <v>497</v>
      </c>
      <c r="G367" s="2" t="s">
        <v>16</v>
      </c>
      <c r="H367" s="493">
        <f>SUM(прил10!I462)</f>
        <v>200000</v>
      </c>
      <c r="I367" s="493">
        <f>SUM(прил10!J462)</f>
        <v>200000</v>
      </c>
    </row>
    <row r="368" spans="1:9" s="37" customFormat="1" ht="48.75" customHeight="1" x14ac:dyDescent="0.25">
      <c r="A368" s="76" t="s">
        <v>136</v>
      </c>
      <c r="B368" s="28" t="s">
        <v>29</v>
      </c>
      <c r="C368" s="42" t="s">
        <v>12</v>
      </c>
      <c r="D368" s="242" t="s">
        <v>212</v>
      </c>
      <c r="E368" s="243" t="s">
        <v>422</v>
      </c>
      <c r="F368" s="244" t="s">
        <v>423</v>
      </c>
      <c r="G368" s="28"/>
      <c r="H368" s="490">
        <f t="shared" ref="H368:I371" si="30">SUM(H369)</f>
        <v>955700</v>
      </c>
      <c r="I368" s="490">
        <f t="shared" si="30"/>
        <v>955700</v>
      </c>
    </row>
    <row r="369" spans="1:9" s="37" customFormat="1" ht="81.75" customHeight="1" x14ac:dyDescent="0.25">
      <c r="A369" s="77" t="s">
        <v>152</v>
      </c>
      <c r="B369" s="2" t="s">
        <v>29</v>
      </c>
      <c r="C369" s="35" t="s">
        <v>12</v>
      </c>
      <c r="D369" s="275" t="s">
        <v>214</v>
      </c>
      <c r="E369" s="276" t="s">
        <v>422</v>
      </c>
      <c r="F369" s="277" t="s">
        <v>423</v>
      </c>
      <c r="G369" s="2"/>
      <c r="H369" s="491">
        <f t="shared" si="30"/>
        <v>955700</v>
      </c>
      <c r="I369" s="491">
        <f t="shared" si="30"/>
        <v>955700</v>
      </c>
    </row>
    <row r="370" spans="1:9" s="37" customFormat="1" ht="48.75" customHeight="1" x14ac:dyDescent="0.25">
      <c r="A370" s="77" t="s">
        <v>442</v>
      </c>
      <c r="B370" s="2" t="s">
        <v>29</v>
      </c>
      <c r="C370" s="35" t="s">
        <v>12</v>
      </c>
      <c r="D370" s="275" t="s">
        <v>214</v>
      </c>
      <c r="E370" s="276" t="s">
        <v>10</v>
      </c>
      <c r="F370" s="277" t="s">
        <v>423</v>
      </c>
      <c r="G370" s="2"/>
      <c r="H370" s="491">
        <f t="shared" si="30"/>
        <v>955700</v>
      </c>
      <c r="I370" s="491">
        <f t="shared" si="30"/>
        <v>955700</v>
      </c>
    </row>
    <row r="371" spans="1:9" s="37" customFormat="1" ht="15.75" customHeight="1" x14ac:dyDescent="0.25">
      <c r="A371" s="3" t="s">
        <v>105</v>
      </c>
      <c r="B371" s="2" t="s">
        <v>29</v>
      </c>
      <c r="C371" s="35" t="s">
        <v>12</v>
      </c>
      <c r="D371" s="275" t="s">
        <v>214</v>
      </c>
      <c r="E371" s="276" t="s">
        <v>10</v>
      </c>
      <c r="F371" s="277" t="s">
        <v>443</v>
      </c>
      <c r="G371" s="2"/>
      <c r="H371" s="491">
        <f t="shared" si="30"/>
        <v>955700</v>
      </c>
      <c r="I371" s="491">
        <f t="shared" si="30"/>
        <v>955700</v>
      </c>
    </row>
    <row r="372" spans="1:9" s="37" customFormat="1" ht="31.5" customHeight="1" x14ac:dyDescent="0.25">
      <c r="A372" s="91" t="s">
        <v>598</v>
      </c>
      <c r="B372" s="2" t="s">
        <v>29</v>
      </c>
      <c r="C372" s="35" t="s">
        <v>12</v>
      </c>
      <c r="D372" s="275" t="s">
        <v>214</v>
      </c>
      <c r="E372" s="276" t="s">
        <v>10</v>
      </c>
      <c r="F372" s="277" t="s">
        <v>443</v>
      </c>
      <c r="G372" s="2" t="s">
        <v>16</v>
      </c>
      <c r="H372" s="492">
        <f>SUM(прил10!I467)</f>
        <v>955700</v>
      </c>
      <c r="I372" s="492">
        <f>SUM(прил10!J467)</f>
        <v>955700</v>
      </c>
    </row>
    <row r="373" spans="1:9" s="37" customFormat="1" ht="18" customHeight="1" x14ac:dyDescent="0.25">
      <c r="A373" s="437" t="s">
        <v>764</v>
      </c>
      <c r="B373" s="23" t="s">
        <v>29</v>
      </c>
      <c r="C373" s="438" t="s">
        <v>15</v>
      </c>
      <c r="D373" s="439"/>
      <c r="E373" s="440"/>
      <c r="F373" s="441"/>
      <c r="G373" s="23"/>
      <c r="H373" s="497">
        <f>SUM(H374+H381+H391)</f>
        <v>18817278</v>
      </c>
      <c r="I373" s="497">
        <f>SUM(I374+I381+I391)</f>
        <v>16870578</v>
      </c>
    </row>
    <row r="374" spans="1:9" s="37" customFormat="1" ht="33" customHeight="1" x14ac:dyDescent="0.25">
      <c r="A374" s="102" t="s">
        <v>158</v>
      </c>
      <c r="B374" s="28" t="s">
        <v>29</v>
      </c>
      <c r="C374" s="28" t="s">
        <v>15</v>
      </c>
      <c r="D374" s="230" t="s">
        <v>239</v>
      </c>
      <c r="E374" s="231" t="s">
        <v>422</v>
      </c>
      <c r="F374" s="232" t="s">
        <v>423</v>
      </c>
      <c r="G374" s="28"/>
      <c r="H374" s="490">
        <f t="shared" ref="H374:I376" si="31">SUM(H375)</f>
        <v>7041184</v>
      </c>
      <c r="I374" s="490">
        <f t="shared" si="31"/>
        <v>7041184</v>
      </c>
    </row>
    <row r="375" spans="1:9" s="37" customFormat="1" ht="47.25" customHeight="1" x14ac:dyDescent="0.25">
      <c r="A375" s="62" t="s">
        <v>159</v>
      </c>
      <c r="B375" s="44" t="s">
        <v>29</v>
      </c>
      <c r="C375" s="44" t="s">
        <v>15</v>
      </c>
      <c r="D375" s="272" t="s">
        <v>240</v>
      </c>
      <c r="E375" s="273" t="s">
        <v>422</v>
      </c>
      <c r="F375" s="274" t="s">
        <v>423</v>
      </c>
      <c r="G375" s="44"/>
      <c r="H375" s="491">
        <f>SUM(H376)</f>
        <v>7041184</v>
      </c>
      <c r="I375" s="491">
        <f>SUM(I376+I388)</f>
        <v>7041184</v>
      </c>
    </row>
    <row r="376" spans="1:9" s="37" customFormat="1" ht="47.25" customHeight="1" x14ac:dyDescent="0.25">
      <c r="A376" s="62" t="s">
        <v>501</v>
      </c>
      <c r="B376" s="44" t="s">
        <v>29</v>
      </c>
      <c r="C376" s="44" t="s">
        <v>15</v>
      </c>
      <c r="D376" s="272" t="s">
        <v>240</v>
      </c>
      <c r="E376" s="273" t="s">
        <v>10</v>
      </c>
      <c r="F376" s="274" t="s">
        <v>423</v>
      </c>
      <c r="G376" s="44"/>
      <c r="H376" s="491">
        <f t="shared" si="31"/>
        <v>7041184</v>
      </c>
      <c r="I376" s="491">
        <f t="shared" si="31"/>
        <v>7041184</v>
      </c>
    </row>
    <row r="377" spans="1:9" s="37" customFormat="1" ht="31.5" customHeight="1" x14ac:dyDescent="0.25">
      <c r="A377" s="62" t="s">
        <v>90</v>
      </c>
      <c r="B377" s="44" t="s">
        <v>29</v>
      </c>
      <c r="C377" s="44" t="s">
        <v>15</v>
      </c>
      <c r="D377" s="272" t="s">
        <v>240</v>
      </c>
      <c r="E377" s="273" t="s">
        <v>10</v>
      </c>
      <c r="F377" s="274" t="s">
        <v>455</v>
      </c>
      <c r="G377" s="44"/>
      <c r="H377" s="491">
        <f>SUM(H378:H380)</f>
        <v>7041184</v>
      </c>
      <c r="I377" s="491">
        <f>SUM(I378:I380)</f>
        <v>7041184</v>
      </c>
    </row>
    <row r="378" spans="1:9" s="37" customFormat="1" ht="48" customHeight="1" x14ac:dyDescent="0.25">
      <c r="A378" s="104" t="s">
        <v>80</v>
      </c>
      <c r="B378" s="44" t="s">
        <v>29</v>
      </c>
      <c r="C378" s="44" t="s">
        <v>15</v>
      </c>
      <c r="D378" s="272" t="s">
        <v>240</v>
      </c>
      <c r="E378" s="273" t="s">
        <v>10</v>
      </c>
      <c r="F378" s="274" t="s">
        <v>455</v>
      </c>
      <c r="G378" s="44" t="s">
        <v>13</v>
      </c>
      <c r="H378" s="493">
        <f>SUM(прил10!I573)</f>
        <v>6680829</v>
      </c>
      <c r="I378" s="493">
        <f>SUM(прил10!J573)</f>
        <v>6680829</v>
      </c>
    </row>
    <row r="379" spans="1:9" s="37" customFormat="1" ht="30.75" customHeight="1" x14ac:dyDescent="0.25">
      <c r="A379" s="114" t="s">
        <v>598</v>
      </c>
      <c r="B379" s="44" t="s">
        <v>29</v>
      </c>
      <c r="C379" s="44" t="s">
        <v>15</v>
      </c>
      <c r="D379" s="275" t="s">
        <v>240</v>
      </c>
      <c r="E379" s="276" t="s">
        <v>10</v>
      </c>
      <c r="F379" s="277" t="s">
        <v>455</v>
      </c>
      <c r="G379" s="2" t="s">
        <v>16</v>
      </c>
      <c r="H379" s="492">
        <f>SUM(прил10!I574)</f>
        <v>353464</v>
      </c>
      <c r="I379" s="492">
        <f>SUM(прил10!J574)</f>
        <v>353464</v>
      </c>
    </row>
    <row r="380" spans="1:9" s="37" customFormat="1" ht="15.75" customHeight="1" x14ac:dyDescent="0.25">
      <c r="A380" s="62" t="s">
        <v>18</v>
      </c>
      <c r="B380" s="44" t="s">
        <v>29</v>
      </c>
      <c r="C380" s="44" t="s">
        <v>15</v>
      </c>
      <c r="D380" s="275" t="s">
        <v>240</v>
      </c>
      <c r="E380" s="276" t="s">
        <v>10</v>
      </c>
      <c r="F380" s="277" t="s">
        <v>455</v>
      </c>
      <c r="G380" s="2" t="s">
        <v>17</v>
      </c>
      <c r="H380" s="492">
        <f>SUM(прил10!I575)</f>
        <v>6891</v>
      </c>
      <c r="I380" s="492">
        <f>SUM(прил10!J575)</f>
        <v>6891</v>
      </c>
    </row>
    <row r="381" spans="1:9" s="37" customFormat="1" ht="31.5" customHeight="1" x14ac:dyDescent="0.25">
      <c r="A381" s="27" t="s">
        <v>149</v>
      </c>
      <c r="B381" s="28" t="s">
        <v>29</v>
      </c>
      <c r="C381" s="28" t="s">
        <v>15</v>
      </c>
      <c r="D381" s="230" t="s">
        <v>487</v>
      </c>
      <c r="E381" s="231" t="s">
        <v>422</v>
      </c>
      <c r="F381" s="232" t="s">
        <v>423</v>
      </c>
      <c r="G381" s="28"/>
      <c r="H381" s="490">
        <f t="shared" ref="H381:I383" si="32">SUM(H382)</f>
        <v>11648594</v>
      </c>
      <c r="I381" s="490">
        <f t="shared" si="32"/>
        <v>9701894</v>
      </c>
    </row>
    <row r="382" spans="1:9" s="37" customFormat="1" ht="48" customHeight="1" x14ac:dyDescent="0.25">
      <c r="A382" s="3" t="s">
        <v>154</v>
      </c>
      <c r="B382" s="44" t="s">
        <v>29</v>
      </c>
      <c r="C382" s="44" t="s">
        <v>15</v>
      </c>
      <c r="D382" s="272" t="s">
        <v>234</v>
      </c>
      <c r="E382" s="273" t="s">
        <v>422</v>
      </c>
      <c r="F382" s="274" t="s">
        <v>423</v>
      </c>
      <c r="G382" s="44"/>
      <c r="H382" s="491">
        <f>SUM(H383+H388)</f>
        <v>11648594</v>
      </c>
      <c r="I382" s="491">
        <f t="shared" si="32"/>
        <v>9701894</v>
      </c>
    </row>
    <row r="383" spans="1:9" s="37" customFormat="1" ht="33" customHeight="1" x14ac:dyDescent="0.25">
      <c r="A383" s="3" t="s">
        <v>502</v>
      </c>
      <c r="B383" s="44" t="s">
        <v>29</v>
      </c>
      <c r="C383" s="44" t="s">
        <v>15</v>
      </c>
      <c r="D383" s="272" t="s">
        <v>234</v>
      </c>
      <c r="E383" s="273" t="s">
        <v>10</v>
      </c>
      <c r="F383" s="274" t="s">
        <v>423</v>
      </c>
      <c r="G383" s="44"/>
      <c r="H383" s="491">
        <f t="shared" si="32"/>
        <v>9662165</v>
      </c>
      <c r="I383" s="491">
        <f t="shared" si="32"/>
        <v>9701894</v>
      </c>
    </row>
    <row r="384" spans="1:9" s="37" customFormat="1" ht="32.25" customHeight="1" x14ac:dyDescent="0.25">
      <c r="A384" s="3" t="s">
        <v>90</v>
      </c>
      <c r="B384" s="44" t="s">
        <v>29</v>
      </c>
      <c r="C384" s="44" t="s">
        <v>15</v>
      </c>
      <c r="D384" s="272" t="s">
        <v>234</v>
      </c>
      <c r="E384" s="273" t="s">
        <v>10</v>
      </c>
      <c r="F384" s="274" t="s">
        <v>455</v>
      </c>
      <c r="G384" s="44"/>
      <c r="H384" s="491">
        <f>SUM(H385:H387)</f>
        <v>9662165</v>
      </c>
      <c r="I384" s="491">
        <f>SUM(I385:I387)</f>
        <v>9701894</v>
      </c>
    </row>
    <row r="385" spans="1:9" s="37" customFormat="1" ht="49.5" customHeight="1" x14ac:dyDescent="0.25">
      <c r="A385" s="86" t="s">
        <v>80</v>
      </c>
      <c r="B385" s="44" t="s">
        <v>29</v>
      </c>
      <c r="C385" s="44" t="s">
        <v>15</v>
      </c>
      <c r="D385" s="272" t="s">
        <v>234</v>
      </c>
      <c r="E385" s="273" t="s">
        <v>10</v>
      </c>
      <c r="F385" s="274" t="s">
        <v>455</v>
      </c>
      <c r="G385" s="44" t="s">
        <v>13</v>
      </c>
      <c r="H385" s="493">
        <f>SUM(прил10!I473)</f>
        <v>6555729</v>
      </c>
      <c r="I385" s="493">
        <f>SUM(прил10!J473)</f>
        <v>6555729</v>
      </c>
    </row>
    <row r="386" spans="1:9" s="37" customFormat="1" ht="33" customHeight="1" x14ac:dyDescent="0.25">
      <c r="A386" s="91" t="s">
        <v>598</v>
      </c>
      <c r="B386" s="44" t="s">
        <v>29</v>
      </c>
      <c r="C386" s="44" t="s">
        <v>15</v>
      </c>
      <c r="D386" s="275" t="s">
        <v>234</v>
      </c>
      <c r="E386" s="276" t="s">
        <v>10</v>
      </c>
      <c r="F386" s="277" t="s">
        <v>455</v>
      </c>
      <c r="G386" s="2" t="s">
        <v>16</v>
      </c>
      <c r="H386" s="492">
        <f>SUM(прил10!I474)</f>
        <v>1858867</v>
      </c>
      <c r="I386" s="492">
        <f>SUM(прил10!J474)</f>
        <v>1898596</v>
      </c>
    </row>
    <row r="387" spans="1:9" s="37" customFormat="1" ht="15.75" customHeight="1" x14ac:dyDescent="0.25">
      <c r="A387" s="3" t="s">
        <v>18</v>
      </c>
      <c r="B387" s="44" t="s">
        <v>29</v>
      </c>
      <c r="C387" s="44" t="s">
        <v>15</v>
      </c>
      <c r="D387" s="275" t="s">
        <v>234</v>
      </c>
      <c r="E387" s="276" t="s">
        <v>10</v>
      </c>
      <c r="F387" s="277" t="s">
        <v>455</v>
      </c>
      <c r="G387" s="2" t="s">
        <v>17</v>
      </c>
      <c r="H387" s="492">
        <f>SUM(прил10!I475)</f>
        <v>1247569</v>
      </c>
      <c r="I387" s="492">
        <f>SUM(прил10!J475)</f>
        <v>1247569</v>
      </c>
    </row>
    <row r="388" spans="1:9" s="37" customFormat="1" ht="15.75" customHeight="1" x14ac:dyDescent="0.25">
      <c r="A388" s="62" t="s">
        <v>1033</v>
      </c>
      <c r="B388" s="44" t="s">
        <v>29</v>
      </c>
      <c r="C388" s="44" t="s">
        <v>15</v>
      </c>
      <c r="D388" s="272" t="s">
        <v>234</v>
      </c>
      <c r="E388" s="273" t="s">
        <v>1026</v>
      </c>
      <c r="F388" s="274" t="s">
        <v>423</v>
      </c>
      <c r="G388" s="44"/>
      <c r="H388" s="491">
        <f>SUM(H389)</f>
        <v>1986429</v>
      </c>
      <c r="I388" s="491">
        <f>SUM(I389)</f>
        <v>0</v>
      </c>
    </row>
    <row r="389" spans="1:9" s="37" customFormat="1" ht="33" customHeight="1" x14ac:dyDescent="0.25">
      <c r="A389" s="62" t="s">
        <v>1034</v>
      </c>
      <c r="B389" s="44" t="s">
        <v>29</v>
      </c>
      <c r="C389" s="44" t="s">
        <v>15</v>
      </c>
      <c r="D389" s="272" t="s">
        <v>234</v>
      </c>
      <c r="E389" s="273" t="s">
        <v>1026</v>
      </c>
      <c r="F389" s="274" t="s">
        <v>1032</v>
      </c>
      <c r="G389" s="44"/>
      <c r="H389" s="491">
        <f>SUM(H390)</f>
        <v>1986429</v>
      </c>
      <c r="I389" s="491">
        <f>SUM(I390)</f>
        <v>0</v>
      </c>
    </row>
    <row r="390" spans="1:9" s="37" customFormat="1" ht="33" customHeight="1" x14ac:dyDescent="0.25">
      <c r="A390" s="114" t="s">
        <v>598</v>
      </c>
      <c r="B390" s="44" t="s">
        <v>29</v>
      </c>
      <c r="C390" s="44" t="s">
        <v>15</v>
      </c>
      <c r="D390" s="272" t="s">
        <v>234</v>
      </c>
      <c r="E390" s="273" t="s">
        <v>1026</v>
      </c>
      <c r="F390" s="274" t="s">
        <v>1032</v>
      </c>
      <c r="G390" s="44" t="s">
        <v>16</v>
      </c>
      <c r="H390" s="493">
        <f>SUM(прил10!I478)</f>
        <v>1986429</v>
      </c>
      <c r="I390" s="493">
        <f>SUM(прил10!J478)</f>
        <v>0</v>
      </c>
    </row>
    <row r="391" spans="1:9" s="37" customFormat="1" ht="64.5" customHeight="1" x14ac:dyDescent="0.25">
      <c r="A391" s="105" t="s">
        <v>136</v>
      </c>
      <c r="B391" s="28" t="s">
        <v>29</v>
      </c>
      <c r="C391" s="42" t="s">
        <v>15</v>
      </c>
      <c r="D391" s="242" t="s">
        <v>212</v>
      </c>
      <c r="E391" s="243" t="s">
        <v>422</v>
      </c>
      <c r="F391" s="244" t="s">
        <v>423</v>
      </c>
      <c r="G391" s="28"/>
      <c r="H391" s="490">
        <f t="shared" ref="H391:I394" si="33">SUM(H392)</f>
        <v>127500</v>
      </c>
      <c r="I391" s="490">
        <f t="shared" si="33"/>
        <v>127500</v>
      </c>
    </row>
    <row r="392" spans="1:9" s="37" customFormat="1" ht="94.5" customHeight="1" x14ac:dyDescent="0.25">
      <c r="A392" s="106" t="s">
        <v>152</v>
      </c>
      <c r="B392" s="2" t="s">
        <v>29</v>
      </c>
      <c r="C392" s="35" t="s">
        <v>15</v>
      </c>
      <c r="D392" s="275" t="s">
        <v>214</v>
      </c>
      <c r="E392" s="276" t="s">
        <v>422</v>
      </c>
      <c r="F392" s="277" t="s">
        <v>423</v>
      </c>
      <c r="G392" s="2"/>
      <c r="H392" s="491">
        <f t="shared" si="33"/>
        <v>127500</v>
      </c>
      <c r="I392" s="491">
        <f t="shared" si="33"/>
        <v>127500</v>
      </c>
    </row>
    <row r="393" spans="1:9" s="37" customFormat="1" ht="46.5" customHeight="1" x14ac:dyDescent="0.25">
      <c r="A393" s="106" t="s">
        <v>442</v>
      </c>
      <c r="B393" s="2" t="s">
        <v>29</v>
      </c>
      <c r="C393" s="35" t="s">
        <v>15</v>
      </c>
      <c r="D393" s="275" t="s">
        <v>214</v>
      </c>
      <c r="E393" s="276" t="s">
        <v>10</v>
      </c>
      <c r="F393" s="277" t="s">
        <v>423</v>
      </c>
      <c r="G393" s="2"/>
      <c r="H393" s="491">
        <f t="shared" si="33"/>
        <v>127500</v>
      </c>
      <c r="I393" s="491">
        <f t="shared" si="33"/>
        <v>127500</v>
      </c>
    </row>
    <row r="394" spans="1:9" s="37" customFormat="1" ht="18.75" customHeight="1" x14ac:dyDescent="0.25">
      <c r="A394" s="62" t="s">
        <v>105</v>
      </c>
      <c r="B394" s="2" t="s">
        <v>29</v>
      </c>
      <c r="C394" s="35" t="s">
        <v>15</v>
      </c>
      <c r="D394" s="275" t="s">
        <v>214</v>
      </c>
      <c r="E394" s="276" t="s">
        <v>10</v>
      </c>
      <c r="F394" s="277" t="s">
        <v>443</v>
      </c>
      <c r="G394" s="2"/>
      <c r="H394" s="491">
        <f t="shared" si="33"/>
        <v>127500</v>
      </c>
      <c r="I394" s="491">
        <f t="shared" si="33"/>
        <v>127500</v>
      </c>
    </row>
    <row r="395" spans="1:9" s="37" customFormat="1" ht="34.5" customHeight="1" x14ac:dyDescent="0.25">
      <c r="A395" s="114" t="s">
        <v>598</v>
      </c>
      <c r="B395" s="2" t="s">
        <v>29</v>
      </c>
      <c r="C395" s="35" t="s">
        <v>15</v>
      </c>
      <c r="D395" s="275" t="s">
        <v>214</v>
      </c>
      <c r="E395" s="276" t="s">
        <v>10</v>
      </c>
      <c r="F395" s="277" t="s">
        <v>443</v>
      </c>
      <c r="G395" s="2" t="s">
        <v>16</v>
      </c>
      <c r="H395" s="492">
        <f>SUM(прил10!I483+прил10!I580)</f>
        <v>127500</v>
      </c>
      <c r="I395" s="492">
        <f>SUM(прил10!J483+прил10!J580)</f>
        <v>127500</v>
      </c>
    </row>
    <row r="396" spans="1:9" ht="15.75" x14ac:dyDescent="0.25">
      <c r="A396" s="88" t="s">
        <v>787</v>
      </c>
      <c r="B396" s="23" t="s">
        <v>29</v>
      </c>
      <c r="C396" s="23" t="s">
        <v>29</v>
      </c>
      <c r="D396" s="227"/>
      <c r="E396" s="228"/>
      <c r="F396" s="229"/>
      <c r="G396" s="22"/>
      <c r="H396" s="497">
        <f>SUM(H397,H411)</f>
        <v>1014000</v>
      </c>
      <c r="I396" s="497">
        <f>SUM(I397,I411)</f>
        <v>1014000</v>
      </c>
    </row>
    <row r="397" spans="1:9" ht="63" x14ac:dyDescent="0.25">
      <c r="A397" s="76" t="s">
        <v>160</v>
      </c>
      <c r="B397" s="28" t="s">
        <v>29</v>
      </c>
      <c r="C397" s="28" t="s">
        <v>29</v>
      </c>
      <c r="D397" s="230" t="s">
        <v>503</v>
      </c>
      <c r="E397" s="231" t="s">
        <v>422</v>
      </c>
      <c r="F397" s="232" t="s">
        <v>423</v>
      </c>
      <c r="G397" s="28"/>
      <c r="H397" s="490">
        <f>SUM(H398,H402)</f>
        <v>989000</v>
      </c>
      <c r="I397" s="490">
        <f>SUM(I398,I402)</f>
        <v>989000</v>
      </c>
    </row>
    <row r="398" spans="1:9" ht="81.75" customHeight="1" x14ac:dyDescent="0.25">
      <c r="A398" s="55" t="s">
        <v>161</v>
      </c>
      <c r="B398" s="44" t="s">
        <v>29</v>
      </c>
      <c r="C398" s="44" t="s">
        <v>29</v>
      </c>
      <c r="D398" s="272" t="s">
        <v>241</v>
      </c>
      <c r="E398" s="273" t="s">
        <v>422</v>
      </c>
      <c r="F398" s="274" t="s">
        <v>423</v>
      </c>
      <c r="G398" s="44"/>
      <c r="H398" s="491">
        <f t="shared" ref="H398:I400" si="34">SUM(H399)</f>
        <v>148000</v>
      </c>
      <c r="I398" s="491">
        <f t="shared" si="34"/>
        <v>148000</v>
      </c>
    </row>
    <row r="399" spans="1:9" ht="33" customHeight="1" x14ac:dyDescent="0.25">
      <c r="A399" s="55" t="s">
        <v>504</v>
      </c>
      <c r="B399" s="44" t="s">
        <v>29</v>
      </c>
      <c r="C399" s="44" t="s">
        <v>29</v>
      </c>
      <c r="D399" s="272" t="s">
        <v>241</v>
      </c>
      <c r="E399" s="273" t="s">
        <v>10</v>
      </c>
      <c r="F399" s="274" t="s">
        <v>423</v>
      </c>
      <c r="G399" s="44"/>
      <c r="H399" s="491">
        <f t="shared" si="34"/>
        <v>148000</v>
      </c>
      <c r="I399" s="491">
        <f t="shared" si="34"/>
        <v>148000</v>
      </c>
    </row>
    <row r="400" spans="1:9" ht="15.75" x14ac:dyDescent="0.25">
      <c r="A400" s="3" t="s">
        <v>91</v>
      </c>
      <c r="B400" s="44" t="s">
        <v>29</v>
      </c>
      <c r="C400" s="44" t="s">
        <v>29</v>
      </c>
      <c r="D400" s="272" t="s">
        <v>241</v>
      </c>
      <c r="E400" s="273" t="s">
        <v>10</v>
      </c>
      <c r="F400" s="274" t="s">
        <v>505</v>
      </c>
      <c r="G400" s="44"/>
      <c r="H400" s="491">
        <f t="shared" si="34"/>
        <v>148000</v>
      </c>
      <c r="I400" s="491">
        <f t="shared" si="34"/>
        <v>148000</v>
      </c>
    </row>
    <row r="401" spans="1:9" ht="31.5" x14ac:dyDescent="0.25">
      <c r="A401" s="91" t="s">
        <v>598</v>
      </c>
      <c r="B401" s="44" t="s">
        <v>29</v>
      </c>
      <c r="C401" s="44" t="s">
        <v>29</v>
      </c>
      <c r="D401" s="272" t="s">
        <v>241</v>
      </c>
      <c r="E401" s="273" t="s">
        <v>10</v>
      </c>
      <c r="F401" s="274" t="s">
        <v>505</v>
      </c>
      <c r="G401" s="44" t="s">
        <v>16</v>
      </c>
      <c r="H401" s="493">
        <f>SUM(прил10!I586)</f>
        <v>148000</v>
      </c>
      <c r="I401" s="493">
        <f>SUM(прил10!J586)</f>
        <v>148000</v>
      </c>
    </row>
    <row r="402" spans="1:9" ht="64.5" customHeight="1" x14ac:dyDescent="0.25">
      <c r="A402" s="77" t="s">
        <v>162</v>
      </c>
      <c r="B402" s="44" t="s">
        <v>29</v>
      </c>
      <c r="C402" s="44" t="s">
        <v>29</v>
      </c>
      <c r="D402" s="272" t="s">
        <v>237</v>
      </c>
      <c r="E402" s="273" t="s">
        <v>422</v>
      </c>
      <c r="F402" s="274" t="s">
        <v>423</v>
      </c>
      <c r="G402" s="44"/>
      <c r="H402" s="491">
        <f>SUM(H403)</f>
        <v>841000</v>
      </c>
      <c r="I402" s="491">
        <f>SUM(I403)</f>
        <v>841000</v>
      </c>
    </row>
    <row r="403" spans="1:9" ht="32.25" customHeight="1" x14ac:dyDescent="0.25">
      <c r="A403" s="77" t="s">
        <v>506</v>
      </c>
      <c r="B403" s="44" t="s">
        <v>29</v>
      </c>
      <c r="C403" s="44" t="s">
        <v>29</v>
      </c>
      <c r="D403" s="272" t="s">
        <v>237</v>
      </c>
      <c r="E403" s="273" t="s">
        <v>10</v>
      </c>
      <c r="F403" s="274" t="s">
        <v>423</v>
      </c>
      <c r="G403" s="44"/>
      <c r="H403" s="491">
        <f>SUM(H404+H406+H409)</f>
        <v>841000</v>
      </c>
      <c r="I403" s="491">
        <f>SUM(I404+I406+I409)</f>
        <v>841000</v>
      </c>
    </row>
    <row r="404" spans="1:9" ht="18" hidden="1" customHeight="1" x14ac:dyDescent="0.25">
      <c r="A404" s="77" t="s">
        <v>624</v>
      </c>
      <c r="B404" s="2" t="s">
        <v>29</v>
      </c>
      <c r="C404" s="2" t="s">
        <v>29</v>
      </c>
      <c r="D404" s="272" t="s">
        <v>237</v>
      </c>
      <c r="E404" s="234" t="s">
        <v>10</v>
      </c>
      <c r="F404" s="274" t="s">
        <v>623</v>
      </c>
      <c r="G404" s="44"/>
      <c r="H404" s="491">
        <f>SUM(H405)</f>
        <v>0</v>
      </c>
      <c r="I404" s="491">
        <f>SUM(I405)</f>
        <v>0</v>
      </c>
    </row>
    <row r="405" spans="1:9" ht="16.5" hidden="1" customHeight="1" x14ac:dyDescent="0.25">
      <c r="A405" s="77" t="s">
        <v>40</v>
      </c>
      <c r="B405" s="2" t="s">
        <v>29</v>
      </c>
      <c r="C405" s="2" t="s">
        <v>29</v>
      </c>
      <c r="D405" s="272" t="s">
        <v>237</v>
      </c>
      <c r="E405" s="234" t="s">
        <v>10</v>
      </c>
      <c r="F405" s="274" t="s">
        <v>623</v>
      </c>
      <c r="G405" s="44" t="s">
        <v>39</v>
      </c>
      <c r="H405" s="493">
        <f>SUM(прил10!I590+прил10!I489)</f>
        <v>0</v>
      </c>
      <c r="I405" s="493">
        <f>SUM(прил10!J590+прил10!J489)</f>
        <v>0</v>
      </c>
    </row>
    <row r="406" spans="1:9" ht="18.75" customHeight="1" x14ac:dyDescent="0.25">
      <c r="A406" s="86" t="s">
        <v>507</v>
      </c>
      <c r="B406" s="2" t="s">
        <v>29</v>
      </c>
      <c r="C406" s="2" t="s">
        <v>29</v>
      </c>
      <c r="D406" s="272" t="s">
        <v>237</v>
      </c>
      <c r="E406" s="234" t="s">
        <v>10</v>
      </c>
      <c r="F406" s="235" t="s">
        <v>508</v>
      </c>
      <c r="G406" s="2"/>
      <c r="H406" s="491">
        <f>SUM(H407:H408)</f>
        <v>673296</v>
      </c>
      <c r="I406" s="491">
        <f>SUM(I407:I408)</f>
        <v>673296</v>
      </c>
    </row>
    <row r="407" spans="1:9" ht="31.5" x14ac:dyDescent="0.25">
      <c r="A407" s="91" t="s">
        <v>598</v>
      </c>
      <c r="B407" s="2" t="s">
        <v>29</v>
      </c>
      <c r="C407" s="2" t="s">
        <v>29</v>
      </c>
      <c r="D407" s="272" t="s">
        <v>237</v>
      </c>
      <c r="E407" s="234" t="s">
        <v>10</v>
      </c>
      <c r="F407" s="235" t="s">
        <v>508</v>
      </c>
      <c r="G407" s="2" t="s">
        <v>16</v>
      </c>
      <c r="H407" s="493">
        <f>SUM(прил10!I491)</f>
        <v>549666</v>
      </c>
      <c r="I407" s="493">
        <f>SUM(прил10!J491)</f>
        <v>549666</v>
      </c>
    </row>
    <row r="408" spans="1:9" ht="15.75" x14ac:dyDescent="0.25">
      <c r="A408" s="62" t="s">
        <v>40</v>
      </c>
      <c r="B408" s="2" t="s">
        <v>29</v>
      </c>
      <c r="C408" s="2" t="s">
        <v>29</v>
      </c>
      <c r="D408" s="272" t="s">
        <v>237</v>
      </c>
      <c r="E408" s="234" t="s">
        <v>10</v>
      </c>
      <c r="F408" s="235" t="s">
        <v>508</v>
      </c>
      <c r="G408" s="2" t="s">
        <v>39</v>
      </c>
      <c r="H408" s="493">
        <f>SUM(прил10!I592)</f>
        <v>123630</v>
      </c>
      <c r="I408" s="493">
        <f>SUM(прил10!J592)</f>
        <v>123630</v>
      </c>
    </row>
    <row r="409" spans="1:9" ht="15.75" x14ac:dyDescent="0.25">
      <c r="A409" s="92" t="s">
        <v>622</v>
      </c>
      <c r="B409" s="2" t="s">
        <v>29</v>
      </c>
      <c r="C409" s="2" t="s">
        <v>29</v>
      </c>
      <c r="D409" s="272" t="s">
        <v>237</v>
      </c>
      <c r="E409" s="234" t="s">
        <v>10</v>
      </c>
      <c r="F409" s="235" t="s">
        <v>621</v>
      </c>
      <c r="G409" s="2"/>
      <c r="H409" s="491">
        <f>SUM(H410)</f>
        <v>167704</v>
      </c>
      <c r="I409" s="491">
        <f>SUM(I410)</f>
        <v>167704</v>
      </c>
    </row>
    <row r="410" spans="1:9" ht="31.5" x14ac:dyDescent="0.25">
      <c r="A410" s="114" t="s">
        <v>598</v>
      </c>
      <c r="B410" s="2" t="s">
        <v>29</v>
      </c>
      <c r="C410" s="2" t="s">
        <v>29</v>
      </c>
      <c r="D410" s="272" t="s">
        <v>237</v>
      </c>
      <c r="E410" s="234" t="s">
        <v>10</v>
      </c>
      <c r="F410" s="235" t="s">
        <v>621</v>
      </c>
      <c r="G410" s="2" t="s">
        <v>16</v>
      </c>
      <c r="H410" s="493">
        <f>SUM(прил10!I594+прил10!I493)</f>
        <v>167704</v>
      </c>
      <c r="I410" s="493">
        <f>SUM(прил10!J594+прил10!J493)</f>
        <v>167704</v>
      </c>
    </row>
    <row r="411" spans="1:9" s="65" customFormat="1" ht="33.75" customHeight="1" x14ac:dyDescent="0.25">
      <c r="A411" s="76" t="s">
        <v>120</v>
      </c>
      <c r="B411" s="28" t="s">
        <v>29</v>
      </c>
      <c r="C411" s="28" t="s">
        <v>29</v>
      </c>
      <c r="D411" s="230" t="s">
        <v>437</v>
      </c>
      <c r="E411" s="231" t="s">
        <v>422</v>
      </c>
      <c r="F411" s="232" t="s">
        <v>423</v>
      </c>
      <c r="G411" s="28"/>
      <c r="H411" s="490">
        <f t="shared" ref="H411:I414" si="35">SUM(H412)</f>
        <v>25000</v>
      </c>
      <c r="I411" s="490">
        <f t="shared" si="35"/>
        <v>25000</v>
      </c>
    </row>
    <row r="412" spans="1:9" s="65" customFormat="1" ht="47.25" customHeight="1" x14ac:dyDescent="0.25">
      <c r="A412" s="77" t="s">
        <v>156</v>
      </c>
      <c r="B412" s="35" t="s">
        <v>29</v>
      </c>
      <c r="C412" s="44" t="s">
        <v>29</v>
      </c>
      <c r="D412" s="272" t="s">
        <v>236</v>
      </c>
      <c r="E412" s="273" t="s">
        <v>422</v>
      </c>
      <c r="F412" s="274" t="s">
        <v>423</v>
      </c>
      <c r="G412" s="72"/>
      <c r="H412" s="494">
        <f t="shared" si="35"/>
        <v>25000</v>
      </c>
      <c r="I412" s="494">
        <f t="shared" si="35"/>
        <v>25000</v>
      </c>
    </row>
    <row r="413" spans="1:9" s="65" customFormat="1" ht="32.25" customHeight="1" x14ac:dyDescent="0.25">
      <c r="A413" s="77" t="s">
        <v>499</v>
      </c>
      <c r="B413" s="35" t="s">
        <v>29</v>
      </c>
      <c r="C413" s="44" t="s">
        <v>29</v>
      </c>
      <c r="D413" s="272" t="s">
        <v>236</v>
      </c>
      <c r="E413" s="273" t="s">
        <v>10</v>
      </c>
      <c r="F413" s="274" t="s">
        <v>423</v>
      </c>
      <c r="G413" s="72"/>
      <c r="H413" s="494">
        <f t="shared" si="35"/>
        <v>25000</v>
      </c>
      <c r="I413" s="494">
        <f t="shared" si="35"/>
        <v>25000</v>
      </c>
    </row>
    <row r="414" spans="1:9" s="37" customFormat="1" ht="32.25" customHeight="1" x14ac:dyDescent="0.25">
      <c r="A414" s="70" t="s">
        <v>157</v>
      </c>
      <c r="B414" s="35" t="s">
        <v>29</v>
      </c>
      <c r="C414" s="44" t="s">
        <v>29</v>
      </c>
      <c r="D414" s="272" t="s">
        <v>236</v>
      </c>
      <c r="E414" s="273" t="s">
        <v>10</v>
      </c>
      <c r="F414" s="274" t="s">
        <v>500</v>
      </c>
      <c r="G414" s="72"/>
      <c r="H414" s="494">
        <f t="shared" si="35"/>
        <v>25000</v>
      </c>
      <c r="I414" s="494">
        <f t="shared" si="35"/>
        <v>25000</v>
      </c>
    </row>
    <row r="415" spans="1:9" s="37" customFormat="1" ht="30.75" customHeight="1" x14ac:dyDescent="0.25">
      <c r="A415" s="94" t="s">
        <v>598</v>
      </c>
      <c r="B415" s="44" t="s">
        <v>29</v>
      </c>
      <c r="C415" s="44" t="s">
        <v>29</v>
      </c>
      <c r="D415" s="272" t="s">
        <v>236</v>
      </c>
      <c r="E415" s="273" t="s">
        <v>10</v>
      </c>
      <c r="F415" s="274" t="s">
        <v>500</v>
      </c>
      <c r="G415" s="72" t="s">
        <v>16</v>
      </c>
      <c r="H415" s="495">
        <f>SUM(прил10!I599)</f>
        <v>25000</v>
      </c>
      <c r="I415" s="495">
        <f>SUM(прил10!J599)</f>
        <v>25000</v>
      </c>
    </row>
    <row r="416" spans="1:9" ht="15.75" x14ac:dyDescent="0.25">
      <c r="A416" s="88" t="s">
        <v>31</v>
      </c>
      <c r="B416" s="23" t="s">
        <v>29</v>
      </c>
      <c r="C416" s="23" t="s">
        <v>32</v>
      </c>
      <c r="D416" s="227"/>
      <c r="E416" s="228"/>
      <c r="F416" s="229"/>
      <c r="G416" s="22"/>
      <c r="H416" s="497">
        <f>SUM(H422,H417,H435,H440)</f>
        <v>9867823</v>
      </c>
      <c r="I416" s="497">
        <f>SUM(I422,I417,I435,I440)</f>
        <v>9867823</v>
      </c>
    </row>
    <row r="417" spans="1:9" s="65" customFormat="1" ht="32.25" customHeight="1" x14ac:dyDescent="0.25">
      <c r="A417" s="76" t="s">
        <v>118</v>
      </c>
      <c r="B417" s="28" t="s">
        <v>29</v>
      </c>
      <c r="C417" s="28" t="s">
        <v>32</v>
      </c>
      <c r="D417" s="230" t="s">
        <v>193</v>
      </c>
      <c r="E417" s="231" t="s">
        <v>422</v>
      </c>
      <c r="F417" s="232" t="s">
        <v>423</v>
      </c>
      <c r="G417" s="28"/>
      <c r="H417" s="490">
        <f t="shared" ref="H417:I420" si="36">SUM(H418)</f>
        <v>3000</v>
      </c>
      <c r="I417" s="490">
        <f t="shared" si="36"/>
        <v>3000</v>
      </c>
    </row>
    <row r="418" spans="1:9" s="37" customFormat="1" ht="63.75" customHeight="1" x14ac:dyDescent="0.25">
      <c r="A418" s="70" t="s">
        <v>119</v>
      </c>
      <c r="B418" s="71" t="s">
        <v>29</v>
      </c>
      <c r="C418" s="35" t="s">
        <v>32</v>
      </c>
      <c r="D418" s="275" t="s">
        <v>226</v>
      </c>
      <c r="E418" s="276" t="s">
        <v>422</v>
      </c>
      <c r="F418" s="277" t="s">
        <v>423</v>
      </c>
      <c r="G418" s="72"/>
      <c r="H418" s="494">
        <f t="shared" si="36"/>
        <v>3000</v>
      </c>
      <c r="I418" s="494">
        <f t="shared" si="36"/>
        <v>3000</v>
      </c>
    </row>
    <row r="419" spans="1:9" s="37" customFormat="1" ht="33" customHeight="1" x14ac:dyDescent="0.25">
      <c r="A419" s="291" t="s">
        <v>430</v>
      </c>
      <c r="B419" s="71" t="s">
        <v>29</v>
      </c>
      <c r="C419" s="35" t="s">
        <v>32</v>
      </c>
      <c r="D419" s="275" t="s">
        <v>226</v>
      </c>
      <c r="E419" s="276" t="s">
        <v>10</v>
      </c>
      <c r="F419" s="277" t="s">
        <v>423</v>
      </c>
      <c r="G419" s="72"/>
      <c r="H419" s="494">
        <f t="shared" si="36"/>
        <v>3000</v>
      </c>
      <c r="I419" s="494">
        <f t="shared" si="36"/>
        <v>3000</v>
      </c>
    </row>
    <row r="420" spans="1:9" s="37" customFormat="1" ht="33.75" customHeight="1" x14ac:dyDescent="0.25">
      <c r="A420" s="81" t="s">
        <v>108</v>
      </c>
      <c r="B420" s="71" t="s">
        <v>29</v>
      </c>
      <c r="C420" s="35" t="s">
        <v>32</v>
      </c>
      <c r="D420" s="275" t="s">
        <v>226</v>
      </c>
      <c r="E420" s="276" t="s">
        <v>10</v>
      </c>
      <c r="F420" s="277" t="s">
        <v>432</v>
      </c>
      <c r="G420" s="2"/>
      <c r="H420" s="491">
        <f t="shared" si="36"/>
        <v>3000</v>
      </c>
      <c r="I420" s="491">
        <f t="shared" si="36"/>
        <v>3000</v>
      </c>
    </row>
    <row r="421" spans="1:9" s="37" customFormat="1" ht="32.25" customHeight="1" x14ac:dyDescent="0.25">
      <c r="A421" s="94" t="s">
        <v>598</v>
      </c>
      <c r="B421" s="71" t="s">
        <v>29</v>
      </c>
      <c r="C421" s="35" t="s">
        <v>32</v>
      </c>
      <c r="D421" s="275" t="s">
        <v>226</v>
      </c>
      <c r="E421" s="276" t="s">
        <v>10</v>
      </c>
      <c r="F421" s="277" t="s">
        <v>432</v>
      </c>
      <c r="G421" s="72" t="s">
        <v>16</v>
      </c>
      <c r="H421" s="495">
        <f>SUM(прил10!I499)</f>
        <v>3000</v>
      </c>
      <c r="I421" s="495">
        <f>SUM(прил10!J499)</f>
        <v>3000</v>
      </c>
    </row>
    <row r="422" spans="1:9" ht="36" customHeight="1" x14ac:dyDescent="0.25">
      <c r="A422" s="27" t="s">
        <v>149</v>
      </c>
      <c r="B422" s="28" t="s">
        <v>29</v>
      </c>
      <c r="C422" s="28" t="s">
        <v>32</v>
      </c>
      <c r="D422" s="230" t="s">
        <v>487</v>
      </c>
      <c r="E422" s="231" t="s">
        <v>422</v>
      </c>
      <c r="F422" s="232" t="s">
        <v>423</v>
      </c>
      <c r="G422" s="28"/>
      <c r="H422" s="490">
        <f>SUM(H423)</f>
        <v>9837123</v>
      </c>
      <c r="I422" s="490">
        <f>SUM(I423)</f>
        <v>9837123</v>
      </c>
    </row>
    <row r="423" spans="1:9" ht="49.5" customHeight="1" x14ac:dyDescent="0.25">
      <c r="A423" s="3" t="s">
        <v>163</v>
      </c>
      <c r="B423" s="2" t="s">
        <v>29</v>
      </c>
      <c r="C423" s="2" t="s">
        <v>32</v>
      </c>
      <c r="D423" s="233" t="s">
        <v>238</v>
      </c>
      <c r="E423" s="234" t="s">
        <v>422</v>
      </c>
      <c r="F423" s="235" t="s">
        <v>423</v>
      </c>
      <c r="G423" s="2"/>
      <c r="H423" s="491">
        <f>SUM(H424+H431)</f>
        <v>9837123</v>
      </c>
      <c r="I423" s="491">
        <f>SUM(I424+I431)</f>
        <v>9837123</v>
      </c>
    </row>
    <row r="424" spans="1:9" ht="34.5" customHeight="1" x14ac:dyDescent="0.25">
      <c r="A424" s="3" t="s">
        <v>509</v>
      </c>
      <c r="B424" s="2" t="s">
        <v>29</v>
      </c>
      <c r="C424" s="2" t="s">
        <v>32</v>
      </c>
      <c r="D424" s="233" t="s">
        <v>238</v>
      </c>
      <c r="E424" s="234" t="s">
        <v>10</v>
      </c>
      <c r="F424" s="235" t="s">
        <v>423</v>
      </c>
      <c r="G424" s="2"/>
      <c r="H424" s="491">
        <f>SUM(H425+H427)</f>
        <v>8289924</v>
      </c>
      <c r="I424" s="491">
        <f>SUM(I425+I427)</f>
        <v>8289924</v>
      </c>
    </row>
    <row r="425" spans="1:9" ht="33" customHeight="1" x14ac:dyDescent="0.25">
      <c r="A425" s="3" t="s">
        <v>164</v>
      </c>
      <c r="B425" s="2" t="s">
        <v>29</v>
      </c>
      <c r="C425" s="2" t="s">
        <v>32</v>
      </c>
      <c r="D425" s="233" t="s">
        <v>238</v>
      </c>
      <c r="E425" s="234" t="s">
        <v>10</v>
      </c>
      <c r="F425" s="235" t="s">
        <v>510</v>
      </c>
      <c r="G425" s="2"/>
      <c r="H425" s="491">
        <f>SUM(H426)</f>
        <v>97417</v>
      </c>
      <c r="I425" s="491">
        <f>SUM(I426)</f>
        <v>97417</v>
      </c>
    </row>
    <row r="426" spans="1:9" ht="47.25" x14ac:dyDescent="0.25">
      <c r="A426" s="86" t="s">
        <v>80</v>
      </c>
      <c r="B426" s="2" t="s">
        <v>29</v>
      </c>
      <c r="C426" s="2" t="s">
        <v>32</v>
      </c>
      <c r="D426" s="233" t="s">
        <v>238</v>
      </c>
      <c r="E426" s="234" t="s">
        <v>10</v>
      </c>
      <c r="F426" s="235" t="s">
        <v>510</v>
      </c>
      <c r="G426" s="2" t="s">
        <v>13</v>
      </c>
      <c r="H426" s="493">
        <f>SUM(прил10!I504)</f>
        <v>97417</v>
      </c>
      <c r="I426" s="493">
        <f>SUM(прил10!J504)</f>
        <v>97417</v>
      </c>
    </row>
    <row r="427" spans="1:9" ht="31.5" x14ac:dyDescent="0.25">
      <c r="A427" s="3" t="s">
        <v>90</v>
      </c>
      <c r="B427" s="44" t="s">
        <v>29</v>
      </c>
      <c r="C427" s="44" t="s">
        <v>32</v>
      </c>
      <c r="D427" s="272" t="s">
        <v>238</v>
      </c>
      <c r="E427" s="273" t="s">
        <v>10</v>
      </c>
      <c r="F427" s="274" t="s">
        <v>455</v>
      </c>
      <c r="G427" s="44"/>
      <c r="H427" s="491">
        <f>SUM(H428:H430)</f>
        <v>8192507</v>
      </c>
      <c r="I427" s="491">
        <f>SUM(I428:I430)</f>
        <v>8192507</v>
      </c>
    </row>
    <row r="428" spans="1:9" ht="48" customHeight="1" x14ac:dyDescent="0.25">
      <c r="A428" s="86" t="s">
        <v>80</v>
      </c>
      <c r="B428" s="2" t="s">
        <v>29</v>
      </c>
      <c r="C428" s="2" t="s">
        <v>32</v>
      </c>
      <c r="D428" s="233" t="s">
        <v>238</v>
      </c>
      <c r="E428" s="234" t="s">
        <v>10</v>
      </c>
      <c r="F428" s="235" t="s">
        <v>455</v>
      </c>
      <c r="G428" s="2" t="s">
        <v>13</v>
      </c>
      <c r="H428" s="493">
        <f>SUM(прил10!I506)</f>
        <v>7457814</v>
      </c>
      <c r="I428" s="493">
        <f>SUM(прил10!J506)</f>
        <v>7457814</v>
      </c>
    </row>
    <row r="429" spans="1:9" ht="31.5" x14ac:dyDescent="0.25">
      <c r="A429" s="91" t="s">
        <v>598</v>
      </c>
      <c r="B429" s="2" t="s">
        <v>29</v>
      </c>
      <c r="C429" s="2" t="s">
        <v>32</v>
      </c>
      <c r="D429" s="233" t="s">
        <v>238</v>
      </c>
      <c r="E429" s="234" t="s">
        <v>10</v>
      </c>
      <c r="F429" s="235" t="s">
        <v>455</v>
      </c>
      <c r="G429" s="2" t="s">
        <v>16</v>
      </c>
      <c r="H429" s="493">
        <f>SUM(прил10!I507)</f>
        <v>731263</v>
      </c>
      <c r="I429" s="493">
        <f>SUM(прил10!J507)</f>
        <v>731263</v>
      </c>
    </row>
    <row r="430" spans="1:9" ht="15.75" x14ac:dyDescent="0.25">
      <c r="A430" s="3" t="s">
        <v>18</v>
      </c>
      <c r="B430" s="2" t="s">
        <v>29</v>
      </c>
      <c r="C430" s="2" t="s">
        <v>32</v>
      </c>
      <c r="D430" s="233" t="s">
        <v>238</v>
      </c>
      <c r="E430" s="234" t="s">
        <v>10</v>
      </c>
      <c r="F430" s="235" t="s">
        <v>455</v>
      </c>
      <c r="G430" s="2" t="s">
        <v>17</v>
      </c>
      <c r="H430" s="493">
        <f>SUM(прил10!I508)</f>
        <v>3430</v>
      </c>
      <c r="I430" s="493">
        <f>SUM(прил10!J508)</f>
        <v>3430</v>
      </c>
    </row>
    <row r="431" spans="1:9" ht="63" x14ac:dyDescent="0.25">
      <c r="A431" s="3" t="s">
        <v>879</v>
      </c>
      <c r="B431" s="2" t="s">
        <v>29</v>
      </c>
      <c r="C431" s="2" t="s">
        <v>32</v>
      </c>
      <c r="D431" s="233" t="s">
        <v>238</v>
      </c>
      <c r="E431" s="234" t="s">
        <v>12</v>
      </c>
      <c r="F431" s="235" t="s">
        <v>423</v>
      </c>
      <c r="G431" s="2"/>
      <c r="H431" s="491">
        <f>SUM(H432)</f>
        <v>1547199</v>
      </c>
      <c r="I431" s="491">
        <f>SUM(I432)</f>
        <v>1547199</v>
      </c>
    </row>
    <row r="432" spans="1:9" ht="31.5" customHeight="1" x14ac:dyDescent="0.25">
      <c r="A432" s="3" t="s">
        <v>79</v>
      </c>
      <c r="B432" s="2" t="s">
        <v>29</v>
      </c>
      <c r="C432" s="2" t="s">
        <v>32</v>
      </c>
      <c r="D432" s="233" t="s">
        <v>238</v>
      </c>
      <c r="E432" s="234" t="s">
        <v>12</v>
      </c>
      <c r="F432" s="235" t="s">
        <v>427</v>
      </c>
      <c r="G432" s="2"/>
      <c r="H432" s="491">
        <f>SUM(H433:H434)</f>
        <v>1547199</v>
      </c>
      <c r="I432" s="491">
        <f>SUM(I433:I434)</f>
        <v>1547199</v>
      </c>
    </row>
    <row r="433" spans="1:9" ht="47.25" x14ac:dyDescent="0.25">
      <c r="A433" s="86" t="s">
        <v>80</v>
      </c>
      <c r="B433" s="2" t="s">
        <v>29</v>
      </c>
      <c r="C433" s="2" t="s">
        <v>32</v>
      </c>
      <c r="D433" s="233" t="s">
        <v>238</v>
      </c>
      <c r="E433" s="234" t="s">
        <v>12</v>
      </c>
      <c r="F433" s="235" t="s">
        <v>427</v>
      </c>
      <c r="G433" s="2" t="s">
        <v>13</v>
      </c>
      <c r="H433" s="492">
        <f>SUM(прил10!I511)</f>
        <v>1547199</v>
      </c>
      <c r="I433" s="492">
        <f>SUM(прил10!J511)</f>
        <v>1547199</v>
      </c>
    </row>
    <row r="434" spans="1:9" ht="31.5" hidden="1" x14ac:dyDescent="0.25">
      <c r="A434" s="91" t="s">
        <v>598</v>
      </c>
      <c r="B434" s="2" t="s">
        <v>29</v>
      </c>
      <c r="C434" s="2" t="s">
        <v>32</v>
      </c>
      <c r="D434" s="233" t="s">
        <v>238</v>
      </c>
      <c r="E434" s="234" t="s">
        <v>12</v>
      </c>
      <c r="F434" s="235" t="s">
        <v>427</v>
      </c>
      <c r="G434" s="2" t="s">
        <v>16</v>
      </c>
      <c r="H434" s="492"/>
      <c r="I434" s="492"/>
    </row>
    <row r="435" spans="1:9" ht="31.5" hidden="1" x14ac:dyDescent="0.25">
      <c r="A435" s="76" t="s">
        <v>120</v>
      </c>
      <c r="B435" s="28" t="s">
        <v>29</v>
      </c>
      <c r="C435" s="28" t="s">
        <v>32</v>
      </c>
      <c r="D435" s="230" t="s">
        <v>437</v>
      </c>
      <c r="E435" s="231" t="s">
        <v>422</v>
      </c>
      <c r="F435" s="232" t="s">
        <v>423</v>
      </c>
      <c r="G435" s="28"/>
      <c r="H435" s="490">
        <f t="shared" ref="H435:I438" si="37">SUM(H436)</f>
        <v>0</v>
      </c>
      <c r="I435" s="490">
        <f t="shared" si="37"/>
        <v>0</v>
      </c>
    </row>
    <row r="436" spans="1:9" ht="63" hidden="1" x14ac:dyDescent="0.25">
      <c r="A436" s="77" t="s">
        <v>156</v>
      </c>
      <c r="B436" s="35" t="s">
        <v>29</v>
      </c>
      <c r="C436" s="44" t="s">
        <v>32</v>
      </c>
      <c r="D436" s="272" t="s">
        <v>236</v>
      </c>
      <c r="E436" s="273" t="s">
        <v>422</v>
      </c>
      <c r="F436" s="274" t="s">
        <v>423</v>
      </c>
      <c r="G436" s="72"/>
      <c r="H436" s="494">
        <f t="shared" si="37"/>
        <v>0</v>
      </c>
      <c r="I436" s="494">
        <f t="shared" si="37"/>
        <v>0</v>
      </c>
    </row>
    <row r="437" spans="1:9" ht="31.5" hidden="1" x14ac:dyDescent="0.25">
      <c r="A437" s="77" t="s">
        <v>499</v>
      </c>
      <c r="B437" s="35" t="s">
        <v>29</v>
      </c>
      <c r="C437" s="44" t="s">
        <v>32</v>
      </c>
      <c r="D437" s="272" t="s">
        <v>236</v>
      </c>
      <c r="E437" s="273" t="s">
        <v>10</v>
      </c>
      <c r="F437" s="274" t="s">
        <v>423</v>
      </c>
      <c r="G437" s="72"/>
      <c r="H437" s="494">
        <f t="shared" si="37"/>
        <v>0</v>
      </c>
      <c r="I437" s="494">
        <f t="shared" si="37"/>
        <v>0</v>
      </c>
    </row>
    <row r="438" spans="1:9" ht="31.5" hidden="1" x14ac:dyDescent="0.25">
      <c r="A438" s="70" t="s">
        <v>157</v>
      </c>
      <c r="B438" s="35" t="s">
        <v>29</v>
      </c>
      <c r="C438" s="44" t="s">
        <v>32</v>
      </c>
      <c r="D438" s="272" t="s">
        <v>236</v>
      </c>
      <c r="E438" s="273" t="s">
        <v>10</v>
      </c>
      <c r="F438" s="274" t="s">
        <v>500</v>
      </c>
      <c r="G438" s="72"/>
      <c r="H438" s="494">
        <f t="shared" si="37"/>
        <v>0</v>
      </c>
      <c r="I438" s="494">
        <f t="shared" si="37"/>
        <v>0</v>
      </c>
    </row>
    <row r="439" spans="1:9" ht="31.5" hidden="1" x14ac:dyDescent="0.25">
      <c r="A439" s="94" t="s">
        <v>598</v>
      </c>
      <c r="B439" s="44" t="s">
        <v>29</v>
      </c>
      <c r="C439" s="44" t="s">
        <v>32</v>
      </c>
      <c r="D439" s="272" t="s">
        <v>236</v>
      </c>
      <c r="E439" s="273" t="s">
        <v>10</v>
      </c>
      <c r="F439" s="274" t="s">
        <v>500</v>
      </c>
      <c r="G439" s="72" t="s">
        <v>16</v>
      </c>
      <c r="H439" s="495"/>
      <c r="I439" s="495"/>
    </row>
    <row r="440" spans="1:9" s="37" customFormat="1" ht="65.25" customHeight="1" x14ac:dyDescent="0.25">
      <c r="A440" s="76" t="s">
        <v>136</v>
      </c>
      <c r="B440" s="28" t="s">
        <v>29</v>
      </c>
      <c r="C440" s="42" t="s">
        <v>32</v>
      </c>
      <c r="D440" s="242" t="s">
        <v>212</v>
      </c>
      <c r="E440" s="243" t="s">
        <v>422</v>
      </c>
      <c r="F440" s="244" t="s">
        <v>423</v>
      </c>
      <c r="G440" s="28"/>
      <c r="H440" s="490">
        <f t="shared" ref="H440:I443" si="38">SUM(H441)</f>
        <v>27700</v>
      </c>
      <c r="I440" s="490">
        <f t="shared" si="38"/>
        <v>27700</v>
      </c>
    </row>
    <row r="441" spans="1:9" s="37" customFormat="1" ht="98.25" customHeight="1" x14ac:dyDescent="0.25">
      <c r="A441" s="77" t="s">
        <v>152</v>
      </c>
      <c r="B441" s="2" t="s">
        <v>29</v>
      </c>
      <c r="C441" s="35" t="s">
        <v>32</v>
      </c>
      <c r="D441" s="275" t="s">
        <v>214</v>
      </c>
      <c r="E441" s="276" t="s">
        <v>422</v>
      </c>
      <c r="F441" s="277" t="s">
        <v>423</v>
      </c>
      <c r="G441" s="2"/>
      <c r="H441" s="491">
        <f t="shared" si="38"/>
        <v>27700</v>
      </c>
      <c r="I441" s="491">
        <f t="shared" si="38"/>
        <v>27700</v>
      </c>
    </row>
    <row r="442" spans="1:9" s="37" customFormat="1" ht="49.5" customHeight="1" x14ac:dyDescent="0.25">
      <c r="A442" s="77" t="s">
        <v>442</v>
      </c>
      <c r="B442" s="2" t="s">
        <v>29</v>
      </c>
      <c r="C442" s="35" t="s">
        <v>32</v>
      </c>
      <c r="D442" s="275" t="s">
        <v>214</v>
      </c>
      <c r="E442" s="276" t="s">
        <v>10</v>
      </c>
      <c r="F442" s="277" t="s">
        <v>423</v>
      </c>
      <c r="G442" s="2"/>
      <c r="H442" s="491">
        <f t="shared" si="38"/>
        <v>27700</v>
      </c>
      <c r="I442" s="491">
        <f t="shared" si="38"/>
        <v>27700</v>
      </c>
    </row>
    <row r="443" spans="1:9" s="37" customFormat="1" ht="15.75" customHeight="1" x14ac:dyDescent="0.25">
      <c r="A443" s="3" t="s">
        <v>105</v>
      </c>
      <c r="B443" s="2" t="s">
        <v>29</v>
      </c>
      <c r="C443" s="35" t="s">
        <v>32</v>
      </c>
      <c r="D443" s="275" t="s">
        <v>214</v>
      </c>
      <c r="E443" s="276" t="s">
        <v>10</v>
      </c>
      <c r="F443" s="277" t="s">
        <v>443</v>
      </c>
      <c r="G443" s="2"/>
      <c r="H443" s="491">
        <f t="shared" si="38"/>
        <v>27700</v>
      </c>
      <c r="I443" s="491">
        <f t="shared" si="38"/>
        <v>27700</v>
      </c>
    </row>
    <row r="444" spans="1:9" s="37" customFormat="1" ht="31.5" customHeight="1" x14ac:dyDescent="0.25">
      <c r="A444" s="91" t="s">
        <v>598</v>
      </c>
      <c r="B444" s="2" t="s">
        <v>29</v>
      </c>
      <c r="C444" s="35" t="s">
        <v>32</v>
      </c>
      <c r="D444" s="275" t="s">
        <v>214</v>
      </c>
      <c r="E444" s="276" t="s">
        <v>10</v>
      </c>
      <c r="F444" s="277" t="s">
        <v>443</v>
      </c>
      <c r="G444" s="2" t="s">
        <v>16</v>
      </c>
      <c r="H444" s="492">
        <f>SUM(прил10!I522)</f>
        <v>27700</v>
      </c>
      <c r="I444" s="492">
        <f>SUM(прил10!J522)</f>
        <v>27700</v>
      </c>
    </row>
    <row r="445" spans="1:9" ht="15.75" x14ac:dyDescent="0.25">
      <c r="A445" s="75" t="s">
        <v>33</v>
      </c>
      <c r="B445" s="16" t="s">
        <v>35</v>
      </c>
      <c r="C445" s="16"/>
      <c r="D445" s="224"/>
      <c r="E445" s="225"/>
      <c r="F445" s="226"/>
      <c r="G445" s="15"/>
      <c r="H445" s="544">
        <f>SUM(H446,H476)</f>
        <v>28784034</v>
      </c>
      <c r="I445" s="544">
        <f>SUM(I446,I476)</f>
        <v>28784034</v>
      </c>
    </row>
    <row r="446" spans="1:9" ht="15.75" x14ac:dyDescent="0.25">
      <c r="A446" s="88" t="s">
        <v>34</v>
      </c>
      <c r="B446" s="23" t="s">
        <v>35</v>
      </c>
      <c r="C446" s="23" t="s">
        <v>10</v>
      </c>
      <c r="D446" s="227"/>
      <c r="E446" s="228"/>
      <c r="F446" s="229"/>
      <c r="G446" s="22"/>
      <c r="H446" s="497">
        <f>SUM(H447+H464+H469)</f>
        <v>22352899</v>
      </c>
      <c r="I446" s="497">
        <f>SUM(I447+I464+I469)</f>
        <v>22352899</v>
      </c>
    </row>
    <row r="447" spans="1:9" ht="33.75" customHeight="1" x14ac:dyDescent="0.25">
      <c r="A447" s="27" t="s">
        <v>158</v>
      </c>
      <c r="B447" s="28" t="s">
        <v>35</v>
      </c>
      <c r="C447" s="28" t="s">
        <v>10</v>
      </c>
      <c r="D447" s="230" t="s">
        <v>239</v>
      </c>
      <c r="E447" s="231" t="s">
        <v>422</v>
      </c>
      <c r="F447" s="232" t="s">
        <v>423</v>
      </c>
      <c r="G447" s="31"/>
      <c r="H447" s="490">
        <f>SUM(H448,H458)</f>
        <v>22278899</v>
      </c>
      <c r="I447" s="490">
        <f>SUM(I448,I458)</f>
        <v>22278899</v>
      </c>
    </row>
    <row r="448" spans="1:9" ht="35.25" customHeight="1" x14ac:dyDescent="0.25">
      <c r="A448" s="86" t="s">
        <v>165</v>
      </c>
      <c r="B448" s="2" t="s">
        <v>35</v>
      </c>
      <c r="C448" s="2" t="s">
        <v>10</v>
      </c>
      <c r="D448" s="233" t="s">
        <v>242</v>
      </c>
      <c r="E448" s="234" t="s">
        <v>422</v>
      </c>
      <c r="F448" s="235" t="s">
        <v>423</v>
      </c>
      <c r="G448" s="2"/>
      <c r="H448" s="491">
        <f>SUM(H449)</f>
        <v>11412477</v>
      </c>
      <c r="I448" s="491">
        <f>SUM(I449)</f>
        <v>11412477</v>
      </c>
    </row>
    <row r="449" spans="1:9" ht="18" customHeight="1" x14ac:dyDescent="0.25">
      <c r="A449" s="86" t="s">
        <v>511</v>
      </c>
      <c r="B449" s="2" t="s">
        <v>35</v>
      </c>
      <c r="C449" s="2" t="s">
        <v>10</v>
      </c>
      <c r="D449" s="233" t="s">
        <v>242</v>
      </c>
      <c r="E449" s="234" t="s">
        <v>10</v>
      </c>
      <c r="F449" s="235" t="s">
        <v>423</v>
      </c>
      <c r="G449" s="2"/>
      <c r="H449" s="491">
        <f>SUM(H450+H454+H456)</f>
        <v>11412477</v>
      </c>
      <c r="I449" s="491">
        <f>SUM(I450+I454+I456)</f>
        <v>11412477</v>
      </c>
    </row>
    <row r="450" spans="1:9" ht="32.25" customHeight="1" x14ac:dyDescent="0.25">
      <c r="A450" s="3" t="s">
        <v>90</v>
      </c>
      <c r="B450" s="2" t="s">
        <v>35</v>
      </c>
      <c r="C450" s="2" t="s">
        <v>10</v>
      </c>
      <c r="D450" s="233" t="s">
        <v>242</v>
      </c>
      <c r="E450" s="234" t="s">
        <v>10</v>
      </c>
      <c r="F450" s="235" t="s">
        <v>455</v>
      </c>
      <c r="G450" s="2"/>
      <c r="H450" s="491">
        <f>SUM(H451:H453)</f>
        <v>11412477</v>
      </c>
      <c r="I450" s="491">
        <f>SUM(I451:I453)</f>
        <v>11412477</v>
      </c>
    </row>
    <row r="451" spans="1:9" ht="47.25" x14ac:dyDescent="0.25">
      <c r="A451" s="86" t="s">
        <v>80</v>
      </c>
      <c r="B451" s="2" t="s">
        <v>35</v>
      </c>
      <c r="C451" s="2" t="s">
        <v>10</v>
      </c>
      <c r="D451" s="233" t="s">
        <v>242</v>
      </c>
      <c r="E451" s="234" t="s">
        <v>10</v>
      </c>
      <c r="F451" s="235" t="s">
        <v>455</v>
      </c>
      <c r="G451" s="2" t="s">
        <v>13</v>
      </c>
      <c r="H451" s="493">
        <f>SUM(прил10!I606)</f>
        <v>10678317</v>
      </c>
      <c r="I451" s="493">
        <f>SUM(прил10!J606)</f>
        <v>10678317</v>
      </c>
    </row>
    <row r="452" spans="1:9" ht="31.5" x14ac:dyDescent="0.25">
      <c r="A452" s="91" t="s">
        <v>598</v>
      </c>
      <c r="B452" s="2" t="s">
        <v>35</v>
      </c>
      <c r="C452" s="2" t="s">
        <v>10</v>
      </c>
      <c r="D452" s="233" t="s">
        <v>242</v>
      </c>
      <c r="E452" s="234" t="s">
        <v>10</v>
      </c>
      <c r="F452" s="235" t="s">
        <v>455</v>
      </c>
      <c r="G452" s="2" t="s">
        <v>16</v>
      </c>
      <c r="H452" s="493">
        <f>SUM(прил10!I607)</f>
        <v>721005</v>
      </c>
      <c r="I452" s="493">
        <f>SUM(прил10!J607)</f>
        <v>721005</v>
      </c>
    </row>
    <row r="453" spans="1:9" ht="15.75" x14ac:dyDescent="0.25">
      <c r="A453" s="3" t="s">
        <v>18</v>
      </c>
      <c r="B453" s="2" t="s">
        <v>35</v>
      </c>
      <c r="C453" s="2" t="s">
        <v>10</v>
      </c>
      <c r="D453" s="233" t="s">
        <v>242</v>
      </c>
      <c r="E453" s="234" t="s">
        <v>10</v>
      </c>
      <c r="F453" s="235" t="s">
        <v>455</v>
      </c>
      <c r="G453" s="2" t="s">
        <v>17</v>
      </c>
      <c r="H453" s="493">
        <f>SUM(прил10!I608)</f>
        <v>13155</v>
      </c>
      <c r="I453" s="493">
        <f>SUM(прил10!J608)</f>
        <v>13155</v>
      </c>
    </row>
    <row r="454" spans="1:9" ht="18" hidden="1" customHeight="1" x14ac:dyDescent="0.25">
      <c r="A454" s="62" t="s">
        <v>106</v>
      </c>
      <c r="B454" s="2" t="s">
        <v>35</v>
      </c>
      <c r="C454" s="2" t="s">
        <v>10</v>
      </c>
      <c r="D454" s="233" t="s">
        <v>242</v>
      </c>
      <c r="E454" s="234" t="s">
        <v>10</v>
      </c>
      <c r="F454" s="235" t="s">
        <v>445</v>
      </c>
      <c r="G454" s="2"/>
      <c r="H454" s="491">
        <f>SUM(H455)</f>
        <v>0</v>
      </c>
      <c r="I454" s="491">
        <f>SUM(I455)</f>
        <v>0</v>
      </c>
    </row>
    <row r="455" spans="1:9" ht="31.5" hidden="1" x14ac:dyDescent="0.25">
      <c r="A455" s="114" t="s">
        <v>598</v>
      </c>
      <c r="B455" s="2" t="s">
        <v>35</v>
      </c>
      <c r="C455" s="2" t="s">
        <v>10</v>
      </c>
      <c r="D455" s="233" t="s">
        <v>242</v>
      </c>
      <c r="E455" s="234" t="s">
        <v>10</v>
      </c>
      <c r="F455" s="235" t="s">
        <v>445</v>
      </c>
      <c r="G455" s="2" t="s">
        <v>16</v>
      </c>
      <c r="H455" s="493">
        <f>SUM(прил10!I610)</f>
        <v>0</v>
      </c>
      <c r="I455" s="493">
        <f>SUM(прил10!J610)</f>
        <v>0</v>
      </c>
    </row>
    <row r="456" spans="1:9" ht="31.5" hidden="1" x14ac:dyDescent="0.25">
      <c r="A456" s="3" t="s">
        <v>629</v>
      </c>
      <c r="B456" s="2" t="s">
        <v>35</v>
      </c>
      <c r="C456" s="2" t="s">
        <v>10</v>
      </c>
      <c r="D456" s="233" t="s">
        <v>242</v>
      </c>
      <c r="E456" s="234" t="s">
        <v>10</v>
      </c>
      <c r="F456" s="235" t="s">
        <v>628</v>
      </c>
      <c r="G456" s="2"/>
      <c r="H456" s="491">
        <f>SUM(H457)</f>
        <v>0</v>
      </c>
      <c r="I456" s="491">
        <f>SUM(I457)</f>
        <v>0</v>
      </c>
    </row>
    <row r="457" spans="1:9" ht="31.5" hidden="1" x14ac:dyDescent="0.25">
      <c r="A457" s="3" t="s">
        <v>598</v>
      </c>
      <c r="B457" s="2" t="s">
        <v>35</v>
      </c>
      <c r="C457" s="2" t="s">
        <v>10</v>
      </c>
      <c r="D457" s="233" t="s">
        <v>242</v>
      </c>
      <c r="E457" s="234" t="s">
        <v>10</v>
      </c>
      <c r="F457" s="235" t="s">
        <v>628</v>
      </c>
      <c r="G457" s="2" t="s">
        <v>16</v>
      </c>
      <c r="H457" s="493"/>
      <c r="I457" s="493"/>
    </row>
    <row r="458" spans="1:9" ht="34.5" customHeight="1" x14ac:dyDescent="0.25">
      <c r="A458" s="3" t="s">
        <v>166</v>
      </c>
      <c r="B458" s="2" t="s">
        <v>35</v>
      </c>
      <c r="C458" s="2" t="s">
        <v>10</v>
      </c>
      <c r="D458" s="233" t="s">
        <v>512</v>
      </c>
      <c r="E458" s="234" t="s">
        <v>422</v>
      </c>
      <c r="F458" s="235" t="s">
        <v>423</v>
      </c>
      <c r="G458" s="2"/>
      <c r="H458" s="491">
        <f>SUM(H459)</f>
        <v>10866422</v>
      </c>
      <c r="I458" s="491">
        <f>SUM(I459)</f>
        <v>10866422</v>
      </c>
    </row>
    <row r="459" spans="1:9" ht="18" customHeight="1" x14ac:dyDescent="0.25">
      <c r="A459" s="3" t="s">
        <v>513</v>
      </c>
      <c r="B459" s="2" t="s">
        <v>35</v>
      </c>
      <c r="C459" s="2" t="s">
        <v>10</v>
      </c>
      <c r="D459" s="233" t="s">
        <v>243</v>
      </c>
      <c r="E459" s="234" t="s">
        <v>10</v>
      </c>
      <c r="F459" s="235" t="s">
        <v>423</v>
      </c>
      <c r="G459" s="2"/>
      <c r="H459" s="491">
        <f>SUM(H460)</f>
        <v>10866422</v>
      </c>
      <c r="I459" s="491">
        <f>SUM(I460)</f>
        <v>10866422</v>
      </c>
    </row>
    <row r="460" spans="1:9" ht="32.25" customHeight="1" x14ac:dyDescent="0.25">
      <c r="A460" s="3" t="s">
        <v>90</v>
      </c>
      <c r="B460" s="2" t="s">
        <v>35</v>
      </c>
      <c r="C460" s="2" t="s">
        <v>10</v>
      </c>
      <c r="D460" s="233" t="s">
        <v>243</v>
      </c>
      <c r="E460" s="234" t="s">
        <v>10</v>
      </c>
      <c r="F460" s="235" t="s">
        <v>455</v>
      </c>
      <c r="G460" s="2"/>
      <c r="H460" s="491">
        <f>SUM(H461:H463)</f>
        <v>10866422</v>
      </c>
      <c r="I460" s="491">
        <f>SUM(I461:I463)</f>
        <v>10866422</v>
      </c>
    </row>
    <row r="461" spans="1:9" ht="48.75" customHeight="1" x14ac:dyDescent="0.25">
      <c r="A461" s="86" t="s">
        <v>80</v>
      </c>
      <c r="B461" s="2" t="s">
        <v>35</v>
      </c>
      <c r="C461" s="2" t="s">
        <v>10</v>
      </c>
      <c r="D461" s="233" t="s">
        <v>243</v>
      </c>
      <c r="E461" s="234" t="s">
        <v>10</v>
      </c>
      <c r="F461" s="235" t="s">
        <v>455</v>
      </c>
      <c r="G461" s="2" t="s">
        <v>13</v>
      </c>
      <c r="H461" s="493">
        <f>SUM(прил10!I616)</f>
        <v>10214840</v>
      </c>
      <c r="I461" s="493">
        <f>SUM(прил10!J616)</f>
        <v>10214840</v>
      </c>
    </row>
    <row r="462" spans="1:9" ht="31.5" customHeight="1" x14ac:dyDescent="0.25">
      <c r="A462" s="91" t="s">
        <v>598</v>
      </c>
      <c r="B462" s="2" t="s">
        <v>35</v>
      </c>
      <c r="C462" s="2" t="s">
        <v>10</v>
      </c>
      <c r="D462" s="233" t="s">
        <v>243</v>
      </c>
      <c r="E462" s="234" t="s">
        <v>10</v>
      </c>
      <c r="F462" s="235" t="s">
        <v>455</v>
      </c>
      <c r="G462" s="2" t="s">
        <v>16</v>
      </c>
      <c r="H462" s="493">
        <f>SUM(прил10!I617)</f>
        <v>646735</v>
      </c>
      <c r="I462" s="493">
        <f>SUM(прил10!J617)</f>
        <v>646735</v>
      </c>
    </row>
    <row r="463" spans="1:9" ht="17.25" customHeight="1" x14ac:dyDescent="0.25">
      <c r="A463" s="3" t="s">
        <v>18</v>
      </c>
      <c r="B463" s="2" t="s">
        <v>35</v>
      </c>
      <c r="C463" s="2" t="s">
        <v>10</v>
      </c>
      <c r="D463" s="233" t="s">
        <v>243</v>
      </c>
      <c r="E463" s="234" t="s">
        <v>10</v>
      </c>
      <c r="F463" s="235" t="s">
        <v>455</v>
      </c>
      <c r="G463" s="2" t="s">
        <v>17</v>
      </c>
      <c r="H463" s="493">
        <f>SUM(прил10!I618)</f>
        <v>4847</v>
      </c>
      <c r="I463" s="493">
        <f>SUM(прил10!J618)</f>
        <v>4847</v>
      </c>
    </row>
    <row r="464" spans="1:9" s="37" customFormat="1" ht="65.25" customHeight="1" x14ac:dyDescent="0.25">
      <c r="A464" s="76" t="s">
        <v>136</v>
      </c>
      <c r="B464" s="28" t="s">
        <v>35</v>
      </c>
      <c r="C464" s="42" t="s">
        <v>10</v>
      </c>
      <c r="D464" s="242" t="s">
        <v>212</v>
      </c>
      <c r="E464" s="243" t="s">
        <v>422</v>
      </c>
      <c r="F464" s="244" t="s">
        <v>423</v>
      </c>
      <c r="G464" s="28"/>
      <c r="H464" s="490">
        <f t="shared" ref="H464:I467" si="39">SUM(H465)</f>
        <v>49000</v>
      </c>
      <c r="I464" s="490">
        <f t="shared" si="39"/>
        <v>49000</v>
      </c>
    </row>
    <row r="465" spans="1:9" s="37" customFormat="1" ht="98.25" customHeight="1" x14ac:dyDescent="0.25">
      <c r="A465" s="77" t="s">
        <v>152</v>
      </c>
      <c r="B465" s="2" t="s">
        <v>35</v>
      </c>
      <c r="C465" s="35" t="s">
        <v>10</v>
      </c>
      <c r="D465" s="275" t="s">
        <v>214</v>
      </c>
      <c r="E465" s="276" t="s">
        <v>422</v>
      </c>
      <c r="F465" s="277" t="s">
        <v>423</v>
      </c>
      <c r="G465" s="2"/>
      <c r="H465" s="491">
        <f t="shared" si="39"/>
        <v>49000</v>
      </c>
      <c r="I465" s="491">
        <f t="shared" si="39"/>
        <v>49000</v>
      </c>
    </row>
    <row r="466" spans="1:9" s="37" customFormat="1" ht="49.5" customHeight="1" x14ac:dyDescent="0.25">
      <c r="A466" s="77" t="s">
        <v>442</v>
      </c>
      <c r="B466" s="2" t="s">
        <v>35</v>
      </c>
      <c r="C466" s="35" t="s">
        <v>10</v>
      </c>
      <c r="D466" s="275" t="s">
        <v>214</v>
      </c>
      <c r="E466" s="276" t="s">
        <v>10</v>
      </c>
      <c r="F466" s="277" t="s">
        <v>423</v>
      </c>
      <c r="G466" s="2"/>
      <c r="H466" s="491">
        <f t="shared" si="39"/>
        <v>49000</v>
      </c>
      <c r="I466" s="491">
        <f t="shared" si="39"/>
        <v>49000</v>
      </c>
    </row>
    <row r="467" spans="1:9" s="37" customFormat="1" ht="15.75" customHeight="1" x14ac:dyDescent="0.25">
      <c r="A467" s="3" t="s">
        <v>105</v>
      </c>
      <c r="B467" s="2" t="s">
        <v>35</v>
      </c>
      <c r="C467" s="35" t="s">
        <v>10</v>
      </c>
      <c r="D467" s="275" t="s">
        <v>214</v>
      </c>
      <c r="E467" s="276" t="s">
        <v>10</v>
      </c>
      <c r="F467" s="277" t="s">
        <v>443</v>
      </c>
      <c r="G467" s="2"/>
      <c r="H467" s="491">
        <f t="shared" si="39"/>
        <v>49000</v>
      </c>
      <c r="I467" s="491">
        <f t="shared" si="39"/>
        <v>49000</v>
      </c>
    </row>
    <row r="468" spans="1:9" s="37" customFormat="1" ht="31.5" customHeight="1" x14ac:dyDescent="0.25">
      <c r="A468" s="91" t="s">
        <v>598</v>
      </c>
      <c r="B468" s="2" t="s">
        <v>35</v>
      </c>
      <c r="C468" s="35" t="s">
        <v>10</v>
      </c>
      <c r="D468" s="275" t="s">
        <v>214</v>
      </c>
      <c r="E468" s="276" t="s">
        <v>10</v>
      </c>
      <c r="F468" s="277" t="s">
        <v>443</v>
      </c>
      <c r="G468" s="2" t="s">
        <v>16</v>
      </c>
      <c r="H468" s="492">
        <f>SUM(прил10!I623)</f>
        <v>49000</v>
      </c>
      <c r="I468" s="492">
        <f>SUM(прил10!J623)</f>
        <v>49000</v>
      </c>
    </row>
    <row r="469" spans="1:9" s="65" customFormat="1" ht="33.75" customHeight="1" x14ac:dyDescent="0.25">
      <c r="A469" s="27" t="s">
        <v>143</v>
      </c>
      <c r="B469" s="28" t="s">
        <v>35</v>
      </c>
      <c r="C469" s="28" t="s">
        <v>10</v>
      </c>
      <c r="D469" s="230" t="s">
        <v>217</v>
      </c>
      <c r="E469" s="231" t="s">
        <v>422</v>
      </c>
      <c r="F469" s="232" t="s">
        <v>423</v>
      </c>
      <c r="G469" s="31"/>
      <c r="H469" s="490">
        <f>SUM(H470)</f>
        <v>25000</v>
      </c>
      <c r="I469" s="490">
        <f>SUM(I470)</f>
        <v>25000</v>
      </c>
    </row>
    <row r="470" spans="1:9" s="65" customFormat="1" ht="64.5" customHeight="1" x14ac:dyDescent="0.25">
      <c r="A470" s="86" t="s">
        <v>167</v>
      </c>
      <c r="B470" s="2" t="s">
        <v>35</v>
      </c>
      <c r="C470" s="2" t="s">
        <v>10</v>
      </c>
      <c r="D470" s="233" t="s">
        <v>244</v>
      </c>
      <c r="E470" s="234" t="s">
        <v>422</v>
      </c>
      <c r="F470" s="235" t="s">
        <v>423</v>
      </c>
      <c r="G470" s="2"/>
      <c r="H470" s="491">
        <f>SUM(H471)</f>
        <v>25000</v>
      </c>
      <c r="I470" s="491">
        <f>SUM(I471)</f>
        <v>25000</v>
      </c>
    </row>
    <row r="471" spans="1:9" s="65" customFormat="1" ht="33.75" customHeight="1" x14ac:dyDescent="0.25">
      <c r="A471" s="86" t="s">
        <v>514</v>
      </c>
      <c r="B471" s="2" t="s">
        <v>35</v>
      </c>
      <c r="C471" s="2" t="s">
        <v>10</v>
      </c>
      <c r="D471" s="233" t="s">
        <v>244</v>
      </c>
      <c r="E471" s="234" t="s">
        <v>12</v>
      </c>
      <c r="F471" s="235" t="s">
        <v>423</v>
      </c>
      <c r="G471" s="2"/>
      <c r="H471" s="491">
        <f>SUM(H472+H474)</f>
        <v>25000</v>
      </c>
      <c r="I471" s="491">
        <f>SUM(I472+I474)</f>
        <v>25000</v>
      </c>
    </row>
    <row r="472" spans="1:9" s="65" customFormat="1" ht="17.25" hidden="1" customHeight="1" x14ac:dyDescent="0.25">
      <c r="A472" s="62" t="s">
        <v>106</v>
      </c>
      <c r="B472" s="2" t="s">
        <v>35</v>
      </c>
      <c r="C472" s="2" t="s">
        <v>10</v>
      </c>
      <c r="D472" s="233" t="s">
        <v>244</v>
      </c>
      <c r="E472" s="234" t="s">
        <v>12</v>
      </c>
      <c r="F472" s="235" t="s">
        <v>445</v>
      </c>
      <c r="G472" s="2"/>
      <c r="H472" s="491">
        <f>SUM(H473)</f>
        <v>0</v>
      </c>
      <c r="I472" s="491">
        <f>SUM(I473)</f>
        <v>0</v>
      </c>
    </row>
    <row r="473" spans="1:9" s="65" customFormat="1" ht="33.75" hidden="1" customHeight="1" x14ac:dyDescent="0.25">
      <c r="A473" s="114" t="s">
        <v>598</v>
      </c>
      <c r="B473" s="2" t="s">
        <v>35</v>
      </c>
      <c r="C473" s="2" t="s">
        <v>10</v>
      </c>
      <c r="D473" s="233" t="s">
        <v>244</v>
      </c>
      <c r="E473" s="234" t="s">
        <v>12</v>
      </c>
      <c r="F473" s="235" t="s">
        <v>445</v>
      </c>
      <c r="G473" s="2" t="s">
        <v>16</v>
      </c>
      <c r="H473" s="493">
        <f>SUM(прил10!I628)</f>
        <v>0</v>
      </c>
      <c r="I473" s="493">
        <f>SUM(прил10!J628)</f>
        <v>0</v>
      </c>
    </row>
    <row r="474" spans="1:9" s="65" customFormat="1" ht="33" customHeight="1" x14ac:dyDescent="0.25">
      <c r="A474" s="3" t="s">
        <v>516</v>
      </c>
      <c r="B474" s="2" t="s">
        <v>35</v>
      </c>
      <c r="C474" s="2" t="s">
        <v>10</v>
      </c>
      <c r="D474" s="233" t="s">
        <v>244</v>
      </c>
      <c r="E474" s="234" t="s">
        <v>12</v>
      </c>
      <c r="F474" s="235" t="s">
        <v>515</v>
      </c>
      <c r="G474" s="2"/>
      <c r="H474" s="491">
        <f>SUM(H475)</f>
        <v>25000</v>
      </c>
      <c r="I474" s="491">
        <f>SUM(I475)</f>
        <v>25000</v>
      </c>
    </row>
    <row r="475" spans="1:9" s="65" customFormat="1" ht="30.75" customHeight="1" x14ac:dyDescent="0.25">
      <c r="A475" s="91" t="s">
        <v>598</v>
      </c>
      <c r="B475" s="2" t="s">
        <v>35</v>
      </c>
      <c r="C475" s="2" t="s">
        <v>10</v>
      </c>
      <c r="D475" s="233" t="s">
        <v>244</v>
      </c>
      <c r="E475" s="234" t="s">
        <v>12</v>
      </c>
      <c r="F475" s="235" t="s">
        <v>515</v>
      </c>
      <c r="G475" s="2" t="s">
        <v>16</v>
      </c>
      <c r="H475" s="493">
        <f>SUM(прил10!I630)</f>
        <v>25000</v>
      </c>
      <c r="I475" s="493">
        <f>SUM(прил10!J630)</f>
        <v>25000</v>
      </c>
    </row>
    <row r="476" spans="1:9" ht="15.75" x14ac:dyDescent="0.25">
      <c r="A476" s="88" t="s">
        <v>36</v>
      </c>
      <c r="B476" s="23" t="s">
        <v>35</v>
      </c>
      <c r="C476" s="23" t="s">
        <v>20</v>
      </c>
      <c r="D476" s="227"/>
      <c r="E476" s="228"/>
      <c r="F476" s="229"/>
      <c r="G476" s="22"/>
      <c r="H476" s="497">
        <f>SUM(H477,H496)</f>
        <v>6431135</v>
      </c>
      <c r="I476" s="497">
        <f>SUM(I477,I496)</f>
        <v>6431135</v>
      </c>
    </row>
    <row r="477" spans="1:9" ht="35.25" customHeight="1" x14ac:dyDescent="0.25">
      <c r="A477" s="27" t="s">
        <v>158</v>
      </c>
      <c r="B477" s="28" t="s">
        <v>35</v>
      </c>
      <c r="C477" s="28" t="s">
        <v>20</v>
      </c>
      <c r="D477" s="230" t="s">
        <v>239</v>
      </c>
      <c r="E477" s="231" t="s">
        <v>422</v>
      </c>
      <c r="F477" s="232" t="s">
        <v>423</v>
      </c>
      <c r="G477" s="28"/>
      <c r="H477" s="490">
        <f>SUM(H484+H478)</f>
        <v>6424135</v>
      </c>
      <c r="I477" s="490">
        <f>SUM(I484+I478)</f>
        <v>6424135</v>
      </c>
    </row>
    <row r="478" spans="1:9" s="43" customFormat="1" ht="35.25" hidden="1" customHeight="1" x14ac:dyDescent="0.25">
      <c r="A478" s="62" t="s">
        <v>166</v>
      </c>
      <c r="B478" s="2" t="s">
        <v>35</v>
      </c>
      <c r="C478" s="2" t="s">
        <v>20</v>
      </c>
      <c r="D478" s="233" t="s">
        <v>512</v>
      </c>
      <c r="E478" s="234" t="s">
        <v>422</v>
      </c>
      <c r="F478" s="235" t="s">
        <v>423</v>
      </c>
      <c r="G478" s="2"/>
      <c r="H478" s="491">
        <f>SUM(H479)</f>
        <v>0</v>
      </c>
      <c r="I478" s="491">
        <f>SUM(I479)</f>
        <v>0</v>
      </c>
    </row>
    <row r="479" spans="1:9" s="43" customFormat="1" ht="19.5" hidden="1" customHeight="1" x14ac:dyDescent="0.25">
      <c r="A479" s="109" t="s">
        <v>762</v>
      </c>
      <c r="B479" s="2" t="s">
        <v>35</v>
      </c>
      <c r="C479" s="2" t="s">
        <v>20</v>
      </c>
      <c r="D479" s="233" t="s">
        <v>243</v>
      </c>
      <c r="E479" s="234" t="s">
        <v>12</v>
      </c>
      <c r="F479" s="235" t="s">
        <v>423</v>
      </c>
      <c r="G479" s="2"/>
      <c r="H479" s="491">
        <f>SUM(H480+H482)</f>
        <v>0</v>
      </c>
      <c r="I479" s="491">
        <f>SUM(I480+I482)</f>
        <v>0</v>
      </c>
    </row>
    <row r="480" spans="1:9" s="43" customFormat="1" ht="35.25" hidden="1" customHeight="1" x14ac:dyDescent="0.25">
      <c r="A480" s="109" t="s">
        <v>761</v>
      </c>
      <c r="B480" s="2" t="s">
        <v>35</v>
      </c>
      <c r="C480" s="2" t="s">
        <v>20</v>
      </c>
      <c r="D480" s="233" t="s">
        <v>243</v>
      </c>
      <c r="E480" s="234" t="s">
        <v>12</v>
      </c>
      <c r="F480" s="235" t="s">
        <v>760</v>
      </c>
      <c r="G480" s="2"/>
      <c r="H480" s="491">
        <f>SUM(H481)</f>
        <v>0</v>
      </c>
      <c r="I480" s="491">
        <f>SUM(I481)</f>
        <v>0</v>
      </c>
    </row>
    <row r="481" spans="1:9" s="43" customFormat="1" ht="18" hidden="1" customHeight="1" x14ac:dyDescent="0.25">
      <c r="A481" s="109" t="s">
        <v>21</v>
      </c>
      <c r="B481" s="2" t="s">
        <v>35</v>
      </c>
      <c r="C481" s="2" t="s">
        <v>20</v>
      </c>
      <c r="D481" s="233" t="s">
        <v>243</v>
      </c>
      <c r="E481" s="234" t="s">
        <v>12</v>
      </c>
      <c r="F481" s="235" t="s">
        <v>760</v>
      </c>
      <c r="G481" s="2" t="s">
        <v>68</v>
      </c>
      <c r="H481" s="493">
        <f>SUM(прил10!I636)</f>
        <v>0</v>
      </c>
      <c r="I481" s="493">
        <f>SUM(прил10!J636)</f>
        <v>0</v>
      </c>
    </row>
    <row r="482" spans="1:9" s="43" customFormat="1" ht="35.25" hidden="1" customHeight="1" x14ac:dyDescent="0.25">
      <c r="A482" s="109" t="s">
        <v>485</v>
      </c>
      <c r="B482" s="2" t="s">
        <v>35</v>
      </c>
      <c r="C482" s="2" t="s">
        <v>20</v>
      </c>
      <c r="D482" s="233" t="s">
        <v>243</v>
      </c>
      <c r="E482" s="234" t="s">
        <v>12</v>
      </c>
      <c r="F482" s="235" t="s">
        <v>484</v>
      </c>
      <c r="G482" s="2"/>
      <c r="H482" s="491">
        <f>SUM(H483)</f>
        <v>0</v>
      </c>
      <c r="I482" s="491">
        <f>SUM(I483)</f>
        <v>0</v>
      </c>
    </row>
    <row r="483" spans="1:9" s="43" customFormat="1" ht="18.75" hidden="1" customHeight="1" x14ac:dyDescent="0.25">
      <c r="A483" s="109" t="s">
        <v>21</v>
      </c>
      <c r="B483" s="2" t="s">
        <v>35</v>
      </c>
      <c r="C483" s="2" t="s">
        <v>20</v>
      </c>
      <c r="D483" s="233" t="s">
        <v>243</v>
      </c>
      <c r="E483" s="234" t="s">
        <v>12</v>
      </c>
      <c r="F483" s="235" t="s">
        <v>484</v>
      </c>
      <c r="G483" s="2" t="s">
        <v>68</v>
      </c>
      <c r="H483" s="493"/>
      <c r="I483" s="493"/>
    </row>
    <row r="484" spans="1:9" ht="48" customHeight="1" x14ac:dyDescent="0.25">
      <c r="A484" s="3" t="s">
        <v>168</v>
      </c>
      <c r="B484" s="2" t="s">
        <v>35</v>
      </c>
      <c r="C484" s="2" t="s">
        <v>20</v>
      </c>
      <c r="D484" s="233" t="s">
        <v>245</v>
      </c>
      <c r="E484" s="234" t="s">
        <v>422</v>
      </c>
      <c r="F484" s="235" t="s">
        <v>423</v>
      </c>
      <c r="G484" s="2"/>
      <c r="H484" s="491">
        <f>SUM(H485+H489)</f>
        <v>6424135</v>
      </c>
      <c r="I484" s="491">
        <f>SUM(I485+I489)</f>
        <v>6424135</v>
      </c>
    </row>
    <row r="485" spans="1:9" ht="66.75" customHeight="1" x14ac:dyDescent="0.25">
      <c r="A485" s="3" t="s">
        <v>520</v>
      </c>
      <c r="B485" s="2" t="s">
        <v>35</v>
      </c>
      <c r="C485" s="2" t="s">
        <v>20</v>
      </c>
      <c r="D485" s="233" t="s">
        <v>245</v>
      </c>
      <c r="E485" s="234" t="s">
        <v>10</v>
      </c>
      <c r="F485" s="235" t="s">
        <v>423</v>
      </c>
      <c r="G485" s="2"/>
      <c r="H485" s="491">
        <f>SUM(H486)</f>
        <v>1189784</v>
      </c>
      <c r="I485" s="491">
        <f>SUM(I486)</f>
        <v>1189784</v>
      </c>
    </row>
    <row r="486" spans="1:9" ht="31.5" x14ac:dyDescent="0.25">
      <c r="A486" s="3" t="s">
        <v>79</v>
      </c>
      <c r="B486" s="44" t="s">
        <v>35</v>
      </c>
      <c r="C486" s="44" t="s">
        <v>20</v>
      </c>
      <c r="D486" s="272" t="s">
        <v>245</v>
      </c>
      <c r="E486" s="273" t="s">
        <v>521</v>
      </c>
      <c r="F486" s="274" t="s">
        <v>427</v>
      </c>
      <c r="G486" s="44"/>
      <c r="H486" s="491">
        <f>SUM(H487:H488)</f>
        <v>1189784</v>
      </c>
      <c r="I486" s="491">
        <f>SUM(I487:I488)</f>
        <v>1189784</v>
      </c>
    </row>
    <row r="487" spans="1:9" ht="48.75" customHeight="1" x14ac:dyDescent="0.25">
      <c r="A487" s="86" t="s">
        <v>80</v>
      </c>
      <c r="B487" s="2" t="s">
        <v>35</v>
      </c>
      <c r="C487" s="2" t="s">
        <v>20</v>
      </c>
      <c r="D487" s="233" t="s">
        <v>245</v>
      </c>
      <c r="E487" s="234" t="s">
        <v>521</v>
      </c>
      <c r="F487" s="235" t="s">
        <v>427</v>
      </c>
      <c r="G487" s="2" t="s">
        <v>13</v>
      </c>
      <c r="H487" s="493">
        <f>SUM(прил10!I642)</f>
        <v>1189784</v>
      </c>
      <c r="I487" s="493">
        <f>SUM(прил10!J642)</f>
        <v>1189784</v>
      </c>
    </row>
    <row r="488" spans="1:9" ht="19.5" hidden="1" customHeight="1" x14ac:dyDescent="0.25">
      <c r="A488" s="91" t="s">
        <v>598</v>
      </c>
      <c r="B488" s="2" t="s">
        <v>35</v>
      </c>
      <c r="C488" s="2" t="s">
        <v>20</v>
      </c>
      <c r="D488" s="233" t="s">
        <v>245</v>
      </c>
      <c r="E488" s="234" t="s">
        <v>521</v>
      </c>
      <c r="F488" s="235" t="s">
        <v>427</v>
      </c>
      <c r="G488" s="2" t="s">
        <v>17</v>
      </c>
      <c r="H488" s="493"/>
      <c r="I488" s="493"/>
    </row>
    <row r="489" spans="1:9" ht="48" customHeight="1" x14ac:dyDescent="0.25">
      <c r="A489" s="3" t="s">
        <v>517</v>
      </c>
      <c r="B489" s="2" t="s">
        <v>35</v>
      </c>
      <c r="C489" s="2" t="s">
        <v>20</v>
      </c>
      <c r="D489" s="233" t="s">
        <v>245</v>
      </c>
      <c r="E489" s="234" t="s">
        <v>12</v>
      </c>
      <c r="F489" s="235" t="s">
        <v>423</v>
      </c>
      <c r="G489" s="2"/>
      <c r="H489" s="491">
        <f>SUM(H490+H492)</f>
        <v>5234351</v>
      </c>
      <c r="I489" s="491">
        <f>SUM(I490+I492)</f>
        <v>5234351</v>
      </c>
    </row>
    <row r="490" spans="1:9" ht="47.25" x14ac:dyDescent="0.25">
      <c r="A490" s="3" t="s">
        <v>92</v>
      </c>
      <c r="B490" s="2" t="s">
        <v>35</v>
      </c>
      <c r="C490" s="2" t="s">
        <v>20</v>
      </c>
      <c r="D490" s="233" t="s">
        <v>245</v>
      </c>
      <c r="E490" s="234" t="s">
        <v>518</v>
      </c>
      <c r="F490" s="235" t="s">
        <v>519</v>
      </c>
      <c r="G490" s="2"/>
      <c r="H490" s="491">
        <f>SUM(H491)</f>
        <v>52872</v>
      </c>
      <c r="I490" s="491">
        <f>SUM(I491)</f>
        <v>52872</v>
      </c>
    </row>
    <row r="491" spans="1:9" ht="47.25" x14ac:dyDescent="0.25">
      <c r="A491" s="86" t="s">
        <v>80</v>
      </c>
      <c r="B491" s="2" t="s">
        <v>35</v>
      </c>
      <c r="C491" s="2" t="s">
        <v>20</v>
      </c>
      <c r="D491" s="233" t="s">
        <v>245</v>
      </c>
      <c r="E491" s="234" t="s">
        <v>518</v>
      </c>
      <c r="F491" s="235" t="s">
        <v>519</v>
      </c>
      <c r="G491" s="2" t="s">
        <v>13</v>
      </c>
      <c r="H491" s="493">
        <f>SUM(прил10!I646)</f>
        <v>52872</v>
      </c>
      <c r="I491" s="493">
        <f>SUM(прил10!J646)</f>
        <v>52872</v>
      </c>
    </row>
    <row r="492" spans="1:9" ht="31.5" x14ac:dyDescent="0.25">
      <c r="A492" s="3" t="s">
        <v>90</v>
      </c>
      <c r="B492" s="2" t="s">
        <v>35</v>
      </c>
      <c r="C492" s="2" t="s">
        <v>20</v>
      </c>
      <c r="D492" s="233" t="s">
        <v>245</v>
      </c>
      <c r="E492" s="234" t="s">
        <v>518</v>
      </c>
      <c r="F492" s="235" t="s">
        <v>455</v>
      </c>
      <c r="G492" s="2"/>
      <c r="H492" s="491">
        <f>SUM(H493:H495)</f>
        <v>5181479</v>
      </c>
      <c r="I492" s="491">
        <f>SUM(I493:I495)</f>
        <v>5181479</v>
      </c>
    </row>
    <row r="493" spans="1:9" ht="47.25" x14ac:dyDescent="0.25">
      <c r="A493" s="86" t="s">
        <v>80</v>
      </c>
      <c r="B493" s="2" t="s">
        <v>35</v>
      </c>
      <c r="C493" s="2" t="s">
        <v>20</v>
      </c>
      <c r="D493" s="233" t="s">
        <v>245</v>
      </c>
      <c r="E493" s="234" t="s">
        <v>518</v>
      </c>
      <c r="F493" s="235" t="s">
        <v>455</v>
      </c>
      <c r="G493" s="2" t="s">
        <v>13</v>
      </c>
      <c r="H493" s="493">
        <f>SUM(прил10!I648)</f>
        <v>5007879</v>
      </c>
      <c r="I493" s="493">
        <f>SUM(прил10!J648)</f>
        <v>5007879</v>
      </c>
    </row>
    <row r="494" spans="1:9" ht="32.25" customHeight="1" x14ac:dyDescent="0.25">
      <c r="A494" s="91" t="s">
        <v>598</v>
      </c>
      <c r="B494" s="2" t="s">
        <v>35</v>
      </c>
      <c r="C494" s="2" t="s">
        <v>20</v>
      </c>
      <c r="D494" s="233" t="s">
        <v>245</v>
      </c>
      <c r="E494" s="234" t="s">
        <v>518</v>
      </c>
      <c r="F494" s="235" t="s">
        <v>455</v>
      </c>
      <c r="G494" s="2" t="s">
        <v>16</v>
      </c>
      <c r="H494" s="493">
        <f>SUM(прил10!I649)</f>
        <v>173400</v>
      </c>
      <c r="I494" s="493">
        <f>SUM(прил10!J649)</f>
        <v>173400</v>
      </c>
    </row>
    <row r="495" spans="1:9" ht="16.5" customHeight="1" x14ac:dyDescent="0.25">
      <c r="A495" s="3" t="s">
        <v>18</v>
      </c>
      <c r="B495" s="2" t="s">
        <v>35</v>
      </c>
      <c r="C495" s="2" t="s">
        <v>20</v>
      </c>
      <c r="D495" s="233" t="s">
        <v>245</v>
      </c>
      <c r="E495" s="234" t="s">
        <v>518</v>
      </c>
      <c r="F495" s="235" t="s">
        <v>455</v>
      </c>
      <c r="G495" s="2" t="s">
        <v>17</v>
      </c>
      <c r="H495" s="493">
        <f>SUM(прил10!I650)</f>
        <v>200</v>
      </c>
      <c r="I495" s="493">
        <f>SUM(прил10!J650)</f>
        <v>200</v>
      </c>
    </row>
    <row r="496" spans="1:9" ht="31.5" customHeight="1" x14ac:dyDescent="0.25">
      <c r="A496" s="105" t="s">
        <v>111</v>
      </c>
      <c r="B496" s="28" t="s">
        <v>35</v>
      </c>
      <c r="C496" s="28" t="s">
        <v>20</v>
      </c>
      <c r="D496" s="230" t="s">
        <v>425</v>
      </c>
      <c r="E496" s="231" t="s">
        <v>422</v>
      </c>
      <c r="F496" s="232" t="s">
        <v>423</v>
      </c>
      <c r="G496" s="28"/>
      <c r="H496" s="490">
        <f t="shared" ref="H496:I499" si="40">SUM(H497)</f>
        <v>7000</v>
      </c>
      <c r="I496" s="490">
        <f t="shared" si="40"/>
        <v>7000</v>
      </c>
    </row>
    <row r="497" spans="1:9" ht="48.75" customHeight="1" x14ac:dyDescent="0.25">
      <c r="A497" s="106" t="s">
        <v>124</v>
      </c>
      <c r="B497" s="2" t="s">
        <v>35</v>
      </c>
      <c r="C497" s="2" t="s">
        <v>20</v>
      </c>
      <c r="D497" s="233" t="s">
        <v>196</v>
      </c>
      <c r="E497" s="234" t="s">
        <v>422</v>
      </c>
      <c r="F497" s="235" t="s">
        <v>423</v>
      </c>
      <c r="G497" s="44"/>
      <c r="H497" s="491">
        <f t="shared" si="40"/>
        <v>7000</v>
      </c>
      <c r="I497" s="491">
        <f t="shared" si="40"/>
        <v>7000</v>
      </c>
    </row>
    <row r="498" spans="1:9" ht="48.75" customHeight="1" x14ac:dyDescent="0.25">
      <c r="A498" s="106" t="s">
        <v>429</v>
      </c>
      <c r="B498" s="2" t="s">
        <v>35</v>
      </c>
      <c r="C498" s="2" t="s">
        <v>20</v>
      </c>
      <c r="D498" s="233" t="s">
        <v>196</v>
      </c>
      <c r="E498" s="234" t="s">
        <v>10</v>
      </c>
      <c r="F498" s="235" t="s">
        <v>423</v>
      </c>
      <c r="G498" s="44"/>
      <c r="H498" s="491">
        <f t="shared" si="40"/>
        <v>7000</v>
      </c>
      <c r="I498" s="491">
        <f t="shared" si="40"/>
        <v>7000</v>
      </c>
    </row>
    <row r="499" spans="1:9" ht="15.75" customHeight="1" x14ac:dyDescent="0.25">
      <c r="A499" s="106" t="s">
        <v>113</v>
      </c>
      <c r="B499" s="2" t="s">
        <v>35</v>
      </c>
      <c r="C499" s="2" t="s">
        <v>20</v>
      </c>
      <c r="D499" s="233" t="s">
        <v>196</v>
      </c>
      <c r="E499" s="234" t="s">
        <v>10</v>
      </c>
      <c r="F499" s="235" t="s">
        <v>428</v>
      </c>
      <c r="G499" s="44"/>
      <c r="H499" s="491">
        <f t="shared" si="40"/>
        <v>7000</v>
      </c>
      <c r="I499" s="491">
        <f t="shared" si="40"/>
        <v>7000</v>
      </c>
    </row>
    <row r="500" spans="1:9" ht="32.25" customHeight="1" x14ac:dyDescent="0.25">
      <c r="A500" s="114" t="s">
        <v>598</v>
      </c>
      <c r="B500" s="2" t="s">
        <v>35</v>
      </c>
      <c r="C500" s="2" t="s">
        <v>20</v>
      </c>
      <c r="D500" s="233" t="s">
        <v>196</v>
      </c>
      <c r="E500" s="234" t="s">
        <v>10</v>
      </c>
      <c r="F500" s="235" t="s">
        <v>428</v>
      </c>
      <c r="G500" s="2" t="s">
        <v>16</v>
      </c>
      <c r="H500" s="493">
        <f>SUM(прил10!I655)</f>
        <v>7000</v>
      </c>
      <c r="I500" s="493">
        <f>SUM(прил10!J655)</f>
        <v>7000</v>
      </c>
    </row>
    <row r="501" spans="1:9" ht="17.25" customHeight="1" x14ac:dyDescent="0.25">
      <c r="A501" s="443" t="s">
        <v>765</v>
      </c>
      <c r="B501" s="137" t="s">
        <v>32</v>
      </c>
      <c r="C501" s="39"/>
      <c r="D501" s="263"/>
      <c r="E501" s="264"/>
      <c r="F501" s="265"/>
      <c r="G501" s="16"/>
      <c r="H501" s="544">
        <f t="shared" ref="H501:I505" si="41">SUM(H502)</f>
        <v>130280</v>
      </c>
      <c r="I501" s="544">
        <f t="shared" si="41"/>
        <v>130280</v>
      </c>
    </row>
    <row r="502" spans="1:9" ht="16.5" customHeight="1" x14ac:dyDescent="0.25">
      <c r="A502" s="437" t="s">
        <v>766</v>
      </c>
      <c r="B502" s="56" t="s">
        <v>32</v>
      </c>
      <c r="C502" s="23" t="s">
        <v>29</v>
      </c>
      <c r="D502" s="227"/>
      <c r="E502" s="228"/>
      <c r="F502" s="229"/>
      <c r="G502" s="23"/>
      <c r="H502" s="497">
        <f t="shared" si="41"/>
        <v>130280</v>
      </c>
      <c r="I502" s="497">
        <f t="shared" si="41"/>
        <v>130280</v>
      </c>
    </row>
    <row r="503" spans="1:9" ht="16.5" customHeight="1" x14ac:dyDescent="0.25">
      <c r="A503" s="76" t="s">
        <v>189</v>
      </c>
      <c r="B503" s="28" t="s">
        <v>32</v>
      </c>
      <c r="C503" s="30" t="s">
        <v>29</v>
      </c>
      <c r="D503" s="236" t="s">
        <v>208</v>
      </c>
      <c r="E503" s="237" t="s">
        <v>422</v>
      </c>
      <c r="F503" s="238" t="s">
        <v>423</v>
      </c>
      <c r="G503" s="28"/>
      <c r="H503" s="490">
        <f t="shared" si="41"/>
        <v>130280</v>
      </c>
      <c r="I503" s="490">
        <f t="shared" si="41"/>
        <v>130280</v>
      </c>
    </row>
    <row r="504" spans="1:9" ht="16.5" customHeight="1" x14ac:dyDescent="0.25">
      <c r="A504" s="86" t="s">
        <v>188</v>
      </c>
      <c r="B504" s="2" t="s">
        <v>32</v>
      </c>
      <c r="C504" s="381" t="s">
        <v>29</v>
      </c>
      <c r="D504" s="251" t="s">
        <v>209</v>
      </c>
      <c r="E504" s="252" t="s">
        <v>422</v>
      </c>
      <c r="F504" s="253" t="s">
        <v>423</v>
      </c>
      <c r="G504" s="2"/>
      <c r="H504" s="491">
        <f t="shared" si="41"/>
        <v>130280</v>
      </c>
      <c r="I504" s="491">
        <f t="shared" si="41"/>
        <v>130280</v>
      </c>
    </row>
    <row r="505" spans="1:9" ht="32.25" customHeight="1" x14ac:dyDescent="0.25">
      <c r="A505" s="86" t="s">
        <v>888</v>
      </c>
      <c r="B505" s="2" t="s">
        <v>32</v>
      </c>
      <c r="C505" s="381" t="s">
        <v>29</v>
      </c>
      <c r="D505" s="251" t="s">
        <v>209</v>
      </c>
      <c r="E505" s="252" t="s">
        <v>422</v>
      </c>
      <c r="F505" s="392">
        <v>12700</v>
      </c>
      <c r="G505" s="2"/>
      <c r="H505" s="491">
        <f t="shared" si="41"/>
        <v>130280</v>
      </c>
      <c r="I505" s="491">
        <f t="shared" si="41"/>
        <v>130280</v>
      </c>
    </row>
    <row r="506" spans="1:9" ht="31.5" customHeight="1" x14ac:dyDescent="0.25">
      <c r="A506" s="86" t="s">
        <v>598</v>
      </c>
      <c r="B506" s="2" t="s">
        <v>32</v>
      </c>
      <c r="C506" s="381" t="s">
        <v>29</v>
      </c>
      <c r="D506" s="251" t="s">
        <v>209</v>
      </c>
      <c r="E506" s="252" t="s">
        <v>422</v>
      </c>
      <c r="F506" s="392">
        <v>12700</v>
      </c>
      <c r="G506" s="2" t="s">
        <v>16</v>
      </c>
      <c r="H506" s="493">
        <f>SUM(прил10!I253)</f>
        <v>130280</v>
      </c>
      <c r="I506" s="493">
        <f>SUM(прил10!J253)</f>
        <v>130280</v>
      </c>
    </row>
    <row r="507" spans="1:9" ht="15.75" x14ac:dyDescent="0.25">
      <c r="A507" s="75" t="s">
        <v>37</v>
      </c>
      <c r="B507" s="39">
        <v>10</v>
      </c>
      <c r="C507" s="39"/>
      <c r="D507" s="263"/>
      <c r="E507" s="264"/>
      <c r="F507" s="265"/>
      <c r="G507" s="15"/>
      <c r="H507" s="544">
        <f>SUM(H508,H514,H573,H595)</f>
        <v>25542596</v>
      </c>
      <c r="I507" s="544">
        <f>SUM(I508,I514,I573,I595)</f>
        <v>25542596</v>
      </c>
    </row>
    <row r="508" spans="1:9" ht="15.75" x14ac:dyDescent="0.25">
      <c r="A508" s="88" t="s">
        <v>38</v>
      </c>
      <c r="B508" s="40">
        <v>10</v>
      </c>
      <c r="C508" s="23" t="s">
        <v>10</v>
      </c>
      <c r="D508" s="227"/>
      <c r="E508" s="228"/>
      <c r="F508" s="229"/>
      <c r="G508" s="22"/>
      <c r="H508" s="497">
        <f t="shared" ref="H508:I512" si="42">SUM(H509)</f>
        <v>806530</v>
      </c>
      <c r="I508" s="497">
        <f t="shared" si="42"/>
        <v>806530</v>
      </c>
    </row>
    <row r="509" spans="1:9" ht="32.25" customHeight="1" x14ac:dyDescent="0.25">
      <c r="A509" s="76" t="s">
        <v>118</v>
      </c>
      <c r="B509" s="30">
        <v>10</v>
      </c>
      <c r="C509" s="28" t="s">
        <v>10</v>
      </c>
      <c r="D509" s="230" t="s">
        <v>193</v>
      </c>
      <c r="E509" s="231" t="s">
        <v>422</v>
      </c>
      <c r="F509" s="232" t="s">
        <v>423</v>
      </c>
      <c r="G509" s="28"/>
      <c r="H509" s="490">
        <f t="shared" si="42"/>
        <v>806530</v>
      </c>
      <c r="I509" s="490">
        <f t="shared" si="42"/>
        <v>806530</v>
      </c>
    </row>
    <row r="510" spans="1:9" ht="48.75" customHeight="1" x14ac:dyDescent="0.25">
      <c r="A510" s="3" t="s">
        <v>169</v>
      </c>
      <c r="B510" s="381">
        <v>10</v>
      </c>
      <c r="C510" s="2" t="s">
        <v>10</v>
      </c>
      <c r="D510" s="233" t="s">
        <v>195</v>
      </c>
      <c r="E510" s="234" t="s">
        <v>422</v>
      </c>
      <c r="F510" s="235" t="s">
        <v>423</v>
      </c>
      <c r="G510" s="2"/>
      <c r="H510" s="491">
        <f t="shared" si="42"/>
        <v>806530</v>
      </c>
      <c r="I510" s="491">
        <f t="shared" si="42"/>
        <v>806530</v>
      </c>
    </row>
    <row r="511" spans="1:9" ht="33.75" customHeight="1" x14ac:dyDescent="0.25">
      <c r="A511" s="3" t="s">
        <v>522</v>
      </c>
      <c r="B511" s="381">
        <v>10</v>
      </c>
      <c r="C511" s="2" t="s">
        <v>10</v>
      </c>
      <c r="D511" s="233" t="s">
        <v>195</v>
      </c>
      <c r="E511" s="234" t="s">
        <v>10</v>
      </c>
      <c r="F511" s="235" t="s">
        <v>423</v>
      </c>
      <c r="G511" s="2"/>
      <c r="H511" s="491">
        <f t="shared" si="42"/>
        <v>806530</v>
      </c>
      <c r="I511" s="491">
        <f t="shared" si="42"/>
        <v>806530</v>
      </c>
    </row>
    <row r="512" spans="1:9" ht="18.75" customHeight="1" x14ac:dyDescent="0.25">
      <c r="A512" s="3" t="s">
        <v>170</v>
      </c>
      <c r="B512" s="381">
        <v>10</v>
      </c>
      <c r="C512" s="2" t="s">
        <v>10</v>
      </c>
      <c r="D512" s="233" t="s">
        <v>195</v>
      </c>
      <c r="E512" s="234" t="s">
        <v>10</v>
      </c>
      <c r="F512" s="235" t="s">
        <v>817</v>
      </c>
      <c r="G512" s="2"/>
      <c r="H512" s="491">
        <f t="shared" si="42"/>
        <v>806530</v>
      </c>
      <c r="I512" s="491">
        <f t="shared" si="42"/>
        <v>806530</v>
      </c>
    </row>
    <row r="513" spans="1:9" ht="17.25" customHeight="1" x14ac:dyDescent="0.25">
      <c r="A513" s="3" t="s">
        <v>40</v>
      </c>
      <c r="B513" s="381">
        <v>10</v>
      </c>
      <c r="C513" s="2" t="s">
        <v>10</v>
      </c>
      <c r="D513" s="233" t="s">
        <v>195</v>
      </c>
      <c r="E513" s="234" t="s">
        <v>10</v>
      </c>
      <c r="F513" s="235" t="s">
        <v>817</v>
      </c>
      <c r="G513" s="2" t="s">
        <v>39</v>
      </c>
      <c r="H513" s="492">
        <f>SUM(прил10!I302)</f>
        <v>806530</v>
      </c>
      <c r="I513" s="492">
        <f>SUM(прил10!J302)</f>
        <v>806530</v>
      </c>
    </row>
    <row r="514" spans="1:9" ht="15.75" x14ac:dyDescent="0.25">
      <c r="A514" s="88" t="s">
        <v>41</v>
      </c>
      <c r="B514" s="40">
        <v>10</v>
      </c>
      <c r="C514" s="23" t="s">
        <v>15</v>
      </c>
      <c r="D514" s="227"/>
      <c r="E514" s="228"/>
      <c r="F514" s="229"/>
      <c r="G514" s="22"/>
      <c r="H514" s="497">
        <f>SUM(H515,H531,H546)</f>
        <v>15150007</v>
      </c>
      <c r="I514" s="497">
        <f>SUM(I515,I531,I546)</f>
        <v>15150007</v>
      </c>
    </row>
    <row r="515" spans="1:9" ht="31.5" x14ac:dyDescent="0.25">
      <c r="A515" s="27" t="s">
        <v>158</v>
      </c>
      <c r="B515" s="28" t="s">
        <v>57</v>
      </c>
      <c r="C515" s="28" t="s">
        <v>15</v>
      </c>
      <c r="D515" s="230" t="s">
        <v>239</v>
      </c>
      <c r="E515" s="231" t="s">
        <v>422</v>
      </c>
      <c r="F515" s="232" t="s">
        <v>423</v>
      </c>
      <c r="G515" s="28"/>
      <c r="H515" s="490">
        <f>SUM(H516,H521,H526)</f>
        <v>1293477</v>
      </c>
      <c r="I515" s="490">
        <f>SUM(I516,I521,I526)</f>
        <v>1293477</v>
      </c>
    </row>
    <row r="516" spans="1:9" ht="33.75" customHeight="1" x14ac:dyDescent="0.25">
      <c r="A516" s="86" t="s">
        <v>165</v>
      </c>
      <c r="B516" s="54">
        <v>10</v>
      </c>
      <c r="C516" s="44" t="s">
        <v>15</v>
      </c>
      <c r="D516" s="272" t="s">
        <v>242</v>
      </c>
      <c r="E516" s="273" t="s">
        <v>422</v>
      </c>
      <c r="F516" s="274" t="s">
        <v>423</v>
      </c>
      <c r="G516" s="44"/>
      <c r="H516" s="491">
        <f>SUM(H517)</f>
        <v>572850</v>
      </c>
      <c r="I516" s="491">
        <f>SUM(I517)</f>
        <v>572850</v>
      </c>
    </row>
    <row r="517" spans="1:9" ht="20.25" customHeight="1" x14ac:dyDescent="0.25">
      <c r="A517" s="86" t="s">
        <v>511</v>
      </c>
      <c r="B517" s="54">
        <v>10</v>
      </c>
      <c r="C517" s="44" t="s">
        <v>15</v>
      </c>
      <c r="D517" s="272" t="s">
        <v>242</v>
      </c>
      <c r="E517" s="273" t="s">
        <v>10</v>
      </c>
      <c r="F517" s="274" t="s">
        <v>423</v>
      </c>
      <c r="G517" s="44"/>
      <c r="H517" s="491">
        <f>SUM(H518)</f>
        <v>572850</v>
      </c>
      <c r="I517" s="491">
        <f>SUM(I518)</f>
        <v>572850</v>
      </c>
    </row>
    <row r="518" spans="1:9" ht="32.25" customHeight="1" x14ac:dyDescent="0.25">
      <c r="A518" s="86" t="s">
        <v>171</v>
      </c>
      <c r="B518" s="54">
        <v>10</v>
      </c>
      <c r="C518" s="44" t="s">
        <v>15</v>
      </c>
      <c r="D518" s="272" t="s">
        <v>242</v>
      </c>
      <c r="E518" s="273" t="s">
        <v>521</v>
      </c>
      <c r="F518" s="274" t="s">
        <v>523</v>
      </c>
      <c r="G518" s="44"/>
      <c r="H518" s="491">
        <f>SUM(H519:H520)</f>
        <v>572850</v>
      </c>
      <c r="I518" s="491">
        <f>SUM(I519:I520)</f>
        <v>572850</v>
      </c>
    </row>
    <row r="519" spans="1:9" ht="31.5" x14ac:dyDescent="0.25">
      <c r="A519" s="91" t="s">
        <v>598</v>
      </c>
      <c r="B519" s="54">
        <v>10</v>
      </c>
      <c r="C519" s="44" t="s">
        <v>15</v>
      </c>
      <c r="D519" s="272" t="s">
        <v>242</v>
      </c>
      <c r="E519" s="273" t="s">
        <v>521</v>
      </c>
      <c r="F519" s="274" t="s">
        <v>523</v>
      </c>
      <c r="G519" s="44" t="s">
        <v>16</v>
      </c>
      <c r="H519" s="493">
        <f>SUM(прил10!I662)</f>
        <v>2850</v>
      </c>
      <c r="I519" s="493">
        <f>SUM(прил10!J662)</f>
        <v>2850</v>
      </c>
    </row>
    <row r="520" spans="1:9" ht="15.75" x14ac:dyDescent="0.25">
      <c r="A520" s="3" t="s">
        <v>40</v>
      </c>
      <c r="B520" s="54">
        <v>10</v>
      </c>
      <c r="C520" s="44" t="s">
        <v>15</v>
      </c>
      <c r="D520" s="272" t="s">
        <v>242</v>
      </c>
      <c r="E520" s="273" t="s">
        <v>521</v>
      </c>
      <c r="F520" s="274" t="s">
        <v>523</v>
      </c>
      <c r="G520" s="44" t="s">
        <v>39</v>
      </c>
      <c r="H520" s="493">
        <f>SUM(прил10!I663)</f>
        <v>570000</v>
      </c>
      <c r="I520" s="493">
        <f>SUM(прил10!J663)</f>
        <v>570000</v>
      </c>
    </row>
    <row r="521" spans="1:9" ht="33" customHeight="1" x14ac:dyDescent="0.25">
      <c r="A521" s="3" t="s">
        <v>166</v>
      </c>
      <c r="B521" s="54">
        <v>10</v>
      </c>
      <c r="C521" s="44" t="s">
        <v>15</v>
      </c>
      <c r="D521" s="272" t="s">
        <v>512</v>
      </c>
      <c r="E521" s="273" t="s">
        <v>422</v>
      </c>
      <c r="F521" s="274" t="s">
        <v>423</v>
      </c>
      <c r="G521" s="44"/>
      <c r="H521" s="491">
        <f>SUM(H522)</f>
        <v>491627</v>
      </c>
      <c r="I521" s="491">
        <f>SUM(I522)</f>
        <v>491627</v>
      </c>
    </row>
    <row r="522" spans="1:9" ht="18.75" customHeight="1" x14ac:dyDescent="0.25">
      <c r="A522" s="3" t="s">
        <v>513</v>
      </c>
      <c r="B522" s="54">
        <v>10</v>
      </c>
      <c r="C522" s="44" t="s">
        <v>15</v>
      </c>
      <c r="D522" s="272" t="s">
        <v>243</v>
      </c>
      <c r="E522" s="273" t="s">
        <v>10</v>
      </c>
      <c r="F522" s="274" t="s">
        <v>423</v>
      </c>
      <c r="G522" s="44"/>
      <c r="H522" s="491">
        <f>SUM(H523)</f>
        <v>491627</v>
      </c>
      <c r="I522" s="491">
        <f>SUM(I523)</f>
        <v>491627</v>
      </c>
    </row>
    <row r="523" spans="1:9" ht="33" customHeight="1" x14ac:dyDescent="0.25">
      <c r="A523" s="86" t="s">
        <v>171</v>
      </c>
      <c r="B523" s="54">
        <v>10</v>
      </c>
      <c r="C523" s="44" t="s">
        <v>15</v>
      </c>
      <c r="D523" s="272" t="s">
        <v>243</v>
      </c>
      <c r="E523" s="273" t="s">
        <v>521</v>
      </c>
      <c r="F523" s="274" t="s">
        <v>523</v>
      </c>
      <c r="G523" s="44"/>
      <c r="H523" s="491">
        <f>SUM(H524:H525)</f>
        <v>491627</v>
      </c>
      <c r="I523" s="491">
        <f>SUM(I524:I525)</f>
        <v>491627</v>
      </c>
    </row>
    <row r="524" spans="1:9" ht="31.5" x14ac:dyDescent="0.25">
      <c r="A524" s="91" t="s">
        <v>598</v>
      </c>
      <c r="B524" s="54">
        <v>10</v>
      </c>
      <c r="C524" s="44" t="s">
        <v>15</v>
      </c>
      <c r="D524" s="272" t="s">
        <v>243</v>
      </c>
      <c r="E524" s="273" t="s">
        <v>521</v>
      </c>
      <c r="F524" s="274" t="s">
        <v>523</v>
      </c>
      <c r="G524" s="44" t="s">
        <v>16</v>
      </c>
      <c r="H524" s="493">
        <f>SUM(прил10!I667)</f>
        <v>2500</v>
      </c>
      <c r="I524" s="493">
        <f>SUM(прил10!J667)</f>
        <v>2500</v>
      </c>
    </row>
    <row r="525" spans="1:9" ht="15.75" x14ac:dyDescent="0.25">
      <c r="A525" s="3" t="s">
        <v>40</v>
      </c>
      <c r="B525" s="54">
        <v>10</v>
      </c>
      <c r="C525" s="44" t="s">
        <v>15</v>
      </c>
      <c r="D525" s="272" t="s">
        <v>243</v>
      </c>
      <c r="E525" s="273" t="s">
        <v>521</v>
      </c>
      <c r="F525" s="274" t="s">
        <v>523</v>
      </c>
      <c r="G525" s="44" t="s">
        <v>39</v>
      </c>
      <c r="H525" s="493">
        <f>SUM(прил10!I668)</f>
        <v>489127</v>
      </c>
      <c r="I525" s="493">
        <f>SUM(прил10!J668)</f>
        <v>489127</v>
      </c>
    </row>
    <row r="526" spans="1:9" ht="47.25" x14ac:dyDescent="0.25">
      <c r="A526" s="3" t="s">
        <v>159</v>
      </c>
      <c r="B526" s="54">
        <v>10</v>
      </c>
      <c r="C526" s="44" t="s">
        <v>15</v>
      </c>
      <c r="D526" s="272" t="s">
        <v>240</v>
      </c>
      <c r="E526" s="273" t="s">
        <v>422</v>
      </c>
      <c r="F526" s="274" t="s">
        <v>423</v>
      </c>
      <c r="G526" s="44"/>
      <c r="H526" s="491">
        <f>SUM(H527)</f>
        <v>229000</v>
      </c>
      <c r="I526" s="491">
        <f>SUM(I527)</f>
        <v>229000</v>
      </c>
    </row>
    <row r="527" spans="1:9" ht="47.25" x14ac:dyDescent="0.25">
      <c r="A527" s="3" t="s">
        <v>501</v>
      </c>
      <c r="B527" s="54">
        <v>10</v>
      </c>
      <c r="C527" s="44" t="s">
        <v>15</v>
      </c>
      <c r="D527" s="272" t="s">
        <v>240</v>
      </c>
      <c r="E527" s="273" t="s">
        <v>10</v>
      </c>
      <c r="F527" s="274" t="s">
        <v>423</v>
      </c>
      <c r="G527" s="44"/>
      <c r="H527" s="491">
        <f>SUM(H528)</f>
        <v>229000</v>
      </c>
      <c r="I527" s="491">
        <f>SUM(I528)</f>
        <v>229000</v>
      </c>
    </row>
    <row r="528" spans="1:9" ht="63.75" customHeight="1" x14ac:dyDescent="0.25">
      <c r="A528" s="3" t="s">
        <v>525</v>
      </c>
      <c r="B528" s="54">
        <v>10</v>
      </c>
      <c r="C528" s="44" t="s">
        <v>15</v>
      </c>
      <c r="D528" s="272" t="s">
        <v>240</v>
      </c>
      <c r="E528" s="273" t="s">
        <v>10</v>
      </c>
      <c r="F528" s="274" t="s">
        <v>524</v>
      </c>
      <c r="G528" s="44"/>
      <c r="H528" s="491">
        <f>SUM(H529:H530)</f>
        <v>229000</v>
      </c>
      <c r="I528" s="491">
        <f>SUM(I529:I530)</f>
        <v>229000</v>
      </c>
    </row>
    <row r="529" spans="1:9" ht="31.5" x14ac:dyDescent="0.25">
      <c r="A529" s="91" t="s">
        <v>598</v>
      </c>
      <c r="B529" s="54">
        <v>10</v>
      </c>
      <c r="C529" s="44" t="s">
        <v>15</v>
      </c>
      <c r="D529" s="272" t="s">
        <v>240</v>
      </c>
      <c r="E529" s="273" t="s">
        <v>10</v>
      </c>
      <c r="F529" s="274" t="s">
        <v>524</v>
      </c>
      <c r="G529" s="44" t="s">
        <v>16</v>
      </c>
      <c r="H529" s="493">
        <f>SUM(прил10!I672)</f>
        <v>1140</v>
      </c>
      <c r="I529" s="493">
        <f>SUM(прил10!J672)</f>
        <v>1140</v>
      </c>
    </row>
    <row r="530" spans="1:9" ht="15.75" x14ac:dyDescent="0.25">
      <c r="A530" s="3" t="s">
        <v>40</v>
      </c>
      <c r="B530" s="54">
        <v>10</v>
      </c>
      <c r="C530" s="44" t="s">
        <v>15</v>
      </c>
      <c r="D530" s="272" t="s">
        <v>240</v>
      </c>
      <c r="E530" s="273" t="s">
        <v>10</v>
      </c>
      <c r="F530" s="274" t="s">
        <v>524</v>
      </c>
      <c r="G530" s="44" t="s">
        <v>39</v>
      </c>
      <c r="H530" s="493">
        <f>SUM(прил10!I673)</f>
        <v>227860</v>
      </c>
      <c r="I530" s="493">
        <f>SUM(прил10!J673)</f>
        <v>227860</v>
      </c>
    </row>
    <row r="531" spans="1:9" ht="33" customHeight="1" x14ac:dyDescent="0.25">
      <c r="A531" s="76" t="s">
        <v>118</v>
      </c>
      <c r="B531" s="30">
        <v>10</v>
      </c>
      <c r="C531" s="28" t="s">
        <v>15</v>
      </c>
      <c r="D531" s="230" t="s">
        <v>193</v>
      </c>
      <c r="E531" s="231" t="s">
        <v>422</v>
      </c>
      <c r="F531" s="232" t="s">
        <v>423</v>
      </c>
      <c r="G531" s="28"/>
      <c r="H531" s="490">
        <f>SUM(H532)</f>
        <v>4538363</v>
      </c>
      <c r="I531" s="490">
        <f>SUM(I532)</f>
        <v>4538363</v>
      </c>
    </row>
    <row r="532" spans="1:9" ht="50.25" customHeight="1" x14ac:dyDescent="0.25">
      <c r="A532" s="3" t="s">
        <v>169</v>
      </c>
      <c r="B532" s="381">
        <v>10</v>
      </c>
      <c r="C532" s="2" t="s">
        <v>15</v>
      </c>
      <c r="D532" s="233" t="s">
        <v>195</v>
      </c>
      <c r="E532" s="234" t="s">
        <v>422</v>
      </c>
      <c r="F532" s="235" t="s">
        <v>423</v>
      </c>
      <c r="G532" s="2"/>
      <c r="H532" s="491">
        <f>SUM(H533)</f>
        <v>4538363</v>
      </c>
      <c r="I532" s="491">
        <f>SUM(I533)</f>
        <v>4538363</v>
      </c>
    </row>
    <row r="533" spans="1:9" ht="33" customHeight="1" x14ac:dyDescent="0.25">
      <c r="A533" s="3" t="s">
        <v>522</v>
      </c>
      <c r="B533" s="381">
        <v>10</v>
      </c>
      <c r="C533" s="2" t="s">
        <v>15</v>
      </c>
      <c r="D533" s="233" t="s">
        <v>195</v>
      </c>
      <c r="E533" s="234" t="s">
        <v>10</v>
      </c>
      <c r="F533" s="235" t="s">
        <v>423</v>
      </c>
      <c r="G533" s="2"/>
      <c r="H533" s="491">
        <f>SUM(H534+H537+H540+H543)</f>
        <v>4538363</v>
      </c>
      <c r="I533" s="491">
        <f>SUM(I534+I537+I540+I543)</f>
        <v>4538363</v>
      </c>
    </row>
    <row r="534" spans="1:9" ht="31.5" customHeight="1" x14ac:dyDescent="0.25">
      <c r="A534" s="86" t="s">
        <v>93</v>
      </c>
      <c r="B534" s="381">
        <v>10</v>
      </c>
      <c r="C534" s="2" t="s">
        <v>15</v>
      </c>
      <c r="D534" s="233" t="s">
        <v>195</v>
      </c>
      <c r="E534" s="234" t="s">
        <v>10</v>
      </c>
      <c r="F534" s="235" t="s">
        <v>527</v>
      </c>
      <c r="G534" s="2"/>
      <c r="H534" s="491">
        <f>SUM(H535:H536)</f>
        <v>43274</v>
      </c>
      <c r="I534" s="491">
        <f>SUM(I535:I536)</f>
        <v>43274</v>
      </c>
    </row>
    <row r="535" spans="1:9" ht="18" customHeight="1" x14ac:dyDescent="0.25">
      <c r="A535" s="91" t="s">
        <v>598</v>
      </c>
      <c r="B535" s="381">
        <v>10</v>
      </c>
      <c r="C535" s="2" t="s">
        <v>15</v>
      </c>
      <c r="D535" s="233" t="s">
        <v>195</v>
      </c>
      <c r="E535" s="234" t="s">
        <v>10</v>
      </c>
      <c r="F535" s="235" t="s">
        <v>527</v>
      </c>
      <c r="G535" s="2" t="s">
        <v>16</v>
      </c>
      <c r="H535" s="493">
        <f>SUM(прил10!I308)</f>
        <v>670</v>
      </c>
      <c r="I535" s="493">
        <f>SUM(прил10!J308)</f>
        <v>670</v>
      </c>
    </row>
    <row r="536" spans="1:9" ht="16.5" customHeight="1" x14ac:dyDescent="0.25">
      <c r="A536" s="3" t="s">
        <v>40</v>
      </c>
      <c r="B536" s="381">
        <v>10</v>
      </c>
      <c r="C536" s="2" t="s">
        <v>15</v>
      </c>
      <c r="D536" s="233" t="s">
        <v>195</v>
      </c>
      <c r="E536" s="234" t="s">
        <v>10</v>
      </c>
      <c r="F536" s="235" t="s">
        <v>527</v>
      </c>
      <c r="G536" s="2" t="s">
        <v>39</v>
      </c>
      <c r="H536" s="492">
        <f>SUM(прил10!I309)</f>
        <v>42604</v>
      </c>
      <c r="I536" s="492">
        <f>SUM(прил10!J309)</f>
        <v>42604</v>
      </c>
    </row>
    <row r="537" spans="1:9" ht="32.25" customHeight="1" x14ac:dyDescent="0.25">
      <c r="A537" s="86" t="s">
        <v>94</v>
      </c>
      <c r="B537" s="381">
        <v>10</v>
      </c>
      <c r="C537" s="2" t="s">
        <v>15</v>
      </c>
      <c r="D537" s="233" t="s">
        <v>195</v>
      </c>
      <c r="E537" s="234" t="s">
        <v>10</v>
      </c>
      <c r="F537" s="235" t="s">
        <v>528</v>
      </c>
      <c r="G537" s="2"/>
      <c r="H537" s="491">
        <f>SUM(H538:H539)</f>
        <v>398713</v>
      </c>
      <c r="I537" s="491">
        <f>SUM(I538:I539)</f>
        <v>398713</v>
      </c>
    </row>
    <row r="538" spans="1:9" s="80" customFormat="1" ht="32.25" customHeight="1" x14ac:dyDescent="0.25">
      <c r="A538" s="91" t="s">
        <v>598</v>
      </c>
      <c r="B538" s="381">
        <v>10</v>
      </c>
      <c r="C538" s="2" t="s">
        <v>15</v>
      </c>
      <c r="D538" s="233" t="s">
        <v>195</v>
      </c>
      <c r="E538" s="234" t="s">
        <v>10</v>
      </c>
      <c r="F538" s="235" t="s">
        <v>528</v>
      </c>
      <c r="G538" s="79" t="s">
        <v>16</v>
      </c>
      <c r="H538" s="496">
        <f>SUM(прил10!I311)</f>
        <v>6593</v>
      </c>
      <c r="I538" s="496">
        <f>SUM(прил10!J311)</f>
        <v>6593</v>
      </c>
    </row>
    <row r="539" spans="1:9" ht="15.75" x14ac:dyDescent="0.25">
      <c r="A539" s="3" t="s">
        <v>40</v>
      </c>
      <c r="B539" s="381">
        <v>10</v>
      </c>
      <c r="C539" s="2" t="s">
        <v>15</v>
      </c>
      <c r="D539" s="233" t="s">
        <v>195</v>
      </c>
      <c r="E539" s="234" t="s">
        <v>10</v>
      </c>
      <c r="F539" s="235" t="s">
        <v>528</v>
      </c>
      <c r="G539" s="2" t="s">
        <v>39</v>
      </c>
      <c r="H539" s="493">
        <f>SUM(прил10!I312)</f>
        <v>392120</v>
      </c>
      <c r="I539" s="493">
        <f>SUM(прил10!J312)</f>
        <v>392120</v>
      </c>
    </row>
    <row r="540" spans="1:9" ht="15.75" x14ac:dyDescent="0.25">
      <c r="A540" s="85" t="s">
        <v>95</v>
      </c>
      <c r="B540" s="381">
        <v>10</v>
      </c>
      <c r="C540" s="2" t="s">
        <v>15</v>
      </c>
      <c r="D540" s="233" t="s">
        <v>195</v>
      </c>
      <c r="E540" s="234" t="s">
        <v>10</v>
      </c>
      <c r="F540" s="235" t="s">
        <v>529</v>
      </c>
      <c r="G540" s="2"/>
      <c r="H540" s="491">
        <f>SUM(H541:H542)</f>
        <v>3619993</v>
      </c>
      <c r="I540" s="491">
        <f>SUM(I541:I542)</f>
        <v>3619993</v>
      </c>
    </row>
    <row r="541" spans="1:9" ht="31.5" x14ac:dyDescent="0.25">
      <c r="A541" s="91" t="s">
        <v>598</v>
      </c>
      <c r="B541" s="381">
        <v>10</v>
      </c>
      <c r="C541" s="2" t="s">
        <v>15</v>
      </c>
      <c r="D541" s="233" t="s">
        <v>195</v>
      </c>
      <c r="E541" s="234" t="s">
        <v>10</v>
      </c>
      <c r="F541" s="235" t="s">
        <v>529</v>
      </c>
      <c r="G541" s="2" t="s">
        <v>16</v>
      </c>
      <c r="H541" s="493">
        <f>SUM(прил10!I314)</f>
        <v>57333</v>
      </c>
      <c r="I541" s="493">
        <f>SUM(прил10!J314)</f>
        <v>57333</v>
      </c>
    </row>
    <row r="542" spans="1:9" ht="15.75" customHeight="1" x14ac:dyDescent="0.25">
      <c r="A542" s="3" t="s">
        <v>40</v>
      </c>
      <c r="B542" s="381">
        <v>10</v>
      </c>
      <c r="C542" s="2" t="s">
        <v>15</v>
      </c>
      <c r="D542" s="233" t="s">
        <v>195</v>
      </c>
      <c r="E542" s="234" t="s">
        <v>10</v>
      </c>
      <c r="F542" s="235" t="s">
        <v>529</v>
      </c>
      <c r="G542" s="2" t="s">
        <v>39</v>
      </c>
      <c r="H542" s="492">
        <f>SUM(прил10!I315)</f>
        <v>3562660</v>
      </c>
      <c r="I542" s="492">
        <f>SUM(прил10!J315)</f>
        <v>3562660</v>
      </c>
    </row>
    <row r="543" spans="1:9" ht="15.75" x14ac:dyDescent="0.25">
      <c r="A543" s="86" t="s">
        <v>96</v>
      </c>
      <c r="B543" s="381">
        <v>10</v>
      </c>
      <c r="C543" s="2" t="s">
        <v>15</v>
      </c>
      <c r="D543" s="233" t="s">
        <v>195</v>
      </c>
      <c r="E543" s="234" t="s">
        <v>10</v>
      </c>
      <c r="F543" s="235" t="s">
        <v>530</v>
      </c>
      <c r="G543" s="2"/>
      <c r="H543" s="491">
        <f>SUM(H544:H545)</f>
        <v>476383</v>
      </c>
      <c r="I543" s="491">
        <f>SUM(I544:I545)</f>
        <v>476383</v>
      </c>
    </row>
    <row r="544" spans="1:9" ht="31.5" x14ac:dyDescent="0.25">
      <c r="A544" s="91" t="s">
        <v>598</v>
      </c>
      <c r="B544" s="381">
        <v>10</v>
      </c>
      <c r="C544" s="2" t="s">
        <v>15</v>
      </c>
      <c r="D544" s="233" t="s">
        <v>195</v>
      </c>
      <c r="E544" s="234" t="s">
        <v>10</v>
      </c>
      <c r="F544" s="235" t="s">
        <v>530</v>
      </c>
      <c r="G544" s="2" t="s">
        <v>16</v>
      </c>
      <c r="H544" s="493">
        <f>SUM(прил10!I317)</f>
        <v>7850</v>
      </c>
      <c r="I544" s="493">
        <f>SUM(прил10!J317)</f>
        <v>7850</v>
      </c>
    </row>
    <row r="545" spans="1:9" ht="18" customHeight="1" x14ac:dyDescent="0.25">
      <c r="A545" s="3" t="s">
        <v>40</v>
      </c>
      <c r="B545" s="381">
        <v>10</v>
      </c>
      <c r="C545" s="2" t="s">
        <v>15</v>
      </c>
      <c r="D545" s="233" t="s">
        <v>195</v>
      </c>
      <c r="E545" s="234" t="s">
        <v>10</v>
      </c>
      <c r="F545" s="235" t="s">
        <v>530</v>
      </c>
      <c r="G545" s="2" t="s">
        <v>39</v>
      </c>
      <c r="H545" s="493">
        <f>SUM(прил10!I318)</f>
        <v>468533</v>
      </c>
      <c r="I545" s="493">
        <f>SUM(прил10!J318)</f>
        <v>468533</v>
      </c>
    </row>
    <row r="546" spans="1:9" ht="30" customHeight="1" x14ac:dyDescent="0.25">
      <c r="A546" s="76" t="s">
        <v>149</v>
      </c>
      <c r="B546" s="30">
        <v>10</v>
      </c>
      <c r="C546" s="28" t="s">
        <v>15</v>
      </c>
      <c r="D546" s="230" t="s">
        <v>487</v>
      </c>
      <c r="E546" s="231" t="s">
        <v>422</v>
      </c>
      <c r="F546" s="232" t="s">
        <v>423</v>
      </c>
      <c r="G546" s="28"/>
      <c r="H546" s="490">
        <f>SUM(H547,H564)</f>
        <v>9318167</v>
      </c>
      <c r="I546" s="490">
        <f>SUM(I547,I564)</f>
        <v>9318167</v>
      </c>
    </row>
    <row r="547" spans="1:9" ht="48" customHeight="1" x14ac:dyDescent="0.25">
      <c r="A547" s="86" t="s">
        <v>150</v>
      </c>
      <c r="B547" s="381">
        <v>10</v>
      </c>
      <c r="C547" s="2" t="s">
        <v>15</v>
      </c>
      <c r="D547" s="233" t="s">
        <v>233</v>
      </c>
      <c r="E547" s="234" t="s">
        <v>422</v>
      </c>
      <c r="F547" s="235" t="s">
        <v>423</v>
      </c>
      <c r="G547" s="2"/>
      <c r="H547" s="491">
        <f>SUM(H548+H556)</f>
        <v>9173592</v>
      </c>
      <c r="I547" s="491">
        <f>SUM(I548+I556)</f>
        <v>9173592</v>
      </c>
    </row>
    <row r="548" spans="1:9" ht="18" customHeight="1" x14ac:dyDescent="0.25">
      <c r="A548" s="86" t="s">
        <v>488</v>
      </c>
      <c r="B548" s="381">
        <v>10</v>
      </c>
      <c r="C548" s="2" t="s">
        <v>15</v>
      </c>
      <c r="D548" s="233" t="s">
        <v>233</v>
      </c>
      <c r="E548" s="234" t="s">
        <v>10</v>
      </c>
      <c r="F548" s="235" t="s">
        <v>423</v>
      </c>
      <c r="G548" s="2"/>
      <c r="H548" s="491">
        <f>SUM(H549+H551+H554)</f>
        <v>1084870</v>
      </c>
      <c r="I548" s="491">
        <f>SUM(I549+I551+I554)</f>
        <v>1084870</v>
      </c>
    </row>
    <row r="549" spans="1:9" ht="31.5" hidden="1" customHeight="1" x14ac:dyDescent="0.25">
      <c r="A549" s="104" t="s">
        <v>619</v>
      </c>
      <c r="B549" s="381">
        <v>10</v>
      </c>
      <c r="C549" s="2" t="s">
        <v>15</v>
      </c>
      <c r="D549" s="233" t="s">
        <v>233</v>
      </c>
      <c r="E549" s="234" t="s">
        <v>10</v>
      </c>
      <c r="F549" s="235" t="s">
        <v>618</v>
      </c>
      <c r="G549" s="2"/>
      <c r="H549" s="491">
        <f>SUM(H550)</f>
        <v>0</v>
      </c>
      <c r="I549" s="491">
        <f>SUM(I550)</f>
        <v>0</v>
      </c>
    </row>
    <row r="550" spans="1:9" ht="18" hidden="1" customHeight="1" x14ac:dyDescent="0.25">
      <c r="A550" s="62" t="s">
        <v>40</v>
      </c>
      <c r="B550" s="381">
        <v>10</v>
      </c>
      <c r="C550" s="2" t="s">
        <v>15</v>
      </c>
      <c r="D550" s="233" t="s">
        <v>233</v>
      </c>
      <c r="E550" s="234" t="s">
        <v>10</v>
      </c>
      <c r="F550" s="235" t="s">
        <v>618</v>
      </c>
      <c r="G550" s="2" t="s">
        <v>39</v>
      </c>
      <c r="H550" s="493">
        <f>SUM(прил10!I529)</f>
        <v>0</v>
      </c>
      <c r="I550" s="493">
        <f>SUM(прил10!J529)</f>
        <v>0</v>
      </c>
    </row>
    <row r="551" spans="1:9" ht="63" customHeight="1" x14ac:dyDescent="0.25">
      <c r="A551" s="3" t="s">
        <v>102</v>
      </c>
      <c r="B551" s="381">
        <v>10</v>
      </c>
      <c r="C551" s="2" t="s">
        <v>15</v>
      </c>
      <c r="D551" s="233" t="s">
        <v>233</v>
      </c>
      <c r="E551" s="234" t="s">
        <v>10</v>
      </c>
      <c r="F551" s="235" t="s">
        <v>524</v>
      </c>
      <c r="G551" s="2"/>
      <c r="H551" s="491">
        <f>SUM(H552:H553)</f>
        <v>1019070</v>
      </c>
      <c r="I551" s="491">
        <f>SUM(I552:I553)</f>
        <v>1019070</v>
      </c>
    </row>
    <row r="552" spans="1:9" ht="33" customHeight="1" x14ac:dyDescent="0.25">
      <c r="A552" s="91" t="s">
        <v>598</v>
      </c>
      <c r="B552" s="381">
        <v>10</v>
      </c>
      <c r="C552" s="2" t="s">
        <v>15</v>
      </c>
      <c r="D552" s="233" t="s">
        <v>233</v>
      </c>
      <c r="E552" s="234" t="s">
        <v>10</v>
      </c>
      <c r="F552" s="235" t="s">
        <v>524</v>
      </c>
      <c r="G552" s="2" t="s">
        <v>16</v>
      </c>
      <c r="H552" s="493">
        <f>SUM(прил10!I531)</f>
        <v>5070</v>
      </c>
      <c r="I552" s="493">
        <f>SUM(прил10!J531)</f>
        <v>5070</v>
      </c>
    </row>
    <row r="553" spans="1:9" ht="16.5" customHeight="1" x14ac:dyDescent="0.25">
      <c r="A553" s="3" t="s">
        <v>40</v>
      </c>
      <c r="B553" s="381">
        <v>10</v>
      </c>
      <c r="C553" s="2" t="s">
        <v>15</v>
      </c>
      <c r="D553" s="233" t="s">
        <v>233</v>
      </c>
      <c r="E553" s="234" t="s">
        <v>10</v>
      </c>
      <c r="F553" s="235" t="s">
        <v>524</v>
      </c>
      <c r="G553" s="2" t="s">
        <v>39</v>
      </c>
      <c r="H553" s="493">
        <f>SUM(прил10!I532)</f>
        <v>1014000</v>
      </c>
      <c r="I553" s="493">
        <f>SUM(прил10!J532)</f>
        <v>1014000</v>
      </c>
    </row>
    <row r="554" spans="1:9" ht="16.5" customHeight="1" x14ac:dyDescent="0.25">
      <c r="A554" s="3" t="s">
        <v>492</v>
      </c>
      <c r="B554" s="381">
        <v>10</v>
      </c>
      <c r="C554" s="2" t="s">
        <v>15</v>
      </c>
      <c r="D554" s="233" t="s">
        <v>233</v>
      </c>
      <c r="E554" s="234" t="s">
        <v>10</v>
      </c>
      <c r="F554" s="235" t="s">
        <v>493</v>
      </c>
      <c r="G554" s="2"/>
      <c r="H554" s="491">
        <f>SUM(H555)</f>
        <v>65800</v>
      </c>
      <c r="I554" s="491">
        <f>SUM(I555)</f>
        <v>65800</v>
      </c>
    </row>
    <row r="555" spans="1:9" ht="16.5" customHeight="1" x14ac:dyDescent="0.25">
      <c r="A555" s="3" t="s">
        <v>40</v>
      </c>
      <c r="B555" s="381">
        <v>10</v>
      </c>
      <c r="C555" s="2" t="s">
        <v>15</v>
      </c>
      <c r="D555" s="233" t="s">
        <v>233</v>
      </c>
      <c r="E555" s="234" t="s">
        <v>10</v>
      </c>
      <c r="F555" s="235" t="s">
        <v>493</v>
      </c>
      <c r="G555" s="2" t="s">
        <v>39</v>
      </c>
      <c r="H555" s="493">
        <f>SUM(прил10!I534)</f>
        <v>65800</v>
      </c>
      <c r="I555" s="493">
        <f>SUM(прил10!J534)</f>
        <v>65800</v>
      </c>
    </row>
    <row r="556" spans="1:9" ht="16.5" customHeight="1" x14ac:dyDescent="0.25">
      <c r="A556" s="3" t="s">
        <v>498</v>
      </c>
      <c r="B556" s="381">
        <v>10</v>
      </c>
      <c r="C556" s="2" t="s">
        <v>15</v>
      </c>
      <c r="D556" s="233" t="s">
        <v>233</v>
      </c>
      <c r="E556" s="234" t="s">
        <v>12</v>
      </c>
      <c r="F556" s="235" t="s">
        <v>423</v>
      </c>
      <c r="G556" s="2"/>
      <c r="H556" s="491">
        <f>SUM(H557+H559+H562)</f>
        <v>8088722</v>
      </c>
      <c r="I556" s="491">
        <f>SUM(I557+I559+I562)</f>
        <v>8088722</v>
      </c>
    </row>
    <row r="557" spans="1:9" ht="31.5" hidden="1" customHeight="1" x14ac:dyDescent="0.25">
      <c r="A557" s="104" t="s">
        <v>619</v>
      </c>
      <c r="B557" s="381">
        <v>10</v>
      </c>
      <c r="C557" s="2" t="s">
        <v>15</v>
      </c>
      <c r="D557" s="233" t="s">
        <v>233</v>
      </c>
      <c r="E557" s="234" t="s">
        <v>12</v>
      </c>
      <c r="F557" s="235" t="s">
        <v>618</v>
      </c>
      <c r="G557" s="2"/>
      <c r="H557" s="491">
        <f>SUM(H558)</f>
        <v>0</v>
      </c>
      <c r="I557" s="491">
        <f>SUM(I558)</f>
        <v>0</v>
      </c>
    </row>
    <row r="558" spans="1:9" ht="16.5" hidden="1" customHeight="1" x14ac:dyDescent="0.25">
      <c r="A558" s="62" t="s">
        <v>40</v>
      </c>
      <c r="B558" s="381">
        <v>10</v>
      </c>
      <c r="C558" s="2" t="s">
        <v>15</v>
      </c>
      <c r="D558" s="233" t="s">
        <v>233</v>
      </c>
      <c r="E558" s="234" t="s">
        <v>12</v>
      </c>
      <c r="F558" s="235" t="s">
        <v>618</v>
      </c>
      <c r="G558" s="2" t="s">
        <v>39</v>
      </c>
      <c r="H558" s="493">
        <f>SUM(прил10!I537)</f>
        <v>0</v>
      </c>
      <c r="I558" s="493">
        <f>SUM(прил10!J537)</f>
        <v>0</v>
      </c>
    </row>
    <row r="559" spans="1:9" ht="63" customHeight="1" x14ac:dyDescent="0.25">
      <c r="A559" s="3" t="s">
        <v>102</v>
      </c>
      <c r="B559" s="381">
        <v>10</v>
      </c>
      <c r="C559" s="2" t="s">
        <v>15</v>
      </c>
      <c r="D559" s="233" t="s">
        <v>233</v>
      </c>
      <c r="E559" s="234" t="s">
        <v>12</v>
      </c>
      <c r="F559" s="235" t="s">
        <v>524</v>
      </c>
      <c r="G559" s="2"/>
      <c r="H559" s="491">
        <f>SUM(H560:H561)</f>
        <v>7840422</v>
      </c>
      <c r="I559" s="491">
        <f>SUM(I560:I561)</f>
        <v>7840422</v>
      </c>
    </row>
    <row r="560" spans="1:9" ht="34.5" customHeight="1" x14ac:dyDescent="0.25">
      <c r="A560" s="91" t="s">
        <v>598</v>
      </c>
      <c r="B560" s="381">
        <v>10</v>
      </c>
      <c r="C560" s="2" t="s">
        <v>15</v>
      </c>
      <c r="D560" s="233" t="s">
        <v>233</v>
      </c>
      <c r="E560" s="234" t="s">
        <v>12</v>
      </c>
      <c r="F560" s="235" t="s">
        <v>524</v>
      </c>
      <c r="G560" s="2" t="s">
        <v>16</v>
      </c>
      <c r="H560" s="493">
        <f>SUM(прил10!I539)</f>
        <v>38305</v>
      </c>
      <c r="I560" s="493">
        <f>SUM(прил10!J539)</f>
        <v>38305</v>
      </c>
    </row>
    <row r="561" spans="1:9" ht="16.5" customHeight="1" x14ac:dyDescent="0.25">
      <c r="A561" s="3" t="s">
        <v>40</v>
      </c>
      <c r="B561" s="381">
        <v>10</v>
      </c>
      <c r="C561" s="2" t="s">
        <v>15</v>
      </c>
      <c r="D561" s="233" t="s">
        <v>233</v>
      </c>
      <c r="E561" s="234" t="s">
        <v>12</v>
      </c>
      <c r="F561" s="235" t="s">
        <v>524</v>
      </c>
      <c r="G561" s="2" t="s">
        <v>39</v>
      </c>
      <c r="H561" s="493">
        <f>SUM(прил10!I540)</f>
        <v>7802117</v>
      </c>
      <c r="I561" s="493">
        <f>SUM(прил10!J540)</f>
        <v>7802117</v>
      </c>
    </row>
    <row r="562" spans="1:9" ht="32.25" customHeight="1" x14ac:dyDescent="0.25">
      <c r="A562" s="3" t="s">
        <v>492</v>
      </c>
      <c r="B562" s="381">
        <v>10</v>
      </c>
      <c r="C562" s="2" t="s">
        <v>15</v>
      </c>
      <c r="D562" s="233" t="s">
        <v>233</v>
      </c>
      <c r="E562" s="234" t="s">
        <v>12</v>
      </c>
      <c r="F562" s="235" t="s">
        <v>493</v>
      </c>
      <c r="G562" s="2"/>
      <c r="H562" s="491">
        <f>SUM(H563)</f>
        <v>248300</v>
      </c>
      <c r="I562" s="491">
        <f>SUM(I563)</f>
        <v>248300</v>
      </c>
    </row>
    <row r="563" spans="1:9" ht="16.5" customHeight="1" x14ac:dyDescent="0.25">
      <c r="A563" s="3" t="s">
        <v>40</v>
      </c>
      <c r="B563" s="381">
        <v>10</v>
      </c>
      <c r="C563" s="2" t="s">
        <v>15</v>
      </c>
      <c r="D563" s="233" t="s">
        <v>233</v>
      </c>
      <c r="E563" s="234" t="s">
        <v>12</v>
      </c>
      <c r="F563" s="235" t="s">
        <v>493</v>
      </c>
      <c r="G563" s="2" t="s">
        <v>39</v>
      </c>
      <c r="H563" s="493">
        <f>SUM(прил10!I542)</f>
        <v>248300</v>
      </c>
      <c r="I563" s="493">
        <f>SUM(прил10!J542)</f>
        <v>248300</v>
      </c>
    </row>
    <row r="564" spans="1:9" ht="48.75" customHeight="1" x14ac:dyDescent="0.25">
      <c r="A564" s="3" t="s">
        <v>154</v>
      </c>
      <c r="B564" s="381">
        <v>10</v>
      </c>
      <c r="C564" s="2" t="s">
        <v>15</v>
      </c>
      <c r="D564" s="233" t="s">
        <v>234</v>
      </c>
      <c r="E564" s="234" t="s">
        <v>422</v>
      </c>
      <c r="F564" s="235" t="s">
        <v>423</v>
      </c>
      <c r="G564" s="2"/>
      <c r="H564" s="491">
        <f>SUM(H565)</f>
        <v>144575</v>
      </c>
      <c r="I564" s="491">
        <f>SUM(I565)</f>
        <v>144575</v>
      </c>
    </row>
    <row r="565" spans="1:9" ht="32.25" customHeight="1" x14ac:dyDescent="0.25">
      <c r="A565" s="3" t="s">
        <v>502</v>
      </c>
      <c r="B565" s="381">
        <v>10</v>
      </c>
      <c r="C565" s="2" t="s">
        <v>15</v>
      </c>
      <c r="D565" s="233" t="s">
        <v>234</v>
      </c>
      <c r="E565" s="234" t="s">
        <v>10</v>
      </c>
      <c r="F565" s="235" t="s">
        <v>423</v>
      </c>
      <c r="G565" s="2"/>
      <c r="H565" s="491">
        <f>SUM(H566+H568+H571)</f>
        <v>144575</v>
      </c>
      <c r="I565" s="491">
        <f>SUM(I566+I568+I571)</f>
        <v>144575</v>
      </c>
    </row>
    <row r="566" spans="1:9" ht="32.25" hidden="1" customHeight="1" x14ac:dyDescent="0.25">
      <c r="A566" s="104" t="s">
        <v>619</v>
      </c>
      <c r="B566" s="381">
        <v>10</v>
      </c>
      <c r="C566" s="2" t="s">
        <v>15</v>
      </c>
      <c r="D566" s="233" t="s">
        <v>234</v>
      </c>
      <c r="E566" s="234" t="s">
        <v>10</v>
      </c>
      <c r="F566" s="235" t="s">
        <v>618</v>
      </c>
      <c r="G566" s="2"/>
      <c r="H566" s="491">
        <f>SUM(H567)</f>
        <v>0</v>
      </c>
      <c r="I566" s="491">
        <f>SUM(I567)</f>
        <v>0</v>
      </c>
    </row>
    <row r="567" spans="1:9" ht="18.75" hidden="1" customHeight="1" x14ac:dyDescent="0.25">
      <c r="A567" s="62" t="s">
        <v>40</v>
      </c>
      <c r="B567" s="381">
        <v>10</v>
      </c>
      <c r="C567" s="2" t="s">
        <v>15</v>
      </c>
      <c r="D567" s="233" t="s">
        <v>234</v>
      </c>
      <c r="E567" s="234" t="s">
        <v>10</v>
      </c>
      <c r="F567" s="235" t="s">
        <v>618</v>
      </c>
      <c r="G567" s="2" t="s">
        <v>39</v>
      </c>
      <c r="H567" s="493">
        <f>SUM(прил10!I546)</f>
        <v>0</v>
      </c>
      <c r="I567" s="493">
        <f>SUM(прил10!J546)</f>
        <v>0</v>
      </c>
    </row>
    <row r="568" spans="1:9" ht="64.5" customHeight="1" x14ac:dyDescent="0.25">
      <c r="A568" s="3" t="s">
        <v>102</v>
      </c>
      <c r="B568" s="381">
        <v>10</v>
      </c>
      <c r="C568" s="2" t="s">
        <v>15</v>
      </c>
      <c r="D568" s="233" t="s">
        <v>234</v>
      </c>
      <c r="E568" s="234" t="s">
        <v>10</v>
      </c>
      <c r="F568" s="235" t="s">
        <v>524</v>
      </c>
      <c r="G568" s="2"/>
      <c r="H568" s="491">
        <f>SUM(H569:H570)</f>
        <v>125925</v>
      </c>
      <c r="I568" s="491">
        <f>SUM(I569:I570)</f>
        <v>125925</v>
      </c>
    </row>
    <row r="569" spans="1:9" ht="33" customHeight="1" x14ac:dyDescent="0.25">
      <c r="A569" s="91" t="s">
        <v>598</v>
      </c>
      <c r="B569" s="381">
        <v>10</v>
      </c>
      <c r="C569" s="2" t="s">
        <v>15</v>
      </c>
      <c r="D569" s="120" t="s">
        <v>234</v>
      </c>
      <c r="E569" s="327" t="s">
        <v>10</v>
      </c>
      <c r="F569" s="323" t="s">
        <v>524</v>
      </c>
      <c r="G569" s="2" t="s">
        <v>16</v>
      </c>
      <c r="H569" s="493">
        <f>SUM(прил10!I548)</f>
        <v>625</v>
      </c>
      <c r="I569" s="493">
        <f>SUM(прил10!J548)</f>
        <v>625</v>
      </c>
    </row>
    <row r="570" spans="1:9" ht="17.25" customHeight="1" x14ac:dyDescent="0.25">
      <c r="A570" s="3" t="s">
        <v>40</v>
      </c>
      <c r="B570" s="381">
        <v>10</v>
      </c>
      <c r="C570" s="2" t="s">
        <v>15</v>
      </c>
      <c r="D570" s="233" t="s">
        <v>234</v>
      </c>
      <c r="E570" s="325" t="s">
        <v>10</v>
      </c>
      <c r="F570" s="235" t="s">
        <v>524</v>
      </c>
      <c r="G570" s="2" t="s">
        <v>39</v>
      </c>
      <c r="H570" s="493">
        <f>SUM(прил10!I549)</f>
        <v>125300</v>
      </c>
      <c r="I570" s="493">
        <f>SUM(прил10!J549)</f>
        <v>125300</v>
      </c>
    </row>
    <row r="571" spans="1:9" ht="31.5" x14ac:dyDescent="0.25">
      <c r="A571" s="3" t="s">
        <v>492</v>
      </c>
      <c r="B571" s="381">
        <v>10</v>
      </c>
      <c r="C571" s="2" t="s">
        <v>15</v>
      </c>
      <c r="D571" s="233" t="s">
        <v>234</v>
      </c>
      <c r="E571" s="234" t="s">
        <v>10</v>
      </c>
      <c r="F571" s="235" t="s">
        <v>493</v>
      </c>
      <c r="G571" s="2"/>
      <c r="H571" s="491">
        <f>SUM(H572)</f>
        <v>18650</v>
      </c>
      <c r="I571" s="491">
        <f>SUM(I572)</f>
        <v>18650</v>
      </c>
    </row>
    <row r="572" spans="1:9" ht="15.75" x14ac:dyDescent="0.25">
      <c r="A572" s="3" t="s">
        <v>40</v>
      </c>
      <c r="B572" s="381">
        <v>10</v>
      </c>
      <c r="C572" s="2" t="s">
        <v>15</v>
      </c>
      <c r="D572" s="233" t="s">
        <v>234</v>
      </c>
      <c r="E572" s="234" t="s">
        <v>10</v>
      </c>
      <c r="F572" s="235" t="s">
        <v>493</v>
      </c>
      <c r="G572" s="2" t="s">
        <v>39</v>
      </c>
      <c r="H572" s="493">
        <f>SUM(прил10!I551)</f>
        <v>18650</v>
      </c>
      <c r="I572" s="493">
        <f>SUM(прил10!J551)</f>
        <v>18650</v>
      </c>
    </row>
    <row r="573" spans="1:9" ht="15.75" x14ac:dyDescent="0.25">
      <c r="A573" s="88" t="s">
        <v>42</v>
      </c>
      <c r="B573" s="40">
        <v>10</v>
      </c>
      <c r="C573" s="23" t="s">
        <v>20</v>
      </c>
      <c r="D573" s="227"/>
      <c r="E573" s="228"/>
      <c r="F573" s="229"/>
      <c r="G573" s="22"/>
      <c r="H573" s="497">
        <f>SUM(H584,H574+H590)</f>
        <v>7127659</v>
      </c>
      <c r="I573" s="497">
        <f>SUM(I584,I574+I590)</f>
        <v>7127659</v>
      </c>
    </row>
    <row r="574" spans="1:9" ht="33.75" customHeight="1" x14ac:dyDescent="0.25">
      <c r="A574" s="76" t="s">
        <v>118</v>
      </c>
      <c r="B574" s="30">
        <v>10</v>
      </c>
      <c r="C574" s="28" t="s">
        <v>20</v>
      </c>
      <c r="D574" s="230" t="s">
        <v>193</v>
      </c>
      <c r="E574" s="231" t="s">
        <v>422</v>
      </c>
      <c r="F574" s="232" t="s">
        <v>423</v>
      </c>
      <c r="G574" s="28"/>
      <c r="H574" s="490">
        <f>SUM(H575+H579)</f>
        <v>5172307</v>
      </c>
      <c r="I574" s="490">
        <f>SUM(I575+I579)</f>
        <v>5172307</v>
      </c>
    </row>
    <row r="575" spans="1:9" ht="33.75" customHeight="1" x14ac:dyDescent="0.25">
      <c r="A575" s="3" t="s">
        <v>169</v>
      </c>
      <c r="B575" s="6">
        <v>10</v>
      </c>
      <c r="C575" s="2" t="s">
        <v>20</v>
      </c>
      <c r="D575" s="233" t="s">
        <v>195</v>
      </c>
      <c r="E575" s="234" t="s">
        <v>422</v>
      </c>
      <c r="F575" s="235" t="s">
        <v>423</v>
      </c>
      <c r="G575" s="2"/>
      <c r="H575" s="491">
        <f>SUM(H576)</f>
        <v>1356320</v>
      </c>
      <c r="I575" s="491">
        <f>SUM(I576)</f>
        <v>1356320</v>
      </c>
    </row>
    <row r="576" spans="1:9" ht="33.75" customHeight="1" x14ac:dyDescent="0.25">
      <c r="A576" s="3" t="s">
        <v>522</v>
      </c>
      <c r="B576" s="6">
        <v>10</v>
      </c>
      <c r="C576" s="2" t="s">
        <v>20</v>
      </c>
      <c r="D576" s="233" t="s">
        <v>195</v>
      </c>
      <c r="E576" s="234" t="s">
        <v>10</v>
      </c>
      <c r="F576" s="235" t="s">
        <v>423</v>
      </c>
      <c r="G576" s="2"/>
      <c r="H576" s="491">
        <f>SUM(H577)</f>
        <v>1356320</v>
      </c>
      <c r="I576" s="491">
        <f>SUM(I577)</f>
        <v>1356320</v>
      </c>
    </row>
    <row r="577" spans="1:9" ht="15" customHeight="1" x14ac:dyDescent="0.25">
      <c r="A577" s="86" t="s">
        <v>630</v>
      </c>
      <c r="B577" s="6">
        <v>10</v>
      </c>
      <c r="C577" s="2" t="s">
        <v>20</v>
      </c>
      <c r="D577" s="233" t="s">
        <v>195</v>
      </c>
      <c r="E577" s="234" t="s">
        <v>10</v>
      </c>
      <c r="F577" s="235" t="s">
        <v>526</v>
      </c>
      <c r="G577" s="2"/>
      <c r="H577" s="491">
        <f>SUM(H578:H578)</f>
        <v>1356320</v>
      </c>
      <c r="I577" s="491">
        <f>SUM(I578:I578)</f>
        <v>1356320</v>
      </c>
    </row>
    <row r="578" spans="1:9" ht="15.75" x14ac:dyDescent="0.25">
      <c r="A578" s="3" t="s">
        <v>40</v>
      </c>
      <c r="B578" s="6">
        <v>10</v>
      </c>
      <c r="C578" s="2" t="s">
        <v>20</v>
      </c>
      <c r="D578" s="233" t="s">
        <v>195</v>
      </c>
      <c r="E578" s="234" t="s">
        <v>10</v>
      </c>
      <c r="F578" s="235" t="s">
        <v>526</v>
      </c>
      <c r="G578" s="2" t="s">
        <v>39</v>
      </c>
      <c r="H578" s="493">
        <f>SUM(прил10!I324)</f>
        <v>1356320</v>
      </c>
      <c r="I578" s="493">
        <f>SUM(прил10!J324)</f>
        <v>1356320</v>
      </c>
    </row>
    <row r="579" spans="1:9" ht="66" customHeight="1" x14ac:dyDescent="0.25">
      <c r="A579" s="3" t="s">
        <v>119</v>
      </c>
      <c r="B579" s="6">
        <v>10</v>
      </c>
      <c r="C579" s="2" t="s">
        <v>20</v>
      </c>
      <c r="D579" s="233" t="s">
        <v>226</v>
      </c>
      <c r="E579" s="234" t="s">
        <v>422</v>
      </c>
      <c r="F579" s="235" t="s">
        <v>423</v>
      </c>
      <c r="G579" s="2"/>
      <c r="H579" s="491">
        <f>SUM(H580)</f>
        <v>3815987</v>
      </c>
      <c r="I579" s="491">
        <f>SUM(I580)</f>
        <v>3815987</v>
      </c>
    </row>
    <row r="580" spans="1:9" ht="34.5" customHeight="1" x14ac:dyDescent="0.25">
      <c r="A580" s="3" t="s">
        <v>430</v>
      </c>
      <c r="B580" s="6">
        <v>10</v>
      </c>
      <c r="C580" s="2" t="s">
        <v>20</v>
      </c>
      <c r="D580" s="233" t="s">
        <v>226</v>
      </c>
      <c r="E580" s="234" t="s">
        <v>10</v>
      </c>
      <c r="F580" s="235" t="s">
        <v>423</v>
      </c>
      <c r="G580" s="2"/>
      <c r="H580" s="491">
        <f>SUM(H581)</f>
        <v>3815987</v>
      </c>
      <c r="I580" s="491">
        <f>SUM(I581)</f>
        <v>3815987</v>
      </c>
    </row>
    <row r="581" spans="1:9" ht="33" customHeight="1" x14ac:dyDescent="0.25">
      <c r="A581" s="3" t="s">
        <v>404</v>
      </c>
      <c r="B581" s="6">
        <v>10</v>
      </c>
      <c r="C581" s="2" t="s">
        <v>20</v>
      </c>
      <c r="D581" s="233" t="s">
        <v>226</v>
      </c>
      <c r="E581" s="234" t="s">
        <v>10</v>
      </c>
      <c r="F581" s="235" t="s">
        <v>531</v>
      </c>
      <c r="G581" s="2"/>
      <c r="H581" s="491">
        <f>SUM(H582:H583)</f>
        <v>3815987</v>
      </c>
      <c r="I581" s="491">
        <f>SUM(I582:I583)</f>
        <v>3815987</v>
      </c>
    </row>
    <row r="582" spans="1:9" ht="33" hidden="1" customHeight="1" x14ac:dyDescent="0.25">
      <c r="A582" s="91" t="s">
        <v>598</v>
      </c>
      <c r="B582" s="6">
        <v>10</v>
      </c>
      <c r="C582" s="2" t="s">
        <v>20</v>
      </c>
      <c r="D582" s="233" t="s">
        <v>226</v>
      </c>
      <c r="E582" s="234" t="s">
        <v>10</v>
      </c>
      <c r="F582" s="235" t="s">
        <v>531</v>
      </c>
      <c r="G582" s="2" t="s">
        <v>16</v>
      </c>
      <c r="H582" s="493"/>
      <c r="I582" s="493"/>
    </row>
    <row r="583" spans="1:9" ht="18" customHeight="1" x14ac:dyDescent="0.25">
      <c r="A583" s="3" t="s">
        <v>40</v>
      </c>
      <c r="B583" s="6">
        <v>10</v>
      </c>
      <c r="C583" s="2" t="s">
        <v>20</v>
      </c>
      <c r="D583" s="233" t="s">
        <v>226</v>
      </c>
      <c r="E583" s="234" t="s">
        <v>10</v>
      </c>
      <c r="F583" s="235" t="s">
        <v>531</v>
      </c>
      <c r="G583" s="2" t="s">
        <v>39</v>
      </c>
      <c r="H583" s="493">
        <f>SUM(прил10!I261)</f>
        <v>3815987</v>
      </c>
      <c r="I583" s="493">
        <f>SUM(прил10!J261)</f>
        <v>3815987</v>
      </c>
    </row>
    <row r="584" spans="1:9" ht="32.25" customHeight="1" x14ac:dyDescent="0.25">
      <c r="A584" s="76" t="s">
        <v>172</v>
      </c>
      <c r="B584" s="30">
        <v>10</v>
      </c>
      <c r="C584" s="28" t="s">
        <v>20</v>
      </c>
      <c r="D584" s="230" t="s">
        <v>487</v>
      </c>
      <c r="E584" s="231" t="s">
        <v>422</v>
      </c>
      <c r="F584" s="232" t="s">
        <v>423</v>
      </c>
      <c r="G584" s="28"/>
      <c r="H584" s="490">
        <f t="shared" ref="H584:I586" si="43">SUM(H585)</f>
        <v>1623352</v>
      </c>
      <c r="I584" s="490">
        <f t="shared" si="43"/>
        <v>1623352</v>
      </c>
    </row>
    <row r="585" spans="1:9" ht="49.5" customHeight="1" x14ac:dyDescent="0.25">
      <c r="A585" s="3" t="s">
        <v>173</v>
      </c>
      <c r="B585" s="381">
        <v>10</v>
      </c>
      <c r="C585" s="2" t="s">
        <v>20</v>
      </c>
      <c r="D585" s="233" t="s">
        <v>233</v>
      </c>
      <c r="E585" s="234" t="s">
        <v>422</v>
      </c>
      <c r="F585" s="235" t="s">
        <v>423</v>
      </c>
      <c r="G585" s="2"/>
      <c r="H585" s="491">
        <f t="shared" si="43"/>
        <v>1623352</v>
      </c>
      <c r="I585" s="491">
        <f t="shared" si="43"/>
        <v>1623352</v>
      </c>
    </row>
    <row r="586" spans="1:9" ht="17.25" customHeight="1" x14ac:dyDescent="0.25">
      <c r="A586" s="3" t="s">
        <v>488</v>
      </c>
      <c r="B586" s="6">
        <v>10</v>
      </c>
      <c r="C586" s="2" t="s">
        <v>20</v>
      </c>
      <c r="D586" s="233" t="s">
        <v>233</v>
      </c>
      <c r="E586" s="234" t="s">
        <v>10</v>
      </c>
      <c r="F586" s="235" t="s">
        <v>423</v>
      </c>
      <c r="G586" s="2"/>
      <c r="H586" s="491">
        <f t="shared" si="43"/>
        <v>1623352</v>
      </c>
      <c r="I586" s="491">
        <f t="shared" si="43"/>
        <v>1623352</v>
      </c>
    </row>
    <row r="587" spans="1:9" ht="16.5" customHeight="1" x14ac:dyDescent="0.25">
      <c r="A587" s="86" t="s">
        <v>174</v>
      </c>
      <c r="B587" s="381">
        <v>10</v>
      </c>
      <c r="C587" s="2" t="s">
        <v>20</v>
      </c>
      <c r="D587" s="233" t="s">
        <v>233</v>
      </c>
      <c r="E587" s="234" t="s">
        <v>10</v>
      </c>
      <c r="F587" s="235" t="s">
        <v>532</v>
      </c>
      <c r="G587" s="2"/>
      <c r="H587" s="491">
        <f>SUM(H588:H589)</f>
        <v>1623352</v>
      </c>
      <c r="I587" s="491">
        <f>SUM(I588:I589)</f>
        <v>1623352</v>
      </c>
    </row>
    <row r="588" spans="1:9" ht="31.5" hidden="1" customHeight="1" x14ac:dyDescent="0.25">
      <c r="A588" s="91" t="s">
        <v>598</v>
      </c>
      <c r="B588" s="381">
        <v>10</v>
      </c>
      <c r="C588" s="2" t="s">
        <v>20</v>
      </c>
      <c r="D588" s="233" t="s">
        <v>233</v>
      </c>
      <c r="E588" s="234" t="s">
        <v>10</v>
      </c>
      <c r="F588" s="235" t="s">
        <v>532</v>
      </c>
      <c r="G588" s="2" t="s">
        <v>16</v>
      </c>
      <c r="H588" s="493"/>
      <c r="I588" s="493"/>
    </row>
    <row r="589" spans="1:9" ht="15.75" x14ac:dyDescent="0.25">
      <c r="A589" s="3" t="s">
        <v>40</v>
      </c>
      <c r="B589" s="381">
        <v>10</v>
      </c>
      <c r="C589" s="2" t="s">
        <v>20</v>
      </c>
      <c r="D589" s="233" t="s">
        <v>233</v>
      </c>
      <c r="E589" s="234" t="s">
        <v>10</v>
      </c>
      <c r="F589" s="235" t="s">
        <v>532</v>
      </c>
      <c r="G589" s="2" t="s">
        <v>39</v>
      </c>
      <c r="H589" s="493">
        <f>SUM(прил10!I558)</f>
        <v>1623352</v>
      </c>
      <c r="I589" s="493">
        <f>SUM(прил10!J558)</f>
        <v>1623352</v>
      </c>
    </row>
    <row r="590" spans="1:9" ht="47.25" x14ac:dyDescent="0.25">
      <c r="A590" s="27" t="s">
        <v>191</v>
      </c>
      <c r="B590" s="30">
        <v>10</v>
      </c>
      <c r="C590" s="28" t="s">
        <v>20</v>
      </c>
      <c r="D590" s="230" t="s">
        <v>476</v>
      </c>
      <c r="E590" s="231" t="s">
        <v>422</v>
      </c>
      <c r="F590" s="232" t="s">
        <v>423</v>
      </c>
      <c r="G590" s="28"/>
      <c r="H590" s="490">
        <f t="shared" ref="H590:I593" si="44">SUM(H591)</f>
        <v>332000</v>
      </c>
      <c r="I590" s="490">
        <f t="shared" si="44"/>
        <v>332000</v>
      </c>
    </row>
    <row r="591" spans="1:9" ht="78.75" x14ac:dyDescent="0.25">
      <c r="A591" s="3" t="s">
        <v>192</v>
      </c>
      <c r="B591" s="381">
        <v>10</v>
      </c>
      <c r="C591" s="2" t="s">
        <v>20</v>
      </c>
      <c r="D591" s="233" t="s">
        <v>222</v>
      </c>
      <c r="E591" s="234" t="s">
        <v>422</v>
      </c>
      <c r="F591" s="235" t="s">
        <v>423</v>
      </c>
      <c r="G591" s="2"/>
      <c r="H591" s="491">
        <f t="shared" si="44"/>
        <v>332000</v>
      </c>
      <c r="I591" s="491">
        <f t="shared" si="44"/>
        <v>332000</v>
      </c>
    </row>
    <row r="592" spans="1:9" ht="31.5" x14ac:dyDescent="0.25">
      <c r="A592" s="62" t="s">
        <v>486</v>
      </c>
      <c r="B592" s="381">
        <v>10</v>
      </c>
      <c r="C592" s="2" t="s">
        <v>20</v>
      </c>
      <c r="D592" s="233" t="s">
        <v>222</v>
      </c>
      <c r="E592" s="234" t="s">
        <v>10</v>
      </c>
      <c r="F592" s="235" t="s">
        <v>423</v>
      </c>
      <c r="G592" s="2"/>
      <c r="H592" s="491">
        <f t="shared" si="44"/>
        <v>332000</v>
      </c>
      <c r="I592" s="491">
        <f t="shared" si="44"/>
        <v>332000</v>
      </c>
    </row>
    <row r="593" spans="1:9" ht="15.75" x14ac:dyDescent="0.25">
      <c r="A593" s="62" t="s">
        <v>816</v>
      </c>
      <c r="B593" s="381">
        <v>10</v>
      </c>
      <c r="C593" s="2" t="s">
        <v>20</v>
      </c>
      <c r="D593" s="233" t="s">
        <v>222</v>
      </c>
      <c r="E593" s="234" t="s">
        <v>10</v>
      </c>
      <c r="F593" s="235" t="s">
        <v>815</v>
      </c>
      <c r="G593" s="2"/>
      <c r="H593" s="491">
        <f t="shared" si="44"/>
        <v>332000</v>
      </c>
      <c r="I593" s="491">
        <f t="shared" si="44"/>
        <v>332000</v>
      </c>
    </row>
    <row r="594" spans="1:9" ht="15.75" x14ac:dyDescent="0.25">
      <c r="A594" s="77" t="s">
        <v>21</v>
      </c>
      <c r="B594" s="381">
        <v>10</v>
      </c>
      <c r="C594" s="2" t="s">
        <v>20</v>
      </c>
      <c r="D594" s="233" t="s">
        <v>222</v>
      </c>
      <c r="E594" s="234" t="s">
        <v>10</v>
      </c>
      <c r="F594" s="235" t="s">
        <v>815</v>
      </c>
      <c r="G594" s="2" t="s">
        <v>68</v>
      </c>
      <c r="H594" s="493">
        <f>SUM(прил10!I266)</f>
        <v>332000</v>
      </c>
      <c r="I594" s="493">
        <f>SUM(прил10!J266)</f>
        <v>332000</v>
      </c>
    </row>
    <row r="595" spans="1:9" s="9" customFormat="1" ht="16.5" customHeight="1" x14ac:dyDescent="0.25">
      <c r="A595" s="41" t="s">
        <v>72</v>
      </c>
      <c r="B595" s="40">
        <v>10</v>
      </c>
      <c r="C595" s="52" t="s">
        <v>70</v>
      </c>
      <c r="D595" s="227"/>
      <c r="E595" s="228"/>
      <c r="F595" s="229"/>
      <c r="G595" s="53"/>
      <c r="H595" s="497">
        <f>SUM(H596+H613)</f>
        <v>2458400</v>
      </c>
      <c r="I595" s="497">
        <f>SUM(I596+I613)</f>
        <v>2458400</v>
      </c>
    </row>
    <row r="596" spans="1:9" ht="35.25" customHeight="1" x14ac:dyDescent="0.25">
      <c r="A596" s="95" t="s">
        <v>131</v>
      </c>
      <c r="B596" s="68">
        <v>10</v>
      </c>
      <c r="C596" s="69" t="s">
        <v>70</v>
      </c>
      <c r="D596" s="278" t="s">
        <v>193</v>
      </c>
      <c r="E596" s="279" t="s">
        <v>422</v>
      </c>
      <c r="F596" s="280" t="s">
        <v>423</v>
      </c>
      <c r="G596" s="31"/>
      <c r="H596" s="490">
        <f>SUM(H597+H609+H605)</f>
        <v>2458400</v>
      </c>
      <c r="I596" s="490">
        <f>SUM(I597+I609+I605)</f>
        <v>2458400</v>
      </c>
    </row>
    <row r="597" spans="1:9" ht="48" customHeight="1" x14ac:dyDescent="0.25">
      <c r="A597" s="7" t="s">
        <v>130</v>
      </c>
      <c r="B597" s="34">
        <v>10</v>
      </c>
      <c r="C597" s="35" t="s">
        <v>70</v>
      </c>
      <c r="D597" s="275" t="s">
        <v>227</v>
      </c>
      <c r="E597" s="276" t="s">
        <v>422</v>
      </c>
      <c r="F597" s="277" t="s">
        <v>423</v>
      </c>
      <c r="G597" s="284"/>
      <c r="H597" s="491">
        <f>SUM(H598)</f>
        <v>2446400</v>
      </c>
      <c r="I597" s="491">
        <f>SUM(I598)</f>
        <v>2446400</v>
      </c>
    </row>
    <row r="598" spans="1:9" ht="36" customHeight="1" x14ac:dyDescent="0.25">
      <c r="A598" s="7" t="s">
        <v>446</v>
      </c>
      <c r="B598" s="34">
        <v>10</v>
      </c>
      <c r="C598" s="35" t="s">
        <v>70</v>
      </c>
      <c r="D598" s="275" t="s">
        <v>227</v>
      </c>
      <c r="E598" s="276" t="s">
        <v>10</v>
      </c>
      <c r="F598" s="277" t="s">
        <v>423</v>
      </c>
      <c r="G598" s="284"/>
      <c r="H598" s="491">
        <f>SUM(H599+H603)</f>
        <v>2446400</v>
      </c>
      <c r="I598" s="491">
        <f>SUM(I599+I603)</f>
        <v>2446400</v>
      </c>
    </row>
    <row r="599" spans="1:9" ht="32.25" customHeight="1" x14ac:dyDescent="0.25">
      <c r="A599" s="3" t="s">
        <v>97</v>
      </c>
      <c r="B599" s="34">
        <v>10</v>
      </c>
      <c r="C599" s="35" t="s">
        <v>70</v>
      </c>
      <c r="D599" s="275" t="s">
        <v>227</v>
      </c>
      <c r="E599" s="276" t="s">
        <v>10</v>
      </c>
      <c r="F599" s="277" t="s">
        <v>533</v>
      </c>
      <c r="G599" s="284"/>
      <c r="H599" s="491">
        <f>SUM(H600:H602)</f>
        <v>2446400</v>
      </c>
      <c r="I599" s="491">
        <f>SUM(I600:I602)</f>
        <v>2446400</v>
      </c>
    </row>
    <row r="600" spans="1:9" ht="48.75" customHeight="1" x14ac:dyDescent="0.25">
      <c r="A600" s="86" t="s">
        <v>80</v>
      </c>
      <c r="B600" s="34">
        <v>10</v>
      </c>
      <c r="C600" s="35" t="s">
        <v>70</v>
      </c>
      <c r="D600" s="275" t="s">
        <v>227</v>
      </c>
      <c r="E600" s="276" t="s">
        <v>10</v>
      </c>
      <c r="F600" s="277" t="s">
        <v>533</v>
      </c>
      <c r="G600" s="2" t="s">
        <v>13</v>
      </c>
      <c r="H600" s="493">
        <f>SUM(прил10!I330)</f>
        <v>2276000</v>
      </c>
      <c r="I600" s="493">
        <f>SUM(прил10!J330)</f>
        <v>2276000</v>
      </c>
    </row>
    <row r="601" spans="1:9" ht="33" customHeight="1" x14ac:dyDescent="0.25">
      <c r="A601" s="91" t="s">
        <v>598</v>
      </c>
      <c r="B601" s="34">
        <v>10</v>
      </c>
      <c r="C601" s="35" t="s">
        <v>70</v>
      </c>
      <c r="D601" s="275" t="s">
        <v>227</v>
      </c>
      <c r="E601" s="276" t="s">
        <v>10</v>
      </c>
      <c r="F601" s="277" t="s">
        <v>533</v>
      </c>
      <c r="G601" s="2" t="s">
        <v>16</v>
      </c>
      <c r="H601" s="493">
        <f>SUM(прил10!I331)</f>
        <v>170400</v>
      </c>
      <c r="I601" s="493">
        <f>SUM(прил10!J331)</f>
        <v>170400</v>
      </c>
    </row>
    <row r="602" spans="1:9" ht="16.5" hidden="1" customHeight="1" x14ac:dyDescent="0.25">
      <c r="A602" s="3" t="s">
        <v>18</v>
      </c>
      <c r="B602" s="34">
        <v>10</v>
      </c>
      <c r="C602" s="35" t="s">
        <v>70</v>
      </c>
      <c r="D602" s="275" t="s">
        <v>227</v>
      </c>
      <c r="E602" s="276" t="s">
        <v>10</v>
      </c>
      <c r="F602" s="277" t="s">
        <v>533</v>
      </c>
      <c r="G602" s="2" t="s">
        <v>17</v>
      </c>
      <c r="H602" s="493"/>
      <c r="I602" s="493"/>
    </row>
    <row r="603" spans="1:9" ht="30.75" hidden="1" customHeight="1" x14ac:dyDescent="0.25">
      <c r="A603" s="3" t="s">
        <v>79</v>
      </c>
      <c r="B603" s="34">
        <v>10</v>
      </c>
      <c r="C603" s="35" t="s">
        <v>70</v>
      </c>
      <c r="D603" s="275" t="s">
        <v>227</v>
      </c>
      <c r="E603" s="276" t="s">
        <v>10</v>
      </c>
      <c r="F603" s="277" t="s">
        <v>427</v>
      </c>
      <c r="G603" s="2"/>
      <c r="H603" s="491">
        <f>SUM(H604)</f>
        <v>0</v>
      </c>
      <c r="I603" s="491">
        <f>SUM(I604)</f>
        <v>0</v>
      </c>
    </row>
    <row r="604" spans="1:9" ht="48.75" hidden="1" customHeight="1" x14ac:dyDescent="0.25">
      <c r="A604" s="86" t="s">
        <v>80</v>
      </c>
      <c r="B604" s="34">
        <v>10</v>
      </c>
      <c r="C604" s="35" t="s">
        <v>70</v>
      </c>
      <c r="D604" s="275" t="s">
        <v>227</v>
      </c>
      <c r="E604" s="276" t="s">
        <v>10</v>
      </c>
      <c r="F604" s="277" t="s">
        <v>427</v>
      </c>
      <c r="G604" s="2" t="s">
        <v>13</v>
      </c>
      <c r="H604" s="493">
        <f>SUM(прил10!I334)</f>
        <v>0</v>
      </c>
      <c r="I604" s="493">
        <f>SUM(прил10!J334)</f>
        <v>0</v>
      </c>
    </row>
    <row r="605" spans="1:9" ht="48.75" customHeight="1" x14ac:dyDescent="0.25">
      <c r="A605" s="86" t="s">
        <v>169</v>
      </c>
      <c r="B605" s="35">
        <v>10</v>
      </c>
      <c r="C605" s="35" t="s">
        <v>70</v>
      </c>
      <c r="D605" s="275" t="s">
        <v>195</v>
      </c>
      <c r="E605" s="276" t="s">
        <v>422</v>
      </c>
      <c r="F605" s="277" t="s">
        <v>423</v>
      </c>
      <c r="G605" s="36"/>
      <c r="H605" s="494">
        <f t="shared" ref="H605:I607" si="45">SUM(H606)</f>
        <v>2000</v>
      </c>
      <c r="I605" s="494">
        <f t="shared" si="45"/>
        <v>2000</v>
      </c>
    </row>
    <row r="606" spans="1:9" ht="48.75" customHeight="1" x14ac:dyDescent="0.25">
      <c r="A606" s="86" t="s">
        <v>522</v>
      </c>
      <c r="B606" s="35">
        <v>10</v>
      </c>
      <c r="C606" s="35" t="s">
        <v>70</v>
      </c>
      <c r="D606" s="275" t="s">
        <v>195</v>
      </c>
      <c r="E606" s="276" t="s">
        <v>10</v>
      </c>
      <c r="F606" s="277" t="s">
        <v>423</v>
      </c>
      <c r="G606" s="36"/>
      <c r="H606" s="494">
        <f t="shared" si="45"/>
        <v>2000</v>
      </c>
      <c r="I606" s="494">
        <f t="shared" si="45"/>
        <v>2000</v>
      </c>
    </row>
    <row r="607" spans="1:9" ht="18.75" customHeight="1" x14ac:dyDescent="0.25">
      <c r="A607" s="86" t="s">
        <v>535</v>
      </c>
      <c r="B607" s="35">
        <v>10</v>
      </c>
      <c r="C607" s="35" t="s">
        <v>70</v>
      </c>
      <c r="D607" s="275" t="s">
        <v>195</v>
      </c>
      <c r="E607" s="276" t="s">
        <v>10</v>
      </c>
      <c r="F607" s="277" t="s">
        <v>534</v>
      </c>
      <c r="G607" s="36"/>
      <c r="H607" s="494">
        <f t="shared" si="45"/>
        <v>2000</v>
      </c>
      <c r="I607" s="494">
        <f t="shared" si="45"/>
        <v>2000</v>
      </c>
    </row>
    <row r="608" spans="1:9" ht="32.25" customHeight="1" x14ac:dyDescent="0.25">
      <c r="A608" s="86" t="s">
        <v>598</v>
      </c>
      <c r="B608" s="35">
        <v>10</v>
      </c>
      <c r="C608" s="35" t="s">
        <v>70</v>
      </c>
      <c r="D608" s="275" t="s">
        <v>195</v>
      </c>
      <c r="E608" s="276" t="s">
        <v>10</v>
      </c>
      <c r="F608" s="277" t="s">
        <v>534</v>
      </c>
      <c r="G608" s="36" t="s">
        <v>16</v>
      </c>
      <c r="H608" s="495">
        <f>SUM(прил10!I338)</f>
        <v>2000</v>
      </c>
      <c r="I608" s="495">
        <f>SUM(прил10!J338)</f>
        <v>2000</v>
      </c>
    </row>
    <row r="609" spans="1:9" ht="66.75" customHeight="1" x14ac:dyDescent="0.25">
      <c r="A609" s="77" t="s">
        <v>119</v>
      </c>
      <c r="B609" s="34">
        <v>10</v>
      </c>
      <c r="C609" s="35" t="s">
        <v>70</v>
      </c>
      <c r="D609" s="275" t="s">
        <v>226</v>
      </c>
      <c r="E609" s="276" t="s">
        <v>422</v>
      </c>
      <c r="F609" s="277" t="s">
        <v>423</v>
      </c>
      <c r="G609" s="2"/>
      <c r="H609" s="491">
        <f t="shared" ref="H609:I611" si="46">SUM(H610)</f>
        <v>10000</v>
      </c>
      <c r="I609" s="491">
        <f t="shared" si="46"/>
        <v>10000</v>
      </c>
    </row>
    <row r="610" spans="1:9" ht="33" customHeight="1" x14ac:dyDescent="0.25">
      <c r="A610" s="286" t="s">
        <v>430</v>
      </c>
      <c r="B610" s="34">
        <v>10</v>
      </c>
      <c r="C610" s="35" t="s">
        <v>70</v>
      </c>
      <c r="D610" s="275" t="s">
        <v>226</v>
      </c>
      <c r="E610" s="276" t="s">
        <v>10</v>
      </c>
      <c r="F610" s="277" t="s">
        <v>423</v>
      </c>
      <c r="G610" s="2"/>
      <c r="H610" s="491">
        <f t="shared" si="46"/>
        <v>10000</v>
      </c>
      <c r="I610" s="491">
        <f t="shared" si="46"/>
        <v>10000</v>
      </c>
    </row>
    <row r="611" spans="1:9" ht="33" customHeight="1" x14ac:dyDescent="0.25">
      <c r="A611" s="81" t="s">
        <v>108</v>
      </c>
      <c r="B611" s="34">
        <v>10</v>
      </c>
      <c r="C611" s="35" t="s">
        <v>70</v>
      </c>
      <c r="D611" s="275" t="s">
        <v>226</v>
      </c>
      <c r="E611" s="276" t="s">
        <v>10</v>
      </c>
      <c r="F611" s="277" t="s">
        <v>432</v>
      </c>
      <c r="G611" s="2"/>
      <c r="H611" s="491">
        <f t="shared" si="46"/>
        <v>10000</v>
      </c>
      <c r="I611" s="491">
        <f t="shared" si="46"/>
        <v>10000</v>
      </c>
    </row>
    <row r="612" spans="1:9" ht="32.25" customHeight="1" x14ac:dyDescent="0.25">
      <c r="A612" s="91" t="s">
        <v>598</v>
      </c>
      <c r="B612" s="34">
        <v>10</v>
      </c>
      <c r="C612" s="35" t="s">
        <v>70</v>
      </c>
      <c r="D612" s="275" t="s">
        <v>226</v>
      </c>
      <c r="E612" s="276" t="s">
        <v>10</v>
      </c>
      <c r="F612" s="277" t="s">
        <v>432</v>
      </c>
      <c r="G612" s="2" t="s">
        <v>16</v>
      </c>
      <c r="H612" s="492">
        <f>SUM(прил10!I342)</f>
        <v>10000</v>
      </c>
      <c r="I612" s="492">
        <f>SUM(прил10!J342)</f>
        <v>10000</v>
      </c>
    </row>
    <row r="613" spans="1:9" ht="32.25" hidden="1" customHeight="1" x14ac:dyDescent="0.25">
      <c r="A613" s="76" t="s">
        <v>111</v>
      </c>
      <c r="B613" s="68">
        <v>10</v>
      </c>
      <c r="C613" s="69" t="s">
        <v>70</v>
      </c>
      <c r="D613" s="230" t="s">
        <v>425</v>
      </c>
      <c r="E613" s="231" t="s">
        <v>422</v>
      </c>
      <c r="F613" s="232" t="s">
        <v>423</v>
      </c>
      <c r="G613" s="28"/>
      <c r="H613" s="490">
        <f t="shared" ref="H613:I616" si="47">SUM(H614)</f>
        <v>0</v>
      </c>
      <c r="I613" s="490">
        <f t="shared" si="47"/>
        <v>0</v>
      </c>
    </row>
    <row r="614" spans="1:9" ht="62.25" hidden="1" customHeight="1" x14ac:dyDescent="0.25">
      <c r="A614" s="77" t="s">
        <v>124</v>
      </c>
      <c r="B614" s="34">
        <v>10</v>
      </c>
      <c r="C614" s="35" t="s">
        <v>70</v>
      </c>
      <c r="D614" s="233" t="s">
        <v>426</v>
      </c>
      <c r="E614" s="234" t="s">
        <v>422</v>
      </c>
      <c r="F614" s="235" t="s">
        <v>423</v>
      </c>
      <c r="G614" s="44"/>
      <c r="H614" s="491">
        <f t="shared" si="47"/>
        <v>0</v>
      </c>
      <c r="I614" s="491">
        <f t="shared" si="47"/>
        <v>0</v>
      </c>
    </row>
    <row r="615" spans="1:9" ht="45.75" hidden="1" customHeight="1" x14ac:dyDescent="0.25">
      <c r="A615" s="77" t="s">
        <v>429</v>
      </c>
      <c r="B615" s="34">
        <v>10</v>
      </c>
      <c r="C615" s="35" t="s">
        <v>70</v>
      </c>
      <c r="D615" s="233" t="s">
        <v>426</v>
      </c>
      <c r="E615" s="234" t="s">
        <v>10</v>
      </c>
      <c r="F615" s="235" t="s">
        <v>423</v>
      </c>
      <c r="G615" s="44"/>
      <c r="H615" s="491">
        <f t="shared" si="47"/>
        <v>0</v>
      </c>
      <c r="I615" s="491">
        <f t="shared" si="47"/>
        <v>0</v>
      </c>
    </row>
    <row r="616" spans="1:9" ht="20.25" hidden="1" customHeight="1" x14ac:dyDescent="0.25">
      <c r="A616" s="77" t="s">
        <v>113</v>
      </c>
      <c r="B616" s="34">
        <v>10</v>
      </c>
      <c r="C616" s="35" t="s">
        <v>70</v>
      </c>
      <c r="D616" s="233" t="s">
        <v>426</v>
      </c>
      <c r="E616" s="234" t="s">
        <v>10</v>
      </c>
      <c r="F616" s="235" t="s">
        <v>428</v>
      </c>
      <c r="G616" s="44"/>
      <c r="H616" s="491">
        <f t="shared" si="47"/>
        <v>0</v>
      </c>
      <c r="I616" s="491">
        <f t="shared" si="47"/>
        <v>0</v>
      </c>
    </row>
    <row r="617" spans="1:9" ht="32.25" hidden="1" customHeight="1" x14ac:dyDescent="0.25">
      <c r="A617" s="91" t="s">
        <v>598</v>
      </c>
      <c r="B617" s="34">
        <v>10</v>
      </c>
      <c r="C617" s="35" t="s">
        <v>70</v>
      </c>
      <c r="D617" s="233" t="s">
        <v>426</v>
      </c>
      <c r="E617" s="234" t="s">
        <v>10</v>
      </c>
      <c r="F617" s="235" t="s">
        <v>428</v>
      </c>
      <c r="G617" s="2" t="s">
        <v>16</v>
      </c>
      <c r="H617" s="493">
        <f>SUM(прил10!I347)</f>
        <v>0</v>
      </c>
      <c r="I617" s="493">
        <f>SUM(прил10!J347)</f>
        <v>0</v>
      </c>
    </row>
    <row r="618" spans="1:9" ht="15.75" x14ac:dyDescent="0.25">
      <c r="A618" s="75" t="s">
        <v>43</v>
      </c>
      <c r="B618" s="39">
        <v>11</v>
      </c>
      <c r="C618" s="39"/>
      <c r="D618" s="263"/>
      <c r="E618" s="264"/>
      <c r="F618" s="265"/>
      <c r="G618" s="15"/>
      <c r="H618" s="544">
        <f>SUM(H619)</f>
        <v>150000</v>
      </c>
      <c r="I618" s="544">
        <f>SUM(I619)</f>
        <v>150000</v>
      </c>
    </row>
    <row r="619" spans="1:9" ht="15.75" x14ac:dyDescent="0.25">
      <c r="A619" s="88" t="s">
        <v>44</v>
      </c>
      <c r="B619" s="40">
        <v>11</v>
      </c>
      <c r="C619" s="23" t="s">
        <v>12</v>
      </c>
      <c r="D619" s="227"/>
      <c r="E619" s="228"/>
      <c r="F619" s="229"/>
      <c r="G619" s="22"/>
      <c r="H619" s="497">
        <f>SUM(H620)</f>
        <v>150000</v>
      </c>
      <c r="I619" s="497">
        <f>SUM(I620)</f>
        <v>150000</v>
      </c>
    </row>
    <row r="620" spans="1:9" ht="64.5" customHeight="1" x14ac:dyDescent="0.25">
      <c r="A620" s="67" t="s">
        <v>160</v>
      </c>
      <c r="B620" s="28" t="s">
        <v>45</v>
      </c>
      <c r="C620" s="28" t="s">
        <v>12</v>
      </c>
      <c r="D620" s="230" t="s">
        <v>503</v>
      </c>
      <c r="E620" s="231" t="s">
        <v>422</v>
      </c>
      <c r="F620" s="232" t="s">
        <v>423</v>
      </c>
      <c r="G620" s="28"/>
      <c r="H620" s="490">
        <f t="shared" ref="H620:I623" si="48">SUM(H621)</f>
        <v>150000</v>
      </c>
      <c r="I620" s="490">
        <f t="shared" si="48"/>
        <v>150000</v>
      </c>
    </row>
    <row r="621" spans="1:9" ht="81.75" customHeight="1" x14ac:dyDescent="0.25">
      <c r="A621" s="82" t="s">
        <v>176</v>
      </c>
      <c r="B621" s="2" t="s">
        <v>45</v>
      </c>
      <c r="C621" s="2" t="s">
        <v>12</v>
      </c>
      <c r="D621" s="233" t="s">
        <v>246</v>
      </c>
      <c r="E621" s="234" t="s">
        <v>422</v>
      </c>
      <c r="F621" s="235" t="s">
        <v>423</v>
      </c>
      <c r="G621" s="2"/>
      <c r="H621" s="491">
        <f t="shared" si="48"/>
        <v>150000</v>
      </c>
      <c r="I621" s="491">
        <f t="shared" si="48"/>
        <v>150000</v>
      </c>
    </row>
    <row r="622" spans="1:9" ht="32.25" customHeight="1" x14ac:dyDescent="0.25">
      <c r="A622" s="82" t="s">
        <v>536</v>
      </c>
      <c r="B622" s="2" t="s">
        <v>45</v>
      </c>
      <c r="C622" s="2" t="s">
        <v>12</v>
      </c>
      <c r="D622" s="233" t="s">
        <v>246</v>
      </c>
      <c r="E622" s="234" t="s">
        <v>10</v>
      </c>
      <c r="F622" s="235" t="s">
        <v>423</v>
      </c>
      <c r="G622" s="2"/>
      <c r="H622" s="491">
        <f t="shared" si="48"/>
        <v>150000</v>
      </c>
      <c r="I622" s="491">
        <f t="shared" si="48"/>
        <v>150000</v>
      </c>
    </row>
    <row r="623" spans="1:9" ht="47.25" x14ac:dyDescent="0.25">
      <c r="A623" s="3" t="s">
        <v>177</v>
      </c>
      <c r="B623" s="2" t="s">
        <v>45</v>
      </c>
      <c r="C623" s="2" t="s">
        <v>12</v>
      </c>
      <c r="D623" s="233" t="s">
        <v>246</v>
      </c>
      <c r="E623" s="234" t="s">
        <v>10</v>
      </c>
      <c r="F623" s="235" t="s">
        <v>537</v>
      </c>
      <c r="G623" s="2"/>
      <c r="H623" s="491">
        <f t="shared" si="48"/>
        <v>150000</v>
      </c>
      <c r="I623" s="491">
        <f t="shared" si="48"/>
        <v>150000</v>
      </c>
    </row>
    <row r="624" spans="1:9" ht="31.5" x14ac:dyDescent="0.25">
      <c r="A624" s="91" t="s">
        <v>598</v>
      </c>
      <c r="B624" s="2" t="s">
        <v>45</v>
      </c>
      <c r="C624" s="2" t="s">
        <v>12</v>
      </c>
      <c r="D624" s="233" t="s">
        <v>246</v>
      </c>
      <c r="E624" s="234" t="s">
        <v>10</v>
      </c>
      <c r="F624" s="235" t="s">
        <v>537</v>
      </c>
      <c r="G624" s="2" t="s">
        <v>16</v>
      </c>
      <c r="H624" s="493">
        <v>150000</v>
      </c>
      <c r="I624" s="493">
        <v>150000</v>
      </c>
    </row>
    <row r="625" spans="1:9" ht="47.25" x14ac:dyDescent="0.25">
      <c r="A625" s="75" t="s">
        <v>46</v>
      </c>
      <c r="B625" s="39">
        <v>14</v>
      </c>
      <c r="C625" s="39"/>
      <c r="D625" s="263"/>
      <c r="E625" s="264"/>
      <c r="F625" s="265"/>
      <c r="G625" s="15"/>
      <c r="H625" s="544">
        <f>SUM(H626+H632)</f>
        <v>5247511</v>
      </c>
      <c r="I625" s="544">
        <f>SUM(I626+I632)</f>
        <v>5247511</v>
      </c>
    </row>
    <row r="626" spans="1:9" ht="31.5" customHeight="1" x14ac:dyDescent="0.25">
      <c r="A626" s="88" t="s">
        <v>47</v>
      </c>
      <c r="B626" s="40">
        <v>14</v>
      </c>
      <c r="C626" s="23" t="s">
        <v>10</v>
      </c>
      <c r="D626" s="227"/>
      <c r="E626" s="228"/>
      <c r="F626" s="229"/>
      <c r="G626" s="22"/>
      <c r="H626" s="497">
        <f t="shared" ref="H626:I630" si="49">SUM(H627)</f>
        <v>5247511</v>
      </c>
      <c r="I626" s="497">
        <f t="shared" si="49"/>
        <v>5247511</v>
      </c>
    </row>
    <row r="627" spans="1:9" ht="32.25" customHeight="1" x14ac:dyDescent="0.25">
      <c r="A627" s="76" t="s">
        <v>128</v>
      </c>
      <c r="B627" s="30">
        <v>14</v>
      </c>
      <c r="C627" s="28" t="s">
        <v>10</v>
      </c>
      <c r="D627" s="230" t="s">
        <v>224</v>
      </c>
      <c r="E627" s="231" t="s">
        <v>422</v>
      </c>
      <c r="F627" s="232" t="s">
        <v>423</v>
      </c>
      <c r="G627" s="28"/>
      <c r="H627" s="490">
        <f t="shared" si="49"/>
        <v>5247511</v>
      </c>
      <c r="I627" s="490">
        <f t="shared" si="49"/>
        <v>5247511</v>
      </c>
    </row>
    <row r="628" spans="1:9" ht="50.25" customHeight="1" x14ac:dyDescent="0.25">
      <c r="A628" s="86" t="s">
        <v>178</v>
      </c>
      <c r="B628" s="381">
        <v>14</v>
      </c>
      <c r="C628" s="2" t="s">
        <v>10</v>
      </c>
      <c r="D628" s="233" t="s">
        <v>228</v>
      </c>
      <c r="E628" s="234" t="s">
        <v>422</v>
      </c>
      <c r="F628" s="235" t="s">
        <v>423</v>
      </c>
      <c r="G628" s="2"/>
      <c r="H628" s="491">
        <f t="shared" si="49"/>
        <v>5247511</v>
      </c>
      <c r="I628" s="491">
        <f t="shared" si="49"/>
        <v>5247511</v>
      </c>
    </row>
    <row r="629" spans="1:9" ht="31.5" customHeight="1" x14ac:dyDescent="0.25">
      <c r="A629" s="86" t="s">
        <v>538</v>
      </c>
      <c r="B629" s="381">
        <v>14</v>
      </c>
      <c r="C629" s="2" t="s">
        <v>10</v>
      </c>
      <c r="D629" s="233" t="s">
        <v>228</v>
      </c>
      <c r="E629" s="234" t="s">
        <v>12</v>
      </c>
      <c r="F629" s="235" t="s">
        <v>423</v>
      </c>
      <c r="G629" s="2"/>
      <c r="H629" s="491">
        <f t="shared" si="49"/>
        <v>5247511</v>
      </c>
      <c r="I629" s="491">
        <f t="shared" si="49"/>
        <v>5247511</v>
      </c>
    </row>
    <row r="630" spans="1:9" ht="32.25" customHeight="1" x14ac:dyDescent="0.25">
      <c r="A630" s="86" t="s">
        <v>540</v>
      </c>
      <c r="B630" s="381">
        <v>14</v>
      </c>
      <c r="C630" s="2" t="s">
        <v>10</v>
      </c>
      <c r="D630" s="233" t="s">
        <v>228</v>
      </c>
      <c r="E630" s="234" t="s">
        <v>12</v>
      </c>
      <c r="F630" s="235" t="s">
        <v>539</v>
      </c>
      <c r="G630" s="2"/>
      <c r="H630" s="491">
        <f t="shared" si="49"/>
        <v>5247511</v>
      </c>
      <c r="I630" s="491">
        <f t="shared" si="49"/>
        <v>5247511</v>
      </c>
    </row>
    <row r="631" spans="1:9" ht="15.75" x14ac:dyDescent="0.25">
      <c r="A631" s="86" t="s">
        <v>21</v>
      </c>
      <c r="B631" s="381">
        <v>14</v>
      </c>
      <c r="C631" s="2" t="s">
        <v>10</v>
      </c>
      <c r="D631" s="233" t="s">
        <v>228</v>
      </c>
      <c r="E631" s="234" t="s">
        <v>12</v>
      </c>
      <c r="F631" s="235" t="s">
        <v>539</v>
      </c>
      <c r="G631" s="2" t="s">
        <v>68</v>
      </c>
      <c r="H631" s="493">
        <f>SUM(прил10!I354)</f>
        <v>5247511</v>
      </c>
      <c r="I631" s="493">
        <f>SUM(прил10!J354)</f>
        <v>5247511</v>
      </c>
    </row>
    <row r="632" spans="1:9" ht="15.75" hidden="1" x14ac:dyDescent="0.25">
      <c r="A632" s="88" t="s">
        <v>187</v>
      </c>
      <c r="B632" s="40">
        <v>14</v>
      </c>
      <c r="C632" s="23" t="s">
        <v>15</v>
      </c>
      <c r="D632" s="227"/>
      <c r="E632" s="228"/>
      <c r="F632" s="229"/>
      <c r="G632" s="23"/>
      <c r="H632" s="497">
        <f t="shared" ref="H632:I636" si="50">SUM(H633)</f>
        <v>0</v>
      </c>
      <c r="I632" s="497">
        <f t="shared" si="50"/>
        <v>0</v>
      </c>
    </row>
    <row r="633" spans="1:9" ht="33.75" hidden="1" customHeight="1" x14ac:dyDescent="0.25">
      <c r="A633" s="76" t="s">
        <v>128</v>
      </c>
      <c r="B633" s="30">
        <v>14</v>
      </c>
      <c r="C633" s="28" t="s">
        <v>15</v>
      </c>
      <c r="D633" s="230" t="s">
        <v>224</v>
      </c>
      <c r="E633" s="231" t="s">
        <v>422</v>
      </c>
      <c r="F633" s="232" t="s">
        <v>423</v>
      </c>
      <c r="G633" s="28"/>
      <c r="H633" s="490">
        <f t="shared" si="50"/>
        <v>0</v>
      </c>
      <c r="I633" s="490">
        <f t="shared" si="50"/>
        <v>0</v>
      </c>
    </row>
    <row r="634" spans="1:9" ht="50.25" hidden="1" customHeight="1" x14ac:dyDescent="0.25">
      <c r="A634" s="86" t="s">
        <v>178</v>
      </c>
      <c r="B634" s="381">
        <v>14</v>
      </c>
      <c r="C634" s="2" t="s">
        <v>15</v>
      </c>
      <c r="D634" s="233" t="s">
        <v>228</v>
      </c>
      <c r="E634" s="234" t="s">
        <v>422</v>
      </c>
      <c r="F634" s="235" t="s">
        <v>423</v>
      </c>
      <c r="G634" s="73"/>
      <c r="H634" s="491">
        <f t="shared" si="50"/>
        <v>0</v>
      </c>
      <c r="I634" s="491">
        <f t="shared" si="50"/>
        <v>0</v>
      </c>
    </row>
    <row r="635" spans="1:9" ht="35.25" hidden="1" customHeight="1" x14ac:dyDescent="0.25">
      <c r="A635" s="387" t="s">
        <v>584</v>
      </c>
      <c r="B635" s="306">
        <v>14</v>
      </c>
      <c r="C635" s="36" t="s">
        <v>15</v>
      </c>
      <c r="D635" s="275" t="s">
        <v>228</v>
      </c>
      <c r="E635" s="276" t="s">
        <v>20</v>
      </c>
      <c r="F635" s="277" t="s">
        <v>423</v>
      </c>
      <c r="G635" s="73"/>
      <c r="H635" s="491">
        <f t="shared" si="50"/>
        <v>0</v>
      </c>
      <c r="I635" s="491">
        <f t="shared" si="50"/>
        <v>0</v>
      </c>
    </row>
    <row r="636" spans="1:9" ht="47.25" hidden="1" customHeight="1" x14ac:dyDescent="0.25">
      <c r="A636" s="70" t="s">
        <v>586</v>
      </c>
      <c r="B636" s="306">
        <v>14</v>
      </c>
      <c r="C636" s="36" t="s">
        <v>15</v>
      </c>
      <c r="D636" s="275" t="s">
        <v>228</v>
      </c>
      <c r="E636" s="276" t="s">
        <v>20</v>
      </c>
      <c r="F636" s="277" t="s">
        <v>585</v>
      </c>
      <c r="G636" s="73"/>
      <c r="H636" s="491">
        <f t="shared" si="50"/>
        <v>0</v>
      </c>
      <c r="I636" s="491">
        <f t="shared" si="50"/>
        <v>0</v>
      </c>
    </row>
    <row r="637" spans="1:9" ht="16.5" hidden="1" customHeight="1" x14ac:dyDescent="0.25">
      <c r="A637" s="388" t="s">
        <v>21</v>
      </c>
      <c r="B637" s="306">
        <v>14</v>
      </c>
      <c r="C637" s="36" t="s">
        <v>15</v>
      </c>
      <c r="D637" s="449" t="s">
        <v>228</v>
      </c>
      <c r="E637" s="450" t="s">
        <v>20</v>
      </c>
      <c r="F637" s="451" t="s">
        <v>585</v>
      </c>
      <c r="G637" s="2" t="s">
        <v>68</v>
      </c>
      <c r="H637" s="474"/>
      <c r="I637" s="474"/>
    </row>
    <row r="638" spans="1:9" ht="15.75" x14ac:dyDescent="0.25">
      <c r="A638" s="459" t="s">
        <v>814</v>
      </c>
      <c r="B638" s="463"/>
      <c r="C638" s="460"/>
      <c r="D638" s="460"/>
      <c r="E638" s="461"/>
      <c r="F638" s="462"/>
      <c r="G638" s="462"/>
      <c r="H638" s="488">
        <f>SUM(прил10!I681)</f>
        <v>3607139</v>
      </c>
      <c r="I638" s="488">
        <f>SUM(прил10!J681)</f>
        <v>7008875</v>
      </c>
    </row>
  </sheetData>
  <autoFilter ref="G1:G638" xr:uid="{00000000-0009-0000-0000-000007000000}"/>
  <mergeCells count="2">
    <mergeCell ref="A10:G12"/>
    <mergeCell ref="D14:F14"/>
  </mergeCells>
  <pageMargins left="0.70866141732283472" right="0.70866141732283472" top="0.74803149606299213" bottom="0.74803149606299213" header="0.31496062992125984" footer="0.31496062992125984"/>
  <pageSetup paperSize="9" scale="56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773"/>
  <sheetViews>
    <sheetView zoomScaleNormal="100" workbookViewId="0">
      <selection activeCell="A173" sqref="A173:XFD174"/>
    </sheetView>
  </sheetViews>
  <sheetFormatPr defaultRowHeight="15" x14ac:dyDescent="0.25"/>
  <cols>
    <col min="1" max="1" width="71.85546875" customWidth="1"/>
    <col min="2" max="2" width="6.5703125" customWidth="1"/>
    <col min="3" max="4" width="4.85546875" customWidth="1"/>
    <col min="5" max="5" width="4.7109375" customWidth="1"/>
    <col min="6" max="6" width="3.5703125" customWidth="1"/>
    <col min="7" max="7" width="7.140625" customWidth="1"/>
    <col min="8" max="8" width="5.85546875" customWidth="1"/>
    <col min="9" max="9" width="13.42578125" customWidth="1"/>
    <col min="10" max="10" width="12.42578125" customWidth="1"/>
    <col min="11" max="11" width="11.5703125" customWidth="1"/>
    <col min="12" max="13" width="10.85546875" bestFit="1" customWidth="1"/>
  </cols>
  <sheetData>
    <row r="1" spans="1:13" x14ac:dyDescent="0.25">
      <c r="D1" s="414" t="s">
        <v>733</v>
      </c>
      <c r="E1" s="414"/>
      <c r="F1" s="414"/>
      <c r="G1" s="1"/>
    </row>
    <row r="2" spans="1:13" x14ac:dyDescent="0.25">
      <c r="D2" s="414" t="s">
        <v>7</v>
      </c>
      <c r="E2" s="414"/>
      <c r="F2" s="414"/>
    </row>
    <row r="3" spans="1:13" x14ac:dyDescent="0.25">
      <c r="D3" s="414" t="s">
        <v>6</v>
      </c>
      <c r="E3" s="414"/>
      <c r="F3" s="414"/>
    </row>
    <row r="4" spans="1:13" x14ac:dyDescent="0.25">
      <c r="D4" s="414" t="s">
        <v>98</v>
      </c>
      <c r="E4" s="414"/>
      <c r="F4" s="414"/>
    </row>
    <row r="5" spans="1:13" x14ac:dyDescent="0.25">
      <c r="D5" s="414" t="s">
        <v>926</v>
      </c>
      <c r="E5" s="414"/>
      <c r="F5" s="414"/>
    </row>
    <row r="6" spans="1:13" x14ac:dyDescent="0.25">
      <c r="D6" s="414" t="s">
        <v>927</v>
      </c>
      <c r="E6" s="414"/>
      <c r="F6" s="414"/>
    </row>
    <row r="7" spans="1:13" x14ac:dyDescent="0.25">
      <c r="D7" s="4" t="s">
        <v>1049</v>
      </c>
      <c r="E7" s="4"/>
      <c r="F7" s="4"/>
    </row>
    <row r="8" spans="1:13" x14ac:dyDescent="0.25">
      <c r="D8" s="414" t="s">
        <v>1133</v>
      </c>
      <c r="E8" s="414"/>
      <c r="F8" s="414"/>
    </row>
    <row r="9" spans="1:13" ht="18.75" x14ac:dyDescent="0.25">
      <c r="A9" s="676" t="s">
        <v>546</v>
      </c>
      <c r="B9" s="676"/>
      <c r="C9" s="676"/>
      <c r="D9" s="676"/>
      <c r="E9" s="676"/>
      <c r="F9" s="676"/>
      <c r="G9" s="676"/>
      <c r="H9" s="676"/>
      <c r="I9" s="676"/>
    </row>
    <row r="10" spans="1:13" ht="18.75" x14ac:dyDescent="0.25">
      <c r="A10" s="676" t="s">
        <v>69</v>
      </c>
      <c r="B10" s="676"/>
      <c r="C10" s="676"/>
      <c r="D10" s="676"/>
      <c r="E10" s="676"/>
      <c r="F10" s="676"/>
      <c r="G10" s="676"/>
      <c r="H10" s="676"/>
      <c r="I10" s="676"/>
    </row>
    <row r="11" spans="1:13" ht="18.75" x14ac:dyDescent="0.25">
      <c r="A11" s="676" t="s">
        <v>930</v>
      </c>
      <c r="B11" s="676"/>
      <c r="C11" s="676"/>
      <c r="D11" s="676"/>
      <c r="E11" s="676"/>
      <c r="F11" s="676"/>
      <c r="G11" s="676"/>
      <c r="H11" s="676"/>
      <c r="I11" s="676"/>
    </row>
    <row r="12" spans="1:13" ht="15.75" x14ac:dyDescent="0.25">
      <c r="C12" s="395"/>
      <c r="I12" t="s">
        <v>564</v>
      </c>
    </row>
    <row r="13" spans="1:13" ht="21" customHeight="1" x14ac:dyDescent="0.25">
      <c r="A13" s="50" t="s">
        <v>0</v>
      </c>
      <c r="B13" s="50" t="s">
        <v>48</v>
      </c>
      <c r="C13" s="50" t="s">
        <v>1</v>
      </c>
      <c r="D13" s="50" t="s">
        <v>2</v>
      </c>
      <c r="E13" s="677" t="s">
        <v>3</v>
      </c>
      <c r="F13" s="678"/>
      <c r="G13" s="679"/>
      <c r="H13" s="50" t="s">
        <v>4</v>
      </c>
      <c r="I13" s="50" t="s">
        <v>5</v>
      </c>
      <c r="J13" s="543"/>
    </row>
    <row r="14" spans="1:13" ht="15.75" x14ac:dyDescent="0.25">
      <c r="A14" s="83" t="s">
        <v>8</v>
      </c>
      <c r="B14" s="83"/>
      <c r="C14" s="38"/>
      <c r="D14" s="38"/>
      <c r="E14" s="221"/>
      <c r="F14" s="222"/>
      <c r="G14" s="223"/>
      <c r="H14" s="38"/>
      <c r="I14" s="487">
        <f>SUM(I15+I293+I396+I637+I417)</f>
        <v>499091321</v>
      </c>
      <c r="K14" s="543"/>
      <c r="L14" s="543"/>
      <c r="M14" s="543"/>
    </row>
    <row r="15" spans="1:13" ht="15.75" x14ac:dyDescent="0.25">
      <c r="A15" s="507" t="s">
        <v>49</v>
      </c>
      <c r="B15" s="499" t="s">
        <v>50</v>
      </c>
      <c r="C15" s="508"/>
      <c r="D15" s="508"/>
      <c r="E15" s="509"/>
      <c r="F15" s="510"/>
      <c r="G15" s="511"/>
      <c r="H15" s="508"/>
      <c r="I15" s="506">
        <f>SUM(I16+I144+I159+I230+I281+I76+I275)</f>
        <v>121358362</v>
      </c>
      <c r="J15" s="543"/>
      <c r="K15" s="543"/>
      <c r="M15" s="543"/>
    </row>
    <row r="16" spans="1:13" ht="15.75" x14ac:dyDescent="0.25">
      <c r="A16" s="299" t="s">
        <v>9</v>
      </c>
      <c r="B16" s="319" t="s">
        <v>50</v>
      </c>
      <c r="C16" s="15" t="s">
        <v>10</v>
      </c>
      <c r="D16" s="15"/>
      <c r="E16" s="313"/>
      <c r="F16" s="314"/>
      <c r="G16" s="315"/>
      <c r="H16" s="15"/>
      <c r="I16" s="488">
        <f>SUM(I17+I22+I80+I70+I65)</f>
        <v>37781651</v>
      </c>
    </row>
    <row r="17" spans="1:9" ht="31.5" x14ac:dyDescent="0.25">
      <c r="A17" s="21" t="s">
        <v>11</v>
      </c>
      <c r="B17" s="26" t="s">
        <v>50</v>
      </c>
      <c r="C17" s="22" t="s">
        <v>10</v>
      </c>
      <c r="D17" s="22" t="s">
        <v>12</v>
      </c>
      <c r="E17" s="281"/>
      <c r="F17" s="282"/>
      <c r="G17" s="283"/>
      <c r="H17" s="22"/>
      <c r="I17" s="489">
        <f>SUM(I18)</f>
        <v>1439361</v>
      </c>
    </row>
    <row r="18" spans="1:9" ht="15.75" x14ac:dyDescent="0.25">
      <c r="A18" s="27" t="s">
        <v>109</v>
      </c>
      <c r="B18" s="30" t="s">
        <v>50</v>
      </c>
      <c r="C18" s="28" t="s">
        <v>10</v>
      </c>
      <c r="D18" s="28" t="s">
        <v>12</v>
      </c>
      <c r="E18" s="230" t="s">
        <v>424</v>
      </c>
      <c r="F18" s="231" t="s">
        <v>422</v>
      </c>
      <c r="G18" s="232" t="s">
        <v>423</v>
      </c>
      <c r="H18" s="28"/>
      <c r="I18" s="490">
        <f>SUM(I19)</f>
        <v>1439361</v>
      </c>
    </row>
    <row r="19" spans="1:9" ht="15.75" x14ac:dyDescent="0.25">
      <c r="A19" s="85" t="s">
        <v>110</v>
      </c>
      <c r="B19" s="50" t="s">
        <v>50</v>
      </c>
      <c r="C19" s="2" t="s">
        <v>10</v>
      </c>
      <c r="D19" s="2" t="s">
        <v>12</v>
      </c>
      <c r="E19" s="233" t="s">
        <v>194</v>
      </c>
      <c r="F19" s="234" t="s">
        <v>422</v>
      </c>
      <c r="G19" s="235" t="s">
        <v>423</v>
      </c>
      <c r="H19" s="2"/>
      <c r="I19" s="491">
        <f>SUM(I20)</f>
        <v>1439361</v>
      </c>
    </row>
    <row r="20" spans="1:9" ht="31.5" x14ac:dyDescent="0.25">
      <c r="A20" s="3" t="s">
        <v>79</v>
      </c>
      <c r="B20" s="381" t="s">
        <v>50</v>
      </c>
      <c r="C20" s="2" t="s">
        <v>10</v>
      </c>
      <c r="D20" s="2" t="s">
        <v>12</v>
      </c>
      <c r="E20" s="233" t="s">
        <v>194</v>
      </c>
      <c r="F20" s="234" t="s">
        <v>422</v>
      </c>
      <c r="G20" s="235" t="s">
        <v>427</v>
      </c>
      <c r="H20" s="2"/>
      <c r="I20" s="491">
        <f>SUM(I21)</f>
        <v>1439361</v>
      </c>
    </row>
    <row r="21" spans="1:9" ht="63" x14ac:dyDescent="0.25">
      <c r="A21" s="86" t="s">
        <v>80</v>
      </c>
      <c r="B21" s="381" t="s">
        <v>50</v>
      </c>
      <c r="C21" s="2" t="s">
        <v>10</v>
      </c>
      <c r="D21" s="2" t="s">
        <v>12</v>
      </c>
      <c r="E21" s="233" t="s">
        <v>194</v>
      </c>
      <c r="F21" s="234" t="s">
        <v>422</v>
      </c>
      <c r="G21" s="235" t="s">
        <v>427</v>
      </c>
      <c r="H21" s="2" t="s">
        <v>13</v>
      </c>
      <c r="I21" s="492">
        <v>1439361</v>
      </c>
    </row>
    <row r="22" spans="1:9" ht="47.25" x14ac:dyDescent="0.25">
      <c r="A22" s="100" t="s">
        <v>19</v>
      </c>
      <c r="B22" s="26" t="s">
        <v>50</v>
      </c>
      <c r="C22" s="22" t="s">
        <v>10</v>
      </c>
      <c r="D22" s="22" t="s">
        <v>20</v>
      </c>
      <c r="E22" s="281"/>
      <c r="F22" s="282"/>
      <c r="G22" s="283"/>
      <c r="H22" s="22"/>
      <c r="I22" s="489">
        <f>SUM(I23+I38+I43+I48+I55+I60+I30)</f>
        <v>17507353</v>
      </c>
    </row>
    <row r="23" spans="1:9" ht="47.25" x14ac:dyDescent="0.25">
      <c r="A23" s="76" t="s">
        <v>118</v>
      </c>
      <c r="B23" s="30" t="s">
        <v>50</v>
      </c>
      <c r="C23" s="28" t="s">
        <v>10</v>
      </c>
      <c r="D23" s="28" t="s">
        <v>20</v>
      </c>
      <c r="E23" s="236" t="s">
        <v>193</v>
      </c>
      <c r="F23" s="237" t="s">
        <v>422</v>
      </c>
      <c r="G23" s="238" t="s">
        <v>423</v>
      </c>
      <c r="H23" s="28"/>
      <c r="I23" s="490">
        <f>SUM(I24)</f>
        <v>925400</v>
      </c>
    </row>
    <row r="24" spans="1:9" ht="80.25" customHeight="1" x14ac:dyDescent="0.25">
      <c r="A24" s="77" t="s">
        <v>119</v>
      </c>
      <c r="B24" s="54" t="s">
        <v>50</v>
      </c>
      <c r="C24" s="2" t="s">
        <v>10</v>
      </c>
      <c r="D24" s="2" t="s">
        <v>20</v>
      </c>
      <c r="E24" s="248" t="s">
        <v>226</v>
      </c>
      <c r="F24" s="249" t="s">
        <v>422</v>
      </c>
      <c r="G24" s="250" t="s">
        <v>423</v>
      </c>
      <c r="H24" s="2"/>
      <c r="I24" s="491">
        <f>SUM(I25)</f>
        <v>925400</v>
      </c>
    </row>
    <row r="25" spans="1:9" ht="47.25" x14ac:dyDescent="0.25">
      <c r="A25" s="77" t="s">
        <v>430</v>
      </c>
      <c r="B25" s="54" t="s">
        <v>50</v>
      </c>
      <c r="C25" s="2" t="s">
        <v>10</v>
      </c>
      <c r="D25" s="2" t="s">
        <v>20</v>
      </c>
      <c r="E25" s="248" t="s">
        <v>226</v>
      </c>
      <c r="F25" s="249" t="s">
        <v>10</v>
      </c>
      <c r="G25" s="250" t="s">
        <v>423</v>
      </c>
      <c r="H25" s="2"/>
      <c r="I25" s="491">
        <f>SUM(I26+I28)</f>
        <v>925400</v>
      </c>
    </row>
    <row r="26" spans="1:9" ht="47.25" x14ac:dyDescent="0.25">
      <c r="A26" s="86" t="s">
        <v>81</v>
      </c>
      <c r="B26" s="381" t="s">
        <v>50</v>
      </c>
      <c r="C26" s="2" t="s">
        <v>10</v>
      </c>
      <c r="D26" s="2" t="s">
        <v>20</v>
      </c>
      <c r="E26" s="251" t="s">
        <v>226</v>
      </c>
      <c r="F26" s="252" t="s">
        <v>10</v>
      </c>
      <c r="G26" s="253" t="s">
        <v>431</v>
      </c>
      <c r="H26" s="2"/>
      <c r="I26" s="491">
        <f>SUM(I27)</f>
        <v>917400</v>
      </c>
    </row>
    <row r="27" spans="1:9" ht="63" x14ac:dyDescent="0.25">
      <c r="A27" s="86" t="s">
        <v>80</v>
      </c>
      <c r="B27" s="381" t="s">
        <v>50</v>
      </c>
      <c r="C27" s="2" t="s">
        <v>10</v>
      </c>
      <c r="D27" s="2" t="s">
        <v>20</v>
      </c>
      <c r="E27" s="251" t="s">
        <v>226</v>
      </c>
      <c r="F27" s="252" t="s">
        <v>10</v>
      </c>
      <c r="G27" s="253" t="s">
        <v>431</v>
      </c>
      <c r="H27" s="2" t="s">
        <v>13</v>
      </c>
      <c r="I27" s="492">
        <v>917400</v>
      </c>
    </row>
    <row r="28" spans="1:9" ht="31.5" x14ac:dyDescent="0.25">
      <c r="A28" s="81" t="s">
        <v>108</v>
      </c>
      <c r="B28" s="320" t="s">
        <v>50</v>
      </c>
      <c r="C28" s="2" t="s">
        <v>10</v>
      </c>
      <c r="D28" s="2" t="s">
        <v>20</v>
      </c>
      <c r="E28" s="248" t="s">
        <v>226</v>
      </c>
      <c r="F28" s="249" t="s">
        <v>10</v>
      </c>
      <c r="G28" s="250" t="s">
        <v>432</v>
      </c>
      <c r="H28" s="2"/>
      <c r="I28" s="491">
        <f>SUM(I29)</f>
        <v>8000</v>
      </c>
    </row>
    <row r="29" spans="1:9" ht="32.25" customHeight="1" x14ac:dyDescent="0.25">
      <c r="A29" s="114" t="s">
        <v>598</v>
      </c>
      <c r="B29" s="6" t="s">
        <v>50</v>
      </c>
      <c r="C29" s="2" t="s">
        <v>10</v>
      </c>
      <c r="D29" s="2" t="s">
        <v>20</v>
      </c>
      <c r="E29" s="248" t="s">
        <v>226</v>
      </c>
      <c r="F29" s="249" t="s">
        <v>10</v>
      </c>
      <c r="G29" s="250" t="s">
        <v>432</v>
      </c>
      <c r="H29" s="2" t="s">
        <v>16</v>
      </c>
      <c r="I29" s="492">
        <v>8000</v>
      </c>
    </row>
    <row r="30" spans="1:9" ht="49.5" customHeight="1" x14ac:dyDescent="0.25">
      <c r="A30" s="27" t="s">
        <v>132</v>
      </c>
      <c r="B30" s="30" t="s">
        <v>50</v>
      </c>
      <c r="C30" s="28" t="s">
        <v>10</v>
      </c>
      <c r="D30" s="28" t="s">
        <v>20</v>
      </c>
      <c r="E30" s="242" t="s">
        <v>448</v>
      </c>
      <c r="F30" s="243" t="s">
        <v>422</v>
      </c>
      <c r="G30" s="244" t="s">
        <v>423</v>
      </c>
      <c r="H30" s="28"/>
      <c r="I30" s="490">
        <f>SUM(I31)</f>
        <v>212250</v>
      </c>
    </row>
    <row r="31" spans="1:9" ht="82.5" customHeight="1" x14ac:dyDescent="0.25">
      <c r="A31" s="55" t="s">
        <v>133</v>
      </c>
      <c r="B31" s="54" t="s">
        <v>50</v>
      </c>
      <c r="C31" s="2" t="s">
        <v>10</v>
      </c>
      <c r="D31" s="2" t="s">
        <v>20</v>
      </c>
      <c r="E31" s="245" t="s">
        <v>547</v>
      </c>
      <c r="F31" s="246" t="s">
        <v>422</v>
      </c>
      <c r="G31" s="247" t="s">
        <v>423</v>
      </c>
      <c r="H31" s="44"/>
      <c r="I31" s="491">
        <f>SUM(I32)</f>
        <v>212250</v>
      </c>
    </row>
    <row r="32" spans="1:9" ht="48" customHeight="1" x14ac:dyDescent="0.25">
      <c r="A32" s="77" t="s">
        <v>449</v>
      </c>
      <c r="B32" s="54" t="s">
        <v>50</v>
      </c>
      <c r="C32" s="2" t="s">
        <v>10</v>
      </c>
      <c r="D32" s="2" t="s">
        <v>20</v>
      </c>
      <c r="E32" s="245" t="s">
        <v>547</v>
      </c>
      <c r="F32" s="246" t="s">
        <v>10</v>
      </c>
      <c r="G32" s="247" t="s">
        <v>423</v>
      </c>
      <c r="H32" s="44"/>
      <c r="I32" s="491">
        <f>SUM(I33+I35)</f>
        <v>212250</v>
      </c>
    </row>
    <row r="33" spans="1:9" ht="18.75" hidden="1" customHeight="1" x14ac:dyDescent="0.25">
      <c r="A33" s="77" t="s">
        <v>801</v>
      </c>
      <c r="B33" s="54" t="s">
        <v>50</v>
      </c>
      <c r="C33" s="2" t="s">
        <v>10</v>
      </c>
      <c r="D33" s="2" t="s">
        <v>20</v>
      </c>
      <c r="E33" s="245" t="s">
        <v>205</v>
      </c>
      <c r="F33" s="246" t="s">
        <v>10</v>
      </c>
      <c r="G33" s="247" t="s">
        <v>802</v>
      </c>
      <c r="H33" s="44"/>
      <c r="I33" s="491">
        <f>SUM(I34)</f>
        <v>0</v>
      </c>
    </row>
    <row r="34" spans="1:9" ht="34.5" hidden="1" customHeight="1" x14ac:dyDescent="0.25">
      <c r="A34" s="87" t="s">
        <v>598</v>
      </c>
      <c r="B34" s="54" t="s">
        <v>50</v>
      </c>
      <c r="C34" s="2" t="s">
        <v>10</v>
      </c>
      <c r="D34" s="2" t="s">
        <v>20</v>
      </c>
      <c r="E34" s="245" t="s">
        <v>205</v>
      </c>
      <c r="F34" s="246" t="s">
        <v>10</v>
      </c>
      <c r="G34" s="247" t="s">
        <v>802</v>
      </c>
      <c r="H34" s="44" t="s">
        <v>16</v>
      </c>
      <c r="I34" s="493"/>
    </row>
    <row r="35" spans="1:9" ht="16.5" customHeight="1" x14ac:dyDescent="0.25">
      <c r="A35" s="77" t="s">
        <v>549</v>
      </c>
      <c r="B35" s="54" t="s">
        <v>50</v>
      </c>
      <c r="C35" s="2" t="s">
        <v>10</v>
      </c>
      <c r="D35" s="2" t="s">
        <v>20</v>
      </c>
      <c r="E35" s="245" t="s">
        <v>205</v>
      </c>
      <c r="F35" s="246" t="s">
        <v>10</v>
      </c>
      <c r="G35" s="247" t="s">
        <v>548</v>
      </c>
      <c r="H35" s="44"/>
      <c r="I35" s="491">
        <f>SUM(I36:I37)</f>
        <v>212250</v>
      </c>
    </row>
    <row r="36" spans="1:9" ht="32.25" customHeight="1" x14ac:dyDescent="0.25">
      <c r="A36" s="87" t="s">
        <v>598</v>
      </c>
      <c r="B36" s="54" t="s">
        <v>50</v>
      </c>
      <c r="C36" s="2" t="s">
        <v>10</v>
      </c>
      <c r="D36" s="2" t="s">
        <v>20</v>
      </c>
      <c r="E36" s="245" t="s">
        <v>205</v>
      </c>
      <c r="F36" s="246" t="s">
        <v>10</v>
      </c>
      <c r="G36" s="247" t="s">
        <v>548</v>
      </c>
      <c r="H36" s="2" t="s">
        <v>16</v>
      </c>
      <c r="I36" s="493">
        <v>212250</v>
      </c>
    </row>
    <row r="37" spans="1:9" s="563" customFormat="1" ht="17.25" hidden="1" customHeight="1" x14ac:dyDescent="0.25">
      <c r="A37" s="3" t="s">
        <v>18</v>
      </c>
      <c r="B37" s="54" t="s">
        <v>50</v>
      </c>
      <c r="C37" s="2" t="s">
        <v>10</v>
      </c>
      <c r="D37" s="2" t="s">
        <v>20</v>
      </c>
      <c r="E37" s="245" t="s">
        <v>205</v>
      </c>
      <c r="F37" s="246" t="s">
        <v>10</v>
      </c>
      <c r="G37" s="247" t="s">
        <v>548</v>
      </c>
      <c r="H37" s="2" t="s">
        <v>17</v>
      </c>
      <c r="I37" s="493"/>
    </row>
    <row r="38" spans="1:9" ht="47.25" x14ac:dyDescent="0.25">
      <c r="A38" s="76" t="s">
        <v>111</v>
      </c>
      <c r="B38" s="30" t="s">
        <v>50</v>
      </c>
      <c r="C38" s="28" t="s">
        <v>10</v>
      </c>
      <c r="D38" s="28" t="s">
        <v>20</v>
      </c>
      <c r="E38" s="242" t="s">
        <v>425</v>
      </c>
      <c r="F38" s="243" t="s">
        <v>422</v>
      </c>
      <c r="G38" s="244" t="s">
        <v>423</v>
      </c>
      <c r="H38" s="28"/>
      <c r="I38" s="490">
        <f>SUM(I39)</f>
        <v>2000271</v>
      </c>
    </row>
    <row r="39" spans="1:9" ht="63" x14ac:dyDescent="0.25">
      <c r="A39" s="77" t="s">
        <v>124</v>
      </c>
      <c r="B39" s="54" t="s">
        <v>50</v>
      </c>
      <c r="C39" s="2" t="s">
        <v>10</v>
      </c>
      <c r="D39" s="2" t="s">
        <v>20</v>
      </c>
      <c r="E39" s="245" t="s">
        <v>426</v>
      </c>
      <c r="F39" s="246" t="s">
        <v>422</v>
      </c>
      <c r="G39" s="247" t="s">
        <v>423</v>
      </c>
      <c r="H39" s="44"/>
      <c r="I39" s="491">
        <f>SUM(I40)</f>
        <v>2000271</v>
      </c>
    </row>
    <row r="40" spans="1:9" ht="47.25" x14ac:dyDescent="0.25">
      <c r="A40" s="77" t="s">
        <v>429</v>
      </c>
      <c r="B40" s="54" t="s">
        <v>50</v>
      </c>
      <c r="C40" s="2" t="s">
        <v>10</v>
      </c>
      <c r="D40" s="2" t="s">
        <v>20</v>
      </c>
      <c r="E40" s="245" t="s">
        <v>426</v>
      </c>
      <c r="F40" s="246" t="s">
        <v>10</v>
      </c>
      <c r="G40" s="247" t="s">
        <v>423</v>
      </c>
      <c r="H40" s="44"/>
      <c r="I40" s="491">
        <f>SUM(I41)</f>
        <v>2000271</v>
      </c>
    </row>
    <row r="41" spans="1:9" ht="17.25" customHeight="1" x14ac:dyDescent="0.25">
      <c r="A41" s="77" t="s">
        <v>113</v>
      </c>
      <c r="B41" s="54" t="s">
        <v>50</v>
      </c>
      <c r="C41" s="2" t="s">
        <v>10</v>
      </c>
      <c r="D41" s="2" t="s">
        <v>20</v>
      </c>
      <c r="E41" s="245" t="s">
        <v>426</v>
      </c>
      <c r="F41" s="246" t="s">
        <v>10</v>
      </c>
      <c r="G41" s="247" t="s">
        <v>428</v>
      </c>
      <c r="H41" s="44"/>
      <c r="I41" s="491">
        <f>SUM(I42)</f>
        <v>2000271</v>
      </c>
    </row>
    <row r="42" spans="1:9" ht="31.5" customHeight="1" x14ac:dyDescent="0.25">
      <c r="A42" s="87" t="s">
        <v>598</v>
      </c>
      <c r="B42" s="303" t="s">
        <v>50</v>
      </c>
      <c r="C42" s="2" t="s">
        <v>10</v>
      </c>
      <c r="D42" s="2" t="s">
        <v>20</v>
      </c>
      <c r="E42" s="245" t="s">
        <v>426</v>
      </c>
      <c r="F42" s="246" t="s">
        <v>10</v>
      </c>
      <c r="G42" s="247" t="s">
        <v>428</v>
      </c>
      <c r="H42" s="2" t="s">
        <v>16</v>
      </c>
      <c r="I42" s="576">
        <v>2000271</v>
      </c>
    </row>
    <row r="43" spans="1:9" ht="31.5" x14ac:dyDescent="0.25">
      <c r="A43" s="76" t="s">
        <v>125</v>
      </c>
      <c r="B43" s="30" t="s">
        <v>50</v>
      </c>
      <c r="C43" s="28" t="s">
        <v>10</v>
      </c>
      <c r="D43" s="28" t="s">
        <v>20</v>
      </c>
      <c r="E43" s="230" t="s">
        <v>434</v>
      </c>
      <c r="F43" s="231" t="s">
        <v>422</v>
      </c>
      <c r="G43" s="232" t="s">
        <v>423</v>
      </c>
      <c r="H43" s="28"/>
      <c r="I43" s="490">
        <f>SUM(I44)</f>
        <v>191179</v>
      </c>
    </row>
    <row r="44" spans="1:9" ht="63" x14ac:dyDescent="0.25">
      <c r="A44" s="77" t="s">
        <v>603</v>
      </c>
      <c r="B44" s="54" t="s">
        <v>50</v>
      </c>
      <c r="C44" s="2" t="s">
        <v>10</v>
      </c>
      <c r="D44" s="2" t="s">
        <v>20</v>
      </c>
      <c r="E44" s="233" t="s">
        <v>197</v>
      </c>
      <c r="F44" s="234" t="s">
        <v>422</v>
      </c>
      <c r="G44" s="235" t="s">
        <v>423</v>
      </c>
      <c r="H44" s="2"/>
      <c r="I44" s="491">
        <f>SUM(I45)</f>
        <v>191179</v>
      </c>
    </row>
    <row r="45" spans="1:9" ht="47.25" x14ac:dyDescent="0.25">
      <c r="A45" s="77" t="s">
        <v>433</v>
      </c>
      <c r="B45" s="54" t="s">
        <v>50</v>
      </c>
      <c r="C45" s="2" t="s">
        <v>10</v>
      </c>
      <c r="D45" s="2" t="s">
        <v>20</v>
      </c>
      <c r="E45" s="233" t="s">
        <v>197</v>
      </c>
      <c r="F45" s="234" t="s">
        <v>10</v>
      </c>
      <c r="G45" s="235" t="s">
        <v>423</v>
      </c>
      <c r="H45" s="2"/>
      <c r="I45" s="491">
        <f>SUM(I46)</f>
        <v>191179</v>
      </c>
    </row>
    <row r="46" spans="1:9" ht="32.25" customHeight="1" x14ac:dyDescent="0.25">
      <c r="A46" s="77" t="s">
        <v>84</v>
      </c>
      <c r="B46" s="321" t="s">
        <v>50</v>
      </c>
      <c r="C46" s="2" t="s">
        <v>10</v>
      </c>
      <c r="D46" s="2" t="s">
        <v>20</v>
      </c>
      <c r="E46" s="233" t="s">
        <v>197</v>
      </c>
      <c r="F46" s="234" t="s">
        <v>10</v>
      </c>
      <c r="G46" s="235" t="s">
        <v>435</v>
      </c>
      <c r="H46" s="2"/>
      <c r="I46" s="491">
        <f>SUM(I47)</f>
        <v>191179</v>
      </c>
    </row>
    <row r="47" spans="1:9" ht="63" x14ac:dyDescent="0.25">
      <c r="A47" s="86" t="s">
        <v>80</v>
      </c>
      <c r="B47" s="381" t="s">
        <v>50</v>
      </c>
      <c r="C47" s="2" t="s">
        <v>10</v>
      </c>
      <c r="D47" s="2" t="s">
        <v>20</v>
      </c>
      <c r="E47" s="233" t="s">
        <v>197</v>
      </c>
      <c r="F47" s="234" t="s">
        <v>10</v>
      </c>
      <c r="G47" s="235" t="s">
        <v>435</v>
      </c>
      <c r="H47" s="2" t="s">
        <v>13</v>
      </c>
      <c r="I47" s="493">
        <v>191179</v>
      </c>
    </row>
    <row r="48" spans="1:9" ht="47.25" x14ac:dyDescent="0.25">
      <c r="A48" s="96" t="s">
        <v>120</v>
      </c>
      <c r="B48" s="32" t="s">
        <v>50</v>
      </c>
      <c r="C48" s="28" t="s">
        <v>10</v>
      </c>
      <c r="D48" s="28" t="s">
        <v>20</v>
      </c>
      <c r="E48" s="230" t="s">
        <v>437</v>
      </c>
      <c r="F48" s="231" t="s">
        <v>422</v>
      </c>
      <c r="G48" s="232" t="s">
        <v>423</v>
      </c>
      <c r="H48" s="28"/>
      <c r="I48" s="490">
        <f>SUM(I49)</f>
        <v>611600</v>
      </c>
    </row>
    <row r="49" spans="1:9" ht="63" x14ac:dyDescent="0.25">
      <c r="A49" s="91" t="s">
        <v>121</v>
      </c>
      <c r="B49" s="303" t="s">
        <v>50</v>
      </c>
      <c r="C49" s="2" t="s">
        <v>10</v>
      </c>
      <c r="D49" s="2" t="s">
        <v>20</v>
      </c>
      <c r="E49" s="233" t="s">
        <v>198</v>
      </c>
      <c r="F49" s="234" t="s">
        <v>422</v>
      </c>
      <c r="G49" s="235" t="s">
        <v>423</v>
      </c>
      <c r="H49" s="2"/>
      <c r="I49" s="491">
        <f>SUM(I50)</f>
        <v>611600</v>
      </c>
    </row>
    <row r="50" spans="1:9" ht="63" x14ac:dyDescent="0.25">
      <c r="A50" s="92" t="s">
        <v>436</v>
      </c>
      <c r="B50" s="6" t="s">
        <v>50</v>
      </c>
      <c r="C50" s="2" t="s">
        <v>10</v>
      </c>
      <c r="D50" s="2" t="s">
        <v>20</v>
      </c>
      <c r="E50" s="233" t="s">
        <v>198</v>
      </c>
      <c r="F50" s="234" t="s">
        <v>10</v>
      </c>
      <c r="G50" s="235" t="s">
        <v>423</v>
      </c>
      <c r="H50" s="2"/>
      <c r="I50" s="491">
        <f>SUM(I51+I53)</f>
        <v>611600</v>
      </c>
    </row>
    <row r="51" spans="1:9" ht="47.25" x14ac:dyDescent="0.25">
      <c r="A51" s="86" t="s">
        <v>803</v>
      </c>
      <c r="B51" s="381" t="s">
        <v>50</v>
      </c>
      <c r="C51" s="2" t="s">
        <v>10</v>
      </c>
      <c r="D51" s="2" t="s">
        <v>20</v>
      </c>
      <c r="E51" s="233" t="s">
        <v>198</v>
      </c>
      <c r="F51" s="234" t="s">
        <v>10</v>
      </c>
      <c r="G51" s="235" t="s">
        <v>438</v>
      </c>
      <c r="H51" s="2"/>
      <c r="I51" s="491">
        <f>SUM(I52)</f>
        <v>305800</v>
      </c>
    </row>
    <row r="52" spans="1:9" ht="63" x14ac:dyDescent="0.25">
      <c r="A52" s="86" t="s">
        <v>80</v>
      </c>
      <c r="B52" s="381" t="s">
        <v>50</v>
      </c>
      <c r="C52" s="2" t="s">
        <v>10</v>
      </c>
      <c r="D52" s="2" t="s">
        <v>20</v>
      </c>
      <c r="E52" s="233" t="s">
        <v>198</v>
      </c>
      <c r="F52" s="234" t="s">
        <v>10</v>
      </c>
      <c r="G52" s="235" t="s">
        <v>438</v>
      </c>
      <c r="H52" s="2" t="s">
        <v>13</v>
      </c>
      <c r="I52" s="492">
        <v>305800</v>
      </c>
    </row>
    <row r="53" spans="1:9" ht="35.25" customHeight="1" x14ac:dyDescent="0.25">
      <c r="A53" s="86" t="s">
        <v>83</v>
      </c>
      <c r="B53" s="381" t="s">
        <v>50</v>
      </c>
      <c r="C53" s="2" t="s">
        <v>10</v>
      </c>
      <c r="D53" s="2" t="s">
        <v>20</v>
      </c>
      <c r="E53" s="233" t="s">
        <v>198</v>
      </c>
      <c r="F53" s="234" t="s">
        <v>10</v>
      </c>
      <c r="G53" s="235" t="s">
        <v>439</v>
      </c>
      <c r="H53" s="2"/>
      <c r="I53" s="491">
        <f>SUM(I54)</f>
        <v>305800</v>
      </c>
    </row>
    <row r="54" spans="1:9" ht="63" x14ac:dyDescent="0.25">
      <c r="A54" s="86" t="s">
        <v>80</v>
      </c>
      <c r="B54" s="381" t="s">
        <v>50</v>
      </c>
      <c r="C54" s="2" t="s">
        <v>10</v>
      </c>
      <c r="D54" s="2" t="s">
        <v>20</v>
      </c>
      <c r="E54" s="233" t="s">
        <v>198</v>
      </c>
      <c r="F54" s="234" t="s">
        <v>10</v>
      </c>
      <c r="G54" s="235" t="s">
        <v>439</v>
      </c>
      <c r="H54" s="2" t="s">
        <v>13</v>
      </c>
      <c r="I54" s="493">
        <v>305800</v>
      </c>
    </row>
    <row r="55" spans="1:9" ht="47.25" x14ac:dyDescent="0.25">
      <c r="A55" s="76" t="s">
        <v>122</v>
      </c>
      <c r="B55" s="30" t="s">
        <v>50</v>
      </c>
      <c r="C55" s="28" t="s">
        <v>10</v>
      </c>
      <c r="D55" s="28" t="s">
        <v>20</v>
      </c>
      <c r="E55" s="230" t="s">
        <v>199</v>
      </c>
      <c r="F55" s="231" t="s">
        <v>422</v>
      </c>
      <c r="G55" s="232" t="s">
        <v>423</v>
      </c>
      <c r="H55" s="28"/>
      <c r="I55" s="490">
        <f>SUM(I56)</f>
        <v>305800</v>
      </c>
    </row>
    <row r="56" spans="1:9" ht="47.25" x14ac:dyDescent="0.25">
      <c r="A56" s="77" t="s">
        <v>123</v>
      </c>
      <c r="B56" s="54" t="s">
        <v>50</v>
      </c>
      <c r="C56" s="2" t="s">
        <v>10</v>
      </c>
      <c r="D56" s="2" t="s">
        <v>20</v>
      </c>
      <c r="E56" s="233" t="s">
        <v>200</v>
      </c>
      <c r="F56" s="234" t="s">
        <v>422</v>
      </c>
      <c r="G56" s="235" t="s">
        <v>423</v>
      </c>
      <c r="H56" s="44"/>
      <c r="I56" s="491">
        <f>SUM(I57)</f>
        <v>305800</v>
      </c>
    </row>
    <row r="57" spans="1:9" ht="47.25" x14ac:dyDescent="0.25">
      <c r="A57" s="77" t="s">
        <v>440</v>
      </c>
      <c r="B57" s="54" t="s">
        <v>50</v>
      </c>
      <c r="C57" s="2" t="s">
        <v>10</v>
      </c>
      <c r="D57" s="2" t="s">
        <v>20</v>
      </c>
      <c r="E57" s="233" t="s">
        <v>200</v>
      </c>
      <c r="F57" s="234" t="s">
        <v>12</v>
      </c>
      <c r="G57" s="235" t="s">
        <v>423</v>
      </c>
      <c r="H57" s="44"/>
      <c r="I57" s="491">
        <f>SUM(I58)</f>
        <v>305800</v>
      </c>
    </row>
    <row r="58" spans="1:9" ht="33.75" customHeight="1" x14ac:dyDescent="0.25">
      <c r="A58" s="3" t="s">
        <v>82</v>
      </c>
      <c r="B58" s="381" t="s">
        <v>50</v>
      </c>
      <c r="C58" s="2" t="s">
        <v>10</v>
      </c>
      <c r="D58" s="2" t="s">
        <v>20</v>
      </c>
      <c r="E58" s="233" t="s">
        <v>200</v>
      </c>
      <c r="F58" s="234" t="s">
        <v>12</v>
      </c>
      <c r="G58" s="235" t="s">
        <v>441</v>
      </c>
      <c r="H58" s="2"/>
      <c r="I58" s="491">
        <f>SUM(I59)</f>
        <v>305800</v>
      </c>
    </row>
    <row r="59" spans="1:9" ht="63" x14ac:dyDescent="0.25">
      <c r="A59" s="86" t="s">
        <v>80</v>
      </c>
      <c r="B59" s="381" t="s">
        <v>50</v>
      </c>
      <c r="C59" s="2" t="s">
        <v>10</v>
      </c>
      <c r="D59" s="2" t="s">
        <v>20</v>
      </c>
      <c r="E59" s="233" t="s">
        <v>200</v>
      </c>
      <c r="F59" s="234" t="s">
        <v>12</v>
      </c>
      <c r="G59" s="235" t="s">
        <v>441</v>
      </c>
      <c r="H59" s="2" t="s">
        <v>13</v>
      </c>
      <c r="I59" s="493">
        <v>305800</v>
      </c>
    </row>
    <row r="60" spans="1:9" ht="15.75" x14ac:dyDescent="0.25">
      <c r="A60" s="27" t="s">
        <v>126</v>
      </c>
      <c r="B60" s="30" t="s">
        <v>50</v>
      </c>
      <c r="C60" s="28" t="s">
        <v>10</v>
      </c>
      <c r="D60" s="28" t="s">
        <v>20</v>
      </c>
      <c r="E60" s="230" t="s">
        <v>201</v>
      </c>
      <c r="F60" s="231" t="s">
        <v>422</v>
      </c>
      <c r="G60" s="232" t="s">
        <v>423</v>
      </c>
      <c r="H60" s="28"/>
      <c r="I60" s="490">
        <f>SUM(I61)</f>
        <v>13260853</v>
      </c>
    </row>
    <row r="61" spans="1:9" ht="31.5" x14ac:dyDescent="0.25">
      <c r="A61" s="3" t="s">
        <v>127</v>
      </c>
      <c r="B61" s="381" t="s">
        <v>50</v>
      </c>
      <c r="C61" s="2" t="s">
        <v>10</v>
      </c>
      <c r="D61" s="2" t="s">
        <v>20</v>
      </c>
      <c r="E61" s="233" t="s">
        <v>202</v>
      </c>
      <c r="F61" s="234" t="s">
        <v>422</v>
      </c>
      <c r="G61" s="235" t="s">
        <v>423</v>
      </c>
      <c r="H61" s="2"/>
      <c r="I61" s="491">
        <f>SUM(I62)</f>
        <v>13260853</v>
      </c>
    </row>
    <row r="62" spans="1:9" ht="31.5" x14ac:dyDescent="0.25">
      <c r="A62" s="3" t="s">
        <v>79</v>
      </c>
      <c r="B62" s="381" t="s">
        <v>50</v>
      </c>
      <c r="C62" s="2" t="s">
        <v>10</v>
      </c>
      <c r="D62" s="2" t="s">
        <v>20</v>
      </c>
      <c r="E62" s="233" t="s">
        <v>202</v>
      </c>
      <c r="F62" s="234" t="s">
        <v>422</v>
      </c>
      <c r="G62" s="235" t="s">
        <v>427</v>
      </c>
      <c r="H62" s="2"/>
      <c r="I62" s="491">
        <f>SUM(I63:I64)</f>
        <v>13260853</v>
      </c>
    </row>
    <row r="63" spans="1:9" ht="63" x14ac:dyDescent="0.25">
      <c r="A63" s="86" t="s">
        <v>80</v>
      </c>
      <c r="B63" s="381" t="s">
        <v>50</v>
      </c>
      <c r="C63" s="2" t="s">
        <v>10</v>
      </c>
      <c r="D63" s="2" t="s">
        <v>20</v>
      </c>
      <c r="E63" s="233" t="s">
        <v>202</v>
      </c>
      <c r="F63" s="234" t="s">
        <v>422</v>
      </c>
      <c r="G63" s="235" t="s">
        <v>427</v>
      </c>
      <c r="H63" s="2" t="s">
        <v>13</v>
      </c>
      <c r="I63" s="495">
        <v>13250309</v>
      </c>
    </row>
    <row r="64" spans="1:9" ht="15.75" x14ac:dyDescent="0.25">
      <c r="A64" s="3" t="s">
        <v>18</v>
      </c>
      <c r="B64" s="381" t="s">
        <v>50</v>
      </c>
      <c r="C64" s="2" t="s">
        <v>10</v>
      </c>
      <c r="D64" s="2" t="s">
        <v>20</v>
      </c>
      <c r="E64" s="233" t="s">
        <v>202</v>
      </c>
      <c r="F64" s="234" t="s">
        <v>422</v>
      </c>
      <c r="G64" s="235" t="s">
        <v>427</v>
      </c>
      <c r="H64" s="2" t="s">
        <v>17</v>
      </c>
      <c r="I64" s="492">
        <v>10544</v>
      </c>
    </row>
    <row r="65" spans="1:9" ht="15.75" x14ac:dyDescent="0.25">
      <c r="A65" s="100" t="s">
        <v>845</v>
      </c>
      <c r="B65" s="26" t="s">
        <v>50</v>
      </c>
      <c r="C65" s="22" t="s">
        <v>10</v>
      </c>
      <c r="D65" s="57" t="s">
        <v>104</v>
      </c>
      <c r="E65" s="101"/>
      <c r="F65" s="310"/>
      <c r="G65" s="311"/>
      <c r="H65" s="22"/>
      <c r="I65" s="489">
        <f>SUM(I66)</f>
        <v>2300</v>
      </c>
    </row>
    <row r="66" spans="1:9" ht="20.25" customHeight="1" x14ac:dyDescent="0.25">
      <c r="A66" s="76" t="s">
        <v>189</v>
      </c>
      <c r="B66" s="30" t="s">
        <v>50</v>
      </c>
      <c r="C66" s="28" t="s">
        <v>10</v>
      </c>
      <c r="D66" s="42" t="s">
        <v>104</v>
      </c>
      <c r="E66" s="236" t="s">
        <v>209</v>
      </c>
      <c r="F66" s="237" t="s">
        <v>422</v>
      </c>
      <c r="G66" s="238" t="s">
        <v>423</v>
      </c>
      <c r="H66" s="28"/>
      <c r="I66" s="490">
        <f>SUM(I67)</f>
        <v>2300</v>
      </c>
    </row>
    <row r="67" spans="1:9" ht="18" customHeight="1" x14ac:dyDescent="0.25">
      <c r="A67" s="89" t="s">
        <v>188</v>
      </c>
      <c r="B67" s="6" t="s">
        <v>50</v>
      </c>
      <c r="C67" s="2" t="s">
        <v>10</v>
      </c>
      <c r="D67" s="8" t="s">
        <v>104</v>
      </c>
      <c r="E67" s="251" t="s">
        <v>209</v>
      </c>
      <c r="F67" s="252" t="s">
        <v>422</v>
      </c>
      <c r="G67" s="253" t="s">
        <v>423</v>
      </c>
      <c r="H67" s="2"/>
      <c r="I67" s="491">
        <f>SUM(I68)</f>
        <v>2300</v>
      </c>
    </row>
    <row r="68" spans="1:9" ht="47.25" x14ac:dyDescent="0.25">
      <c r="A68" s="3" t="s">
        <v>846</v>
      </c>
      <c r="B68" s="381" t="s">
        <v>50</v>
      </c>
      <c r="C68" s="2" t="s">
        <v>10</v>
      </c>
      <c r="D68" s="8" t="s">
        <v>104</v>
      </c>
      <c r="E68" s="251" t="s">
        <v>209</v>
      </c>
      <c r="F68" s="252" t="s">
        <v>422</v>
      </c>
      <c r="G68" s="392">
        <v>51200</v>
      </c>
      <c r="H68" s="2"/>
      <c r="I68" s="491">
        <f>SUM(I69)</f>
        <v>2300</v>
      </c>
    </row>
    <row r="69" spans="1:9" ht="31.5" x14ac:dyDescent="0.25">
      <c r="A69" s="91" t="s">
        <v>598</v>
      </c>
      <c r="B69" s="381" t="s">
        <v>50</v>
      </c>
      <c r="C69" s="2" t="s">
        <v>10</v>
      </c>
      <c r="D69" s="8" t="s">
        <v>104</v>
      </c>
      <c r="E69" s="251" t="s">
        <v>209</v>
      </c>
      <c r="F69" s="252" t="s">
        <v>422</v>
      </c>
      <c r="G69" s="392">
        <v>51200</v>
      </c>
      <c r="H69" s="2" t="s">
        <v>16</v>
      </c>
      <c r="I69" s="492">
        <v>2300</v>
      </c>
    </row>
    <row r="70" spans="1:9" ht="18" customHeight="1" x14ac:dyDescent="0.25">
      <c r="A70" s="100" t="s">
        <v>841</v>
      </c>
      <c r="B70" s="26" t="s">
        <v>50</v>
      </c>
      <c r="C70" s="22" t="s">
        <v>10</v>
      </c>
      <c r="D70" s="57" t="s">
        <v>29</v>
      </c>
      <c r="E70" s="101"/>
      <c r="F70" s="310"/>
      <c r="G70" s="466"/>
      <c r="H70" s="22"/>
      <c r="I70" s="489">
        <f>SUM(I71)</f>
        <v>200000</v>
      </c>
    </row>
    <row r="71" spans="1:9" ht="18.75" customHeight="1" x14ac:dyDescent="0.25">
      <c r="A71" s="76" t="s">
        <v>189</v>
      </c>
      <c r="B71" s="30" t="s">
        <v>50</v>
      </c>
      <c r="C71" s="28" t="s">
        <v>10</v>
      </c>
      <c r="D71" s="42" t="s">
        <v>29</v>
      </c>
      <c r="E71" s="236" t="s">
        <v>208</v>
      </c>
      <c r="F71" s="237" t="s">
        <v>422</v>
      </c>
      <c r="G71" s="467" t="s">
        <v>423</v>
      </c>
      <c r="H71" s="28"/>
      <c r="I71" s="490">
        <f>SUM(I72)</f>
        <v>200000</v>
      </c>
    </row>
    <row r="72" spans="1:9" ht="18" customHeight="1" x14ac:dyDescent="0.25">
      <c r="A72" s="89" t="s">
        <v>600</v>
      </c>
      <c r="B72" s="6" t="s">
        <v>50</v>
      </c>
      <c r="C72" s="2" t="s">
        <v>10</v>
      </c>
      <c r="D72" s="8" t="s">
        <v>29</v>
      </c>
      <c r="E72" s="251" t="s">
        <v>602</v>
      </c>
      <c r="F72" s="252" t="s">
        <v>422</v>
      </c>
      <c r="G72" s="392" t="s">
        <v>423</v>
      </c>
      <c r="H72" s="2"/>
      <c r="I72" s="491">
        <f>SUM(I73)</f>
        <v>200000</v>
      </c>
    </row>
    <row r="73" spans="1:9" ht="18" customHeight="1" x14ac:dyDescent="0.25">
      <c r="A73" s="3" t="s">
        <v>601</v>
      </c>
      <c r="B73" s="381" t="s">
        <v>50</v>
      </c>
      <c r="C73" s="2" t="s">
        <v>10</v>
      </c>
      <c r="D73" s="8" t="s">
        <v>29</v>
      </c>
      <c r="E73" s="251" t="s">
        <v>602</v>
      </c>
      <c r="F73" s="252" t="s">
        <v>422</v>
      </c>
      <c r="G73" s="392" t="s">
        <v>599</v>
      </c>
      <c r="H73" s="2"/>
      <c r="I73" s="491">
        <f>SUM(I74)</f>
        <v>200000</v>
      </c>
    </row>
    <row r="74" spans="1:9" ht="18" customHeight="1" x14ac:dyDescent="0.25">
      <c r="A74" s="3" t="s">
        <v>18</v>
      </c>
      <c r="B74" s="381" t="s">
        <v>50</v>
      </c>
      <c r="C74" s="2" t="s">
        <v>10</v>
      </c>
      <c r="D74" s="8" t="s">
        <v>29</v>
      </c>
      <c r="E74" s="251" t="s">
        <v>602</v>
      </c>
      <c r="F74" s="252" t="s">
        <v>422</v>
      </c>
      <c r="G74" s="392" t="s">
        <v>599</v>
      </c>
      <c r="H74" s="2" t="s">
        <v>17</v>
      </c>
      <c r="I74" s="492">
        <v>200000</v>
      </c>
    </row>
    <row r="75" spans="1:9" ht="15.75" x14ac:dyDescent="0.25">
      <c r="A75" s="100" t="s">
        <v>22</v>
      </c>
      <c r="B75" s="26" t="s">
        <v>50</v>
      </c>
      <c r="C75" s="22" t="s">
        <v>10</v>
      </c>
      <c r="D75" s="26">
        <v>11</v>
      </c>
      <c r="E75" s="101"/>
      <c r="F75" s="310"/>
      <c r="G75" s="311"/>
      <c r="H75" s="22"/>
      <c r="I75" s="489">
        <f>SUM(I76)</f>
        <v>228394</v>
      </c>
    </row>
    <row r="76" spans="1:9" ht="16.5" customHeight="1" x14ac:dyDescent="0.25">
      <c r="A76" s="76" t="s">
        <v>85</v>
      </c>
      <c r="B76" s="30" t="s">
        <v>50</v>
      </c>
      <c r="C76" s="28" t="s">
        <v>10</v>
      </c>
      <c r="D76" s="30">
        <v>11</v>
      </c>
      <c r="E76" s="236" t="s">
        <v>203</v>
      </c>
      <c r="F76" s="237" t="s">
        <v>422</v>
      </c>
      <c r="G76" s="238" t="s">
        <v>423</v>
      </c>
      <c r="H76" s="28"/>
      <c r="I76" s="490">
        <f>SUM(I77)</f>
        <v>228394</v>
      </c>
    </row>
    <row r="77" spans="1:9" ht="16.5" customHeight="1" x14ac:dyDescent="0.25">
      <c r="A77" s="89" t="s">
        <v>86</v>
      </c>
      <c r="B77" s="6" t="s">
        <v>50</v>
      </c>
      <c r="C77" s="2" t="s">
        <v>10</v>
      </c>
      <c r="D77" s="381">
        <v>11</v>
      </c>
      <c r="E77" s="251" t="s">
        <v>204</v>
      </c>
      <c r="F77" s="252" t="s">
        <v>422</v>
      </c>
      <c r="G77" s="253" t="s">
        <v>423</v>
      </c>
      <c r="H77" s="2"/>
      <c r="I77" s="491">
        <f>SUM(I78)</f>
        <v>228394</v>
      </c>
    </row>
    <row r="78" spans="1:9" ht="16.5" customHeight="1" x14ac:dyDescent="0.25">
      <c r="A78" s="3" t="s">
        <v>106</v>
      </c>
      <c r="B78" s="381" t="s">
        <v>50</v>
      </c>
      <c r="C78" s="2" t="s">
        <v>10</v>
      </c>
      <c r="D78" s="381">
        <v>11</v>
      </c>
      <c r="E78" s="251" t="s">
        <v>204</v>
      </c>
      <c r="F78" s="252" t="s">
        <v>422</v>
      </c>
      <c r="G78" s="253" t="s">
        <v>445</v>
      </c>
      <c r="H78" s="2"/>
      <c r="I78" s="491">
        <f>SUM(I79)</f>
        <v>228394</v>
      </c>
    </row>
    <row r="79" spans="1:9" ht="15.75" customHeight="1" x14ac:dyDescent="0.25">
      <c r="A79" s="3" t="s">
        <v>18</v>
      </c>
      <c r="B79" s="381" t="s">
        <v>50</v>
      </c>
      <c r="C79" s="2" t="s">
        <v>10</v>
      </c>
      <c r="D79" s="381">
        <v>11</v>
      </c>
      <c r="E79" s="251" t="s">
        <v>204</v>
      </c>
      <c r="F79" s="252" t="s">
        <v>422</v>
      </c>
      <c r="G79" s="253" t="s">
        <v>445</v>
      </c>
      <c r="H79" s="2" t="s">
        <v>17</v>
      </c>
      <c r="I79" s="492">
        <v>228394</v>
      </c>
    </row>
    <row r="80" spans="1:9" ht="15.75" x14ac:dyDescent="0.25">
      <c r="A80" s="100" t="s">
        <v>23</v>
      </c>
      <c r="B80" s="26" t="s">
        <v>50</v>
      </c>
      <c r="C80" s="22" t="s">
        <v>10</v>
      </c>
      <c r="D80" s="26">
        <v>13</v>
      </c>
      <c r="E80" s="101"/>
      <c r="F80" s="310"/>
      <c r="G80" s="311"/>
      <c r="H80" s="22"/>
      <c r="I80" s="489">
        <f>SUM(I81+I86+I110+I119+I132+I136+I95+I100+I105)</f>
        <v>18632637</v>
      </c>
    </row>
    <row r="81" spans="1:9" ht="47.25" x14ac:dyDescent="0.25">
      <c r="A81" s="27" t="s">
        <v>132</v>
      </c>
      <c r="B81" s="30" t="s">
        <v>50</v>
      </c>
      <c r="C81" s="28" t="s">
        <v>10</v>
      </c>
      <c r="D81" s="30">
        <v>13</v>
      </c>
      <c r="E81" s="236" t="s">
        <v>448</v>
      </c>
      <c r="F81" s="237" t="s">
        <v>422</v>
      </c>
      <c r="G81" s="238" t="s">
        <v>423</v>
      </c>
      <c r="H81" s="28"/>
      <c r="I81" s="490">
        <f>SUM(I82)</f>
        <v>3000</v>
      </c>
    </row>
    <row r="82" spans="1:9" ht="63" customHeight="1" x14ac:dyDescent="0.25">
      <c r="A82" s="55" t="s">
        <v>133</v>
      </c>
      <c r="B82" s="54" t="s">
        <v>50</v>
      </c>
      <c r="C82" s="2" t="s">
        <v>10</v>
      </c>
      <c r="D82" s="381">
        <v>13</v>
      </c>
      <c r="E82" s="251" t="s">
        <v>205</v>
      </c>
      <c r="F82" s="252" t="s">
        <v>422</v>
      </c>
      <c r="G82" s="253" t="s">
        <v>423</v>
      </c>
      <c r="H82" s="2"/>
      <c r="I82" s="491">
        <f>SUM(I83)</f>
        <v>3000</v>
      </c>
    </row>
    <row r="83" spans="1:9" ht="47.25" x14ac:dyDescent="0.25">
      <c r="A83" s="55" t="s">
        <v>449</v>
      </c>
      <c r="B83" s="54" t="s">
        <v>50</v>
      </c>
      <c r="C83" s="2" t="s">
        <v>10</v>
      </c>
      <c r="D83" s="381">
        <v>13</v>
      </c>
      <c r="E83" s="251" t="s">
        <v>205</v>
      </c>
      <c r="F83" s="252" t="s">
        <v>10</v>
      </c>
      <c r="G83" s="253" t="s">
        <v>423</v>
      </c>
      <c r="H83" s="2"/>
      <c r="I83" s="491">
        <f>SUM(I84)</f>
        <v>3000</v>
      </c>
    </row>
    <row r="84" spans="1:9" ht="17.25" customHeight="1" x14ac:dyDescent="0.25">
      <c r="A84" s="86" t="s">
        <v>451</v>
      </c>
      <c r="B84" s="381" t="s">
        <v>50</v>
      </c>
      <c r="C84" s="2" t="s">
        <v>10</v>
      </c>
      <c r="D84" s="381">
        <v>13</v>
      </c>
      <c r="E84" s="251" t="s">
        <v>205</v>
      </c>
      <c r="F84" s="252" t="s">
        <v>10</v>
      </c>
      <c r="G84" s="253" t="s">
        <v>450</v>
      </c>
      <c r="H84" s="2"/>
      <c r="I84" s="491">
        <f>SUM(I85)</f>
        <v>3000</v>
      </c>
    </row>
    <row r="85" spans="1:9" ht="31.5" customHeight="1" x14ac:dyDescent="0.25">
      <c r="A85" s="91" t="s">
        <v>598</v>
      </c>
      <c r="B85" s="303" t="s">
        <v>50</v>
      </c>
      <c r="C85" s="2" t="s">
        <v>10</v>
      </c>
      <c r="D85" s="381">
        <v>13</v>
      </c>
      <c r="E85" s="251" t="s">
        <v>205</v>
      </c>
      <c r="F85" s="252" t="s">
        <v>10</v>
      </c>
      <c r="G85" s="253" t="s">
        <v>450</v>
      </c>
      <c r="H85" s="2" t="s">
        <v>16</v>
      </c>
      <c r="I85" s="492">
        <v>3000</v>
      </c>
    </row>
    <row r="86" spans="1:9" ht="47.25" x14ac:dyDescent="0.25">
      <c r="A86" s="76" t="s">
        <v>191</v>
      </c>
      <c r="B86" s="30" t="s">
        <v>50</v>
      </c>
      <c r="C86" s="28" t="s">
        <v>10</v>
      </c>
      <c r="D86" s="30">
        <v>13</v>
      </c>
      <c r="E86" s="236" t="s">
        <v>476</v>
      </c>
      <c r="F86" s="237" t="s">
        <v>422</v>
      </c>
      <c r="G86" s="238" t="s">
        <v>423</v>
      </c>
      <c r="H86" s="28"/>
      <c r="I86" s="490">
        <f>SUM(I87+I91)</f>
        <v>153408</v>
      </c>
    </row>
    <row r="87" spans="1:9" ht="78.75" x14ac:dyDescent="0.25">
      <c r="A87" s="86" t="s">
        <v>249</v>
      </c>
      <c r="B87" s="381" t="s">
        <v>50</v>
      </c>
      <c r="C87" s="2" t="s">
        <v>10</v>
      </c>
      <c r="D87" s="381">
        <v>13</v>
      </c>
      <c r="E87" s="251" t="s">
        <v>248</v>
      </c>
      <c r="F87" s="252" t="s">
        <v>422</v>
      </c>
      <c r="G87" s="253" t="s">
        <v>423</v>
      </c>
      <c r="H87" s="2"/>
      <c r="I87" s="491">
        <f>SUM(I88)</f>
        <v>51136</v>
      </c>
    </row>
    <row r="88" spans="1:9" ht="47.25" x14ac:dyDescent="0.25">
      <c r="A88" s="3" t="s">
        <v>477</v>
      </c>
      <c r="B88" s="381" t="s">
        <v>50</v>
      </c>
      <c r="C88" s="2" t="s">
        <v>10</v>
      </c>
      <c r="D88" s="381">
        <v>13</v>
      </c>
      <c r="E88" s="251" t="s">
        <v>248</v>
      </c>
      <c r="F88" s="252" t="s">
        <v>10</v>
      </c>
      <c r="G88" s="253" t="s">
        <v>423</v>
      </c>
      <c r="H88" s="2"/>
      <c r="I88" s="491">
        <f>SUM(I89)</f>
        <v>51136</v>
      </c>
    </row>
    <row r="89" spans="1:9" ht="31.5" x14ac:dyDescent="0.25">
      <c r="A89" s="114" t="s">
        <v>485</v>
      </c>
      <c r="B89" s="6" t="s">
        <v>50</v>
      </c>
      <c r="C89" s="2" t="s">
        <v>10</v>
      </c>
      <c r="D89" s="381">
        <v>13</v>
      </c>
      <c r="E89" s="251" t="s">
        <v>248</v>
      </c>
      <c r="F89" s="252" t="s">
        <v>10</v>
      </c>
      <c r="G89" s="253" t="s">
        <v>484</v>
      </c>
      <c r="H89" s="2"/>
      <c r="I89" s="491">
        <f>SUM(I90)</f>
        <v>51136</v>
      </c>
    </row>
    <row r="90" spans="1:9" ht="15.75" customHeight="1" x14ac:dyDescent="0.25">
      <c r="A90" s="92" t="s">
        <v>21</v>
      </c>
      <c r="B90" s="6" t="s">
        <v>50</v>
      </c>
      <c r="C90" s="2" t="s">
        <v>10</v>
      </c>
      <c r="D90" s="381">
        <v>13</v>
      </c>
      <c r="E90" s="251" t="s">
        <v>248</v>
      </c>
      <c r="F90" s="252" t="s">
        <v>10</v>
      </c>
      <c r="G90" s="253" t="s">
        <v>484</v>
      </c>
      <c r="H90" s="2" t="s">
        <v>68</v>
      </c>
      <c r="I90" s="492">
        <v>51136</v>
      </c>
    </row>
    <row r="91" spans="1:9" ht="84" customHeight="1" x14ac:dyDescent="0.25">
      <c r="A91" s="86" t="s">
        <v>192</v>
      </c>
      <c r="B91" s="381" t="s">
        <v>50</v>
      </c>
      <c r="C91" s="2" t="s">
        <v>10</v>
      </c>
      <c r="D91" s="381">
        <v>13</v>
      </c>
      <c r="E91" s="251" t="s">
        <v>222</v>
      </c>
      <c r="F91" s="252" t="s">
        <v>422</v>
      </c>
      <c r="G91" s="253" t="s">
        <v>423</v>
      </c>
      <c r="H91" s="2"/>
      <c r="I91" s="491">
        <f>SUM(I92)</f>
        <v>102272</v>
      </c>
    </row>
    <row r="92" spans="1:9" ht="34.5" customHeight="1" x14ac:dyDescent="0.25">
      <c r="A92" s="3" t="s">
        <v>486</v>
      </c>
      <c r="B92" s="381" t="s">
        <v>50</v>
      </c>
      <c r="C92" s="2" t="s">
        <v>10</v>
      </c>
      <c r="D92" s="381">
        <v>13</v>
      </c>
      <c r="E92" s="251" t="s">
        <v>222</v>
      </c>
      <c r="F92" s="252" t="s">
        <v>10</v>
      </c>
      <c r="G92" s="253" t="s">
        <v>423</v>
      </c>
      <c r="H92" s="2"/>
      <c r="I92" s="491">
        <f>SUM(I93)</f>
        <v>102272</v>
      </c>
    </row>
    <row r="93" spans="1:9" ht="31.5" x14ac:dyDescent="0.25">
      <c r="A93" s="114" t="s">
        <v>485</v>
      </c>
      <c r="B93" s="6" t="s">
        <v>50</v>
      </c>
      <c r="C93" s="2" t="s">
        <v>10</v>
      </c>
      <c r="D93" s="381">
        <v>13</v>
      </c>
      <c r="E93" s="251" t="s">
        <v>222</v>
      </c>
      <c r="F93" s="252" t="s">
        <v>10</v>
      </c>
      <c r="G93" s="253" t="s">
        <v>484</v>
      </c>
      <c r="H93" s="2"/>
      <c r="I93" s="491">
        <f>SUM(I94)</f>
        <v>102272</v>
      </c>
    </row>
    <row r="94" spans="1:9" ht="17.25" customHeight="1" x14ac:dyDescent="0.25">
      <c r="A94" s="92" t="s">
        <v>21</v>
      </c>
      <c r="B94" s="6" t="s">
        <v>50</v>
      </c>
      <c r="C94" s="2" t="s">
        <v>10</v>
      </c>
      <c r="D94" s="381">
        <v>13</v>
      </c>
      <c r="E94" s="251" t="s">
        <v>222</v>
      </c>
      <c r="F94" s="252" t="s">
        <v>10</v>
      </c>
      <c r="G94" s="253" t="s">
        <v>484</v>
      </c>
      <c r="H94" s="2" t="s">
        <v>68</v>
      </c>
      <c r="I94" s="492">
        <v>102272</v>
      </c>
    </row>
    <row r="95" spans="1:9" ht="33.75" customHeight="1" x14ac:dyDescent="0.25">
      <c r="A95" s="76" t="s">
        <v>125</v>
      </c>
      <c r="B95" s="30" t="s">
        <v>50</v>
      </c>
      <c r="C95" s="28" t="s">
        <v>10</v>
      </c>
      <c r="D95" s="28">
        <v>13</v>
      </c>
      <c r="E95" s="230" t="s">
        <v>434</v>
      </c>
      <c r="F95" s="231" t="s">
        <v>422</v>
      </c>
      <c r="G95" s="232" t="s">
        <v>423</v>
      </c>
      <c r="H95" s="28"/>
      <c r="I95" s="490">
        <f>SUM(I96)</f>
        <v>6342209</v>
      </c>
    </row>
    <row r="96" spans="1:9" ht="63" customHeight="1" x14ac:dyDescent="0.25">
      <c r="A96" s="77" t="s">
        <v>553</v>
      </c>
      <c r="B96" s="6" t="s">
        <v>50</v>
      </c>
      <c r="C96" s="2" t="s">
        <v>10</v>
      </c>
      <c r="D96" s="2">
        <v>13</v>
      </c>
      <c r="E96" s="233" t="s">
        <v>552</v>
      </c>
      <c r="F96" s="234" t="s">
        <v>422</v>
      </c>
      <c r="G96" s="235" t="s">
        <v>423</v>
      </c>
      <c r="H96" s="2"/>
      <c r="I96" s="491">
        <f>SUM(I97)</f>
        <v>6342209</v>
      </c>
    </row>
    <row r="97" spans="1:9" ht="33" customHeight="1" x14ac:dyDescent="0.25">
      <c r="A97" s="77" t="s">
        <v>554</v>
      </c>
      <c r="B97" s="6" t="s">
        <v>50</v>
      </c>
      <c r="C97" s="2" t="s">
        <v>10</v>
      </c>
      <c r="D97" s="2">
        <v>13</v>
      </c>
      <c r="E97" s="233" t="s">
        <v>552</v>
      </c>
      <c r="F97" s="234" t="s">
        <v>10</v>
      </c>
      <c r="G97" s="235" t="s">
        <v>423</v>
      </c>
      <c r="H97" s="2"/>
      <c r="I97" s="491">
        <f>SUM(I98)</f>
        <v>6342209</v>
      </c>
    </row>
    <row r="98" spans="1:9" ht="31.5" customHeight="1" x14ac:dyDescent="0.25">
      <c r="A98" s="77" t="s">
        <v>556</v>
      </c>
      <c r="B98" s="6" t="s">
        <v>50</v>
      </c>
      <c r="C98" s="2" t="s">
        <v>10</v>
      </c>
      <c r="D98" s="2">
        <v>13</v>
      </c>
      <c r="E98" s="233" t="s">
        <v>552</v>
      </c>
      <c r="F98" s="234" t="s">
        <v>10</v>
      </c>
      <c r="G98" s="235" t="s">
        <v>555</v>
      </c>
      <c r="H98" s="2"/>
      <c r="I98" s="491">
        <f>SUM(I99)</f>
        <v>6342209</v>
      </c>
    </row>
    <row r="99" spans="1:9" ht="32.25" customHeight="1" x14ac:dyDescent="0.25">
      <c r="A99" s="91" t="s">
        <v>598</v>
      </c>
      <c r="B99" s="6" t="s">
        <v>50</v>
      </c>
      <c r="C99" s="2" t="s">
        <v>10</v>
      </c>
      <c r="D99" s="2">
        <v>13</v>
      </c>
      <c r="E99" s="233" t="s">
        <v>552</v>
      </c>
      <c r="F99" s="234" t="s">
        <v>10</v>
      </c>
      <c r="G99" s="235" t="s">
        <v>555</v>
      </c>
      <c r="H99" s="2" t="s">
        <v>16</v>
      </c>
      <c r="I99" s="493">
        <v>6342209</v>
      </c>
    </row>
    <row r="100" spans="1:9" ht="47.25" customHeight="1" x14ac:dyDescent="0.25">
      <c r="A100" s="96" t="s">
        <v>140</v>
      </c>
      <c r="B100" s="30" t="s">
        <v>50</v>
      </c>
      <c r="C100" s="28" t="s">
        <v>10</v>
      </c>
      <c r="D100" s="28">
        <v>13</v>
      </c>
      <c r="E100" s="230" t="s">
        <v>459</v>
      </c>
      <c r="F100" s="231" t="s">
        <v>422</v>
      </c>
      <c r="G100" s="232" t="s">
        <v>423</v>
      </c>
      <c r="H100" s="28"/>
      <c r="I100" s="490">
        <f>SUM(I101)</f>
        <v>51136</v>
      </c>
    </row>
    <row r="101" spans="1:9" ht="65.25" customHeight="1" x14ac:dyDescent="0.25">
      <c r="A101" s="77" t="s">
        <v>141</v>
      </c>
      <c r="B101" s="6" t="s">
        <v>50</v>
      </c>
      <c r="C101" s="2" t="s">
        <v>10</v>
      </c>
      <c r="D101" s="2">
        <v>13</v>
      </c>
      <c r="E101" s="275" t="s">
        <v>215</v>
      </c>
      <c r="F101" s="276" t="s">
        <v>422</v>
      </c>
      <c r="G101" s="277" t="s">
        <v>423</v>
      </c>
      <c r="H101" s="72"/>
      <c r="I101" s="494">
        <f>SUM(I102)</f>
        <v>51136</v>
      </c>
    </row>
    <row r="102" spans="1:9" ht="32.25" customHeight="1" x14ac:dyDescent="0.25">
      <c r="A102" s="77" t="s">
        <v>462</v>
      </c>
      <c r="B102" s="6" t="s">
        <v>50</v>
      </c>
      <c r="C102" s="2" t="s">
        <v>10</v>
      </c>
      <c r="D102" s="2">
        <v>13</v>
      </c>
      <c r="E102" s="275" t="s">
        <v>215</v>
      </c>
      <c r="F102" s="276" t="s">
        <v>10</v>
      </c>
      <c r="G102" s="277" t="s">
        <v>423</v>
      </c>
      <c r="H102" s="72"/>
      <c r="I102" s="494">
        <f>SUM(I103)</f>
        <v>51136</v>
      </c>
    </row>
    <row r="103" spans="1:9" ht="32.25" customHeight="1" x14ac:dyDescent="0.25">
      <c r="A103" s="70" t="s">
        <v>485</v>
      </c>
      <c r="B103" s="6" t="s">
        <v>50</v>
      </c>
      <c r="C103" s="2" t="s">
        <v>10</v>
      </c>
      <c r="D103" s="2">
        <v>13</v>
      </c>
      <c r="E103" s="275" t="s">
        <v>215</v>
      </c>
      <c r="F103" s="276" t="s">
        <v>10</v>
      </c>
      <c r="G103" s="277" t="s">
        <v>484</v>
      </c>
      <c r="H103" s="72"/>
      <c r="I103" s="494">
        <f>SUM(I104)</f>
        <v>51136</v>
      </c>
    </row>
    <row r="104" spans="1:9" ht="18" customHeight="1" x14ac:dyDescent="0.25">
      <c r="A104" s="94" t="s">
        <v>21</v>
      </c>
      <c r="B104" s="6" t="s">
        <v>50</v>
      </c>
      <c r="C104" s="2" t="s">
        <v>10</v>
      </c>
      <c r="D104" s="2">
        <v>13</v>
      </c>
      <c r="E104" s="275" t="s">
        <v>215</v>
      </c>
      <c r="F104" s="276" t="s">
        <v>10</v>
      </c>
      <c r="G104" s="277" t="s">
        <v>484</v>
      </c>
      <c r="H104" s="72" t="s">
        <v>68</v>
      </c>
      <c r="I104" s="495">
        <v>51136</v>
      </c>
    </row>
    <row r="105" spans="1:9" s="571" customFormat="1" ht="48.75" hidden="1" customHeight="1" x14ac:dyDescent="0.25">
      <c r="A105" s="105" t="s">
        <v>120</v>
      </c>
      <c r="B105" s="30" t="s">
        <v>50</v>
      </c>
      <c r="C105" s="28" t="s">
        <v>10</v>
      </c>
      <c r="D105" s="28">
        <v>13</v>
      </c>
      <c r="E105" s="230" t="s">
        <v>437</v>
      </c>
      <c r="F105" s="231" t="s">
        <v>422</v>
      </c>
      <c r="G105" s="232" t="s">
        <v>423</v>
      </c>
      <c r="H105" s="28"/>
      <c r="I105" s="490">
        <f>SUM(I106)</f>
        <v>0</v>
      </c>
    </row>
    <row r="106" spans="1:9" s="571" customFormat="1" ht="62.25" hidden="1" customHeight="1" x14ac:dyDescent="0.25">
      <c r="A106" s="106" t="s">
        <v>156</v>
      </c>
      <c r="B106" s="54" t="s">
        <v>50</v>
      </c>
      <c r="C106" s="35" t="s">
        <v>10</v>
      </c>
      <c r="D106" s="44">
        <v>13</v>
      </c>
      <c r="E106" s="272" t="s">
        <v>236</v>
      </c>
      <c r="F106" s="273" t="s">
        <v>422</v>
      </c>
      <c r="G106" s="274" t="s">
        <v>423</v>
      </c>
      <c r="H106" s="72"/>
      <c r="I106" s="494">
        <f>SUM(I107)</f>
        <v>0</v>
      </c>
    </row>
    <row r="107" spans="1:9" s="571" customFormat="1" ht="30.75" hidden="1" customHeight="1" x14ac:dyDescent="0.25">
      <c r="A107" s="106" t="s">
        <v>499</v>
      </c>
      <c r="B107" s="54" t="s">
        <v>50</v>
      </c>
      <c r="C107" s="35" t="s">
        <v>10</v>
      </c>
      <c r="D107" s="44">
        <v>13</v>
      </c>
      <c r="E107" s="272" t="s">
        <v>236</v>
      </c>
      <c r="F107" s="273" t="s">
        <v>10</v>
      </c>
      <c r="G107" s="274" t="s">
        <v>423</v>
      </c>
      <c r="H107" s="72"/>
      <c r="I107" s="494">
        <f>SUM(I108)</f>
        <v>0</v>
      </c>
    </row>
    <row r="108" spans="1:9" s="571" customFormat="1" ht="31.5" hidden="1" customHeight="1" x14ac:dyDescent="0.25">
      <c r="A108" s="107" t="s">
        <v>557</v>
      </c>
      <c r="B108" s="306" t="s">
        <v>50</v>
      </c>
      <c r="C108" s="35" t="s">
        <v>10</v>
      </c>
      <c r="D108" s="44">
        <v>13</v>
      </c>
      <c r="E108" s="272" t="s">
        <v>236</v>
      </c>
      <c r="F108" s="273" t="s">
        <v>10</v>
      </c>
      <c r="G108" s="274" t="s">
        <v>558</v>
      </c>
      <c r="H108" s="72"/>
      <c r="I108" s="494">
        <f>SUM(I109)</f>
        <v>0</v>
      </c>
    </row>
    <row r="109" spans="1:9" s="571" customFormat="1" ht="34.5" hidden="1" customHeight="1" x14ac:dyDescent="0.25">
      <c r="A109" s="108" t="s">
        <v>598</v>
      </c>
      <c r="B109" s="306" t="s">
        <v>50</v>
      </c>
      <c r="C109" s="44" t="s">
        <v>10</v>
      </c>
      <c r="D109" s="44">
        <v>13</v>
      </c>
      <c r="E109" s="272" t="s">
        <v>236</v>
      </c>
      <c r="F109" s="273" t="s">
        <v>10</v>
      </c>
      <c r="G109" s="274" t="s">
        <v>558</v>
      </c>
      <c r="H109" s="72" t="s">
        <v>16</v>
      </c>
      <c r="I109" s="495"/>
    </row>
    <row r="110" spans="1:9" ht="30.75" customHeight="1" x14ac:dyDescent="0.25">
      <c r="A110" s="76" t="s">
        <v>24</v>
      </c>
      <c r="B110" s="30" t="s">
        <v>50</v>
      </c>
      <c r="C110" s="28" t="s">
        <v>10</v>
      </c>
      <c r="D110" s="30">
        <v>13</v>
      </c>
      <c r="E110" s="236" t="s">
        <v>206</v>
      </c>
      <c r="F110" s="237" t="s">
        <v>422</v>
      </c>
      <c r="G110" s="238" t="s">
        <v>423</v>
      </c>
      <c r="H110" s="28"/>
      <c r="I110" s="490">
        <f>SUM(I111)</f>
        <v>57079</v>
      </c>
    </row>
    <row r="111" spans="1:9" ht="16.5" customHeight="1" x14ac:dyDescent="0.25">
      <c r="A111" s="86" t="s">
        <v>89</v>
      </c>
      <c r="B111" s="381" t="s">
        <v>50</v>
      </c>
      <c r="C111" s="2" t="s">
        <v>10</v>
      </c>
      <c r="D111" s="381">
        <v>13</v>
      </c>
      <c r="E111" s="251" t="s">
        <v>207</v>
      </c>
      <c r="F111" s="252" t="s">
        <v>422</v>
      </c>
      <c r="G111" s="253" t="s">
        <v>423</v>
      </c>
      <c r="H111" s="2"/>
      <c r="I111" s="491">
        <f>SUM(I114+I117)</f>
        <v>57079</v>
      </c>
    </row>
    <row r="112" spans="1:9" ht="16.5" hidden="1" customHeight="1" x14ac:dyDescent="0.25">
      <c r="A112" s="3" t="s">
        <v>106</v>
      </c>
      <c r="B112" s="381" t="s">
        <v>50</v>
      </c>
      <c r="C112" s="2" t="s">
        <v>10</v>
      </c>
      <c r="D112" s="381">
        <v>13</v>
      </c>
      <c r="E112" s="251" t="s">
        <v>207</v>
      </c>
      <c r="F112" s="252" t="s">
        <v>422</v>
      </c>
      <c r="G112" s="253" t="s">
        <v>445</v>
      </c>
      <c r="H112" s="2"/>
      <c r="I112" s="491">
        <f>SUM(I113)</f>
        <v>0</v>
      </c>
    </row>
    <row r="113" spans="1:20" ht="31.5" hidden="1" customHeight="1" x14ac:dyDescent="0.25">
      <c r="A113" s="91" t="s">
        <v>598</v>
      </c>
      <c r="B113" s="303" t="s">
        <v>50</v>
      </c>
      <c r="C113" s="2" t="s">
        <v>10</v>
      </c>
      <c r="D113" s="381">
        <v>13</v>
      </c>
      <c r="E113" s="251" t="s">
        <v>207</v>
      </c>
      <c r="F113" s="252" t="s">
        <v>422</v>
      </c>
      <c r="G113" s="253" t="s">
        <v>445</v>
      </c>
      <c r="H113" s="2" t="s">
        <v>16</v>
      </c>
      <c r="I113" s="493"/>
    </row>
    <row r="114" spans="1:20" ht="30.75" customHeight="1" x14ac:dyDescent="0.25">
      <c r="A114" s="3" t="s">
        <v>107</v>
      </c>
      <c r="B114" s="381" t="s">
        <v>50</v>
      </c>
      <c r="C114" s="2" t="s">
        <v>10</v>
      </c>
      <c r="D114" s="381">
        <v>13</v>
      </c>
      <c r="E114" s="251" t="s">
        <v>207</v>
      </c>
      <c r="F114" s="252" t="s">
        <v>422</v>
      </c>
      <c r="G114" s="253" t="s">
        <v>452</v>
      </c>
      <c r="H114" s="2"/>
      <c r="I114" s="491">
        <f>SUM(I115:I116)</f>
        <v>37779</v>
      </c>
    </row>
    <row r="115" spans="1:20" ht="32.25" customHeight="1" x14ac:dyDescent="0.25">
      <c r="A115" s="91" t="s">
        <v>598</v>
      </c>
      <c r="B115" s="653" t="s">
        <v>50</v>
      </c>
      <c r="C115" s="2" t="s">
        <v>10</v>
      </c>
      <c r="D115" s="381">
        <v>13</v>
      </c>
      <c r="E115" s="251" t="s">
        <v>207</v>
      </c>
      <c r="F115" s="252" t="s">
        <v>422</v>
      </c>
      <c r="G115" s="253" t="s">
        <v>452</v>
      </c>
      <c r="H115" s="2" t="s">
        <v>16</v>
      </c>
      <c r="I115" s="492">
        <v>651</v>
      </c>
    </row>
    <row r="116" spans="1:20" s="647" customFormat="1" ht="18" customHeight="1" x14ac:dyDescent="0.25">
      <c r="A116" s="3" t="s">
        <v>18</v>
      </c>
      <c r="B116" s="6" t="s">
        <v>50</v>
      </c>
      <c r="C116" s="2" t="s">
        <v>10</v>
      </c>
      <c r="D116" s="648">
        <v>13</v>
      </c>
      <c r="E116" s="251" t="s">
        <v>207</v>
      </c>
      <c r="F116" s="252" t="s">
        <v>422</v>
      </c>
      <c r="G116" s="253" t="s">
        <v>452</v>
      </c>
      <c r="H116" s="2" t="s">
        <v>17</v>
      </c>
      <c r="I116" s="492">
        <v>37128</v>
      </c>
    </row>
    <row r="117" spans="1:20" s="647" customFormat="1" ht="34.5" customHeight="1" x14ac:dyDescent="0.25">
      <c r="A117" s="3" t="s">
        <v>1090</v>
      </c>
      <c r="B117" s="6" t="s">
        <v>50</v>
      </c>
      <c r="C117" s="2" t="s">
        <v>10</v>
      </c>
      <c r="D117" s="648">
        <v>13</v>
      </c>
      <c r="E117" s="251" t="s">
        <v>207</v>
      </c>
      <c r="F117" s="252" t="s">
        <v>422</v>
      </c>
      <c r="G117" s="253" t="s">
        <v>1089</v>
      </c>
      <c r="H117" s="2"/>
      <c r="I117" s="491">
        <f>SUM(I118)</f>
        <v>19300</v>
      </c>
    </row>
    <row r="118" spans="1:20" s="647" customFormat="1" ht="32.25" customHeight="1" x14ac:dyDescent="0.25">
      <c r="A118" s="91" t="s">
        <v>598</v>
      </c>
      <c r="B118" s="6" t="s">
        <v>50</v>
      </c>
      <c r="C118" s="2" t="s">
        <v>10</v>
      </c>
      <c r="D118" s="648">
        <v>13</v>
      </c>
      <c r="E118" s="251" t="s">
        <v>207</v>
      </c>
      <c r="F118" s="252" t="s">
        <v>422</v>
      </c>
      <c r="G118" s="253" t="s">
        <v>1089</v>
      </c>
      <c r="H118" s="2" t="s">
        <v>16</v>
      </c>
      <c r="I118" s="492">
        <v>19300</v>
      </c>
      <c r="L118" s="682"/>
      <c r="M118" s="682"/>
      <c r="N118" s="682"/>
      <c r="O118" s="682"/>
      <c r="P118" s="682"/>
      <c r="Q118" s="682"/>
      <c r="R118" s="682"/>
      <c r="S118" s="682"/>
      <c r="T118" s="682"/>
    </row>
    <row r="119" spans="1:20" ht="16.5" customHeight="1" x14ac:dyDescent="0.25">
      <c r="A119" s="76" t="s">
        <v>189</v>
      </c>
      <c r="B119" s="30" t="s">
        <v>50</v>
      </c>
      <c r="C119" s="28" t="s">
        <v>10</v>
      </c>
      <c r="D119" s="30">
        <v>13</v>
      </c>
      <c r="E119" s="236" t="s">
        <v>208</v>
      </c>
      <c r="F119" s="237" t="s">
        <v>422</v>
      </c>
      <c r="G119" s="238" t="s">
        <v>423</v>
      </c>
      <c r="H119" s="28"/>
      <c r="I119" s="490">
        <f>SUM(I120)</f>
        <v>1135943</v>
      </c>
    </row>
    <row r="120" spans="1:20" ht="16.5" customHeight="1" x14ac:dyDescent="0.25">
      <c r="A120" s="86" t="s">
        <v>188</v>
      </c>
      <c r="B120" s="381" t="s">
        <v>50</v>
      </c>
      <c r="C120" s="2" t="s">
        <v>10</v>
      </c>
      <c r="D120" s="381">
        <v>13</v>
      </c>
      <c r="E120" s="251" t="s">
        <v>209</v>
      </c>
      <c r="F120" s="252" t="s">
        <v>422</v>
      </c>
      <c r="G120" s="253" t="s">
        <v>423</v>
      </c>
      <c r="H120" s="2"/>
      <c r="I120" s="491">
        <f>SUM(I121+I130+I128+I123+I126)</f>
        <v>1135943</v>
      </c>
    </row>
    <row r="121" spans="1:20" ht="48.75" customHeight="1" x14ac:dyDescent="0.25">
      <c r="A121" s="86" t="s">
        <v>906</v>
      </c>
      <c r="B121" s="381" t="s">
        <v>50</v>
      </c>
      <c r="C121" s="2" t="s">
        <v>10</v>
      </c>
      <c r="D121" s="381">
        <v>13</v>
      </c>
      <c r="E121" s="251" t="s">
        <v>209</v>
      </c>
      <c r="F121" s="252" t="s">
        <v>422</v>
      </c>
      <c r="G121" s="253">
        <v>12712</v>
      </c>
      <c r="H121" s="2"/>
      <c r="I121" s="491">
        <f>SUM(I122)</f>
        <v>30580</v>
      </c>
    </row>
    <row r="122" spans="1:20" ht="64.5" customHeight="1" x14ac:dyDescent="0.25">
      <c r="A122" s="86" t="s">
        <v>80</v>
      </c>
      <c r="B122" s="381" t="s">
        <v>50</v>
      </c>
      <c r="C122" s="2" t="s">
        <v>10</v>
      </c>
      <c r="D122" s="381">
        <v>13</v>
      </c>
      <c r="E122" s="251" t="s">
        <v>209</v>
      </c>
      <c r="F122" s="252" t="s">
        <v>422</v>
      </c>
      <c r="G122" s="253">
        <v>12712</v>
      </c>
      <c r="H122" s="2" t="s">
        <v>13</v>
      </c>
      <c r="I122" s="493">
        <v>30580</v>
      </c>
    </row>
    <row r="123" spans="1:20" ht="31.5" x14ac:dyDescent="0.25">
      <c r="A123" s="92" t="s">
        <v>875</v>
      </c>
      <c r="B123" s="6" t="s">
        <v>50</v>
      </c>
      <c r="C123" s="2" t="s">
        <v>10</v>
      </c>
      <c r="D123" s="381">
        <v>13</v>
      </c>
      <c r="E123" s="251" t="s">
        <v>209</v>
      </c>
      <c r="F123" s="252" t="s">
        <v>422</v>
      </c>
      <c r="G123" s="253" t="s">
        <v>454</v>
      </c>
      <c r="H123" s="2"/>
      <c r="I123" s="491">
        <f>SUM(I124:I125)</f>
        <v>872083</v>
      </c>
    </row>
    <row r="124" spans="1:20" ht="63" x14ac:dyDescent="0.25">
      <c r="A124" s="86" t="s">
        <v>80</v>
      </c>
      <c r="B124" s="381" t="s">
        <v>50</v>
      </c>
      <c r="C124" s="2" t="s">
        <v>10</v>
      </c>
      <c r="D124" s="381">
        <v>13</v>
      </c>
      <c r="E124" s="251" t="s">
        <v>209</v>
      </c>
      <c r="F124" s="252" t="s">
        <v>422</v>
      </c>
      <c r="G124" s="253" t="s">
        <v>454</v>
      </c>
      <c r="H124" s="2" t="s">
        <v>13</v>
      </c>
      <c r="I124" s="492">
        <v>804709</v>
      </c>
    </row>
    <row r="125" spans="1:20" ht="30.75" customHeight="1" x14ac:dyDescent="0.25">
      <c r="A125" s="91" t="s">
        <v>598</v>
      </c>
      <c r="B125" s="653" t="s">
        <v>50</v>
      </c>
      <c r="C125" s="2" t="s">
        <v>10</v>
      </c>
      <c r="D125" s="381">
        <v>13</v>
      </c>
      <c r="E125" s="251" t="s">
        <v>209</v>
      </c>
      <c r="F125" s="252" t="s">
        <v>422</v>
      </c>
      <c r="G125" s="253" t="s">
        <v>454</v>
      </c>
      <c r="H125" s="2" t="s">
        <v>16</v>
      </c>
      <c r="I125" s="495">
        <v>67374</v>
      </c>
    </row>
    <row r="126" spans="1:20" s="647" customFormat="1" ht="48.75" customHeight="1" x14ac:dyDescent="0.25">
      <c r="A126" s="652" t="s">
        <v>1092</v>
      </c>
      <c r="B126" s="653" t="s">
        <v>50</v>
      </c>
      <c r="C126" s="2" t="s">
        <v>10</v>
      </c>
      <c r="D126" s="648">
        <v>13</v>
      </c>
      <c r="E126" s="251" t="s">
        <v>209</v>
      </c>
      <c r="F126" s="252" t="s">
        <v>422</v>
      </c>
      <c r="G126" s="253" t="s">
        <v>1091</v>
      </c>
      <c r="H126" s="2"/>
      <c r="I126" s="494">
        <f>SUM(I127)</f>
        <v>10700</v>
      </c>
    </row>
    <row r="127" spans="1:20" s="647" customFormat="1" ht="30.75" customHeight="1" x14ac:dyDescent="0.25">
      <c r="A127" s="91" t="s">
        <v>598</v>
      </c>
      <c r="B127" s="303" t="s">
        <v>50</v>
      </c>
      <c r="C127" s="2" t="s">
        <v>10</v>
      </c>
      <c r="D127" s="648">
        <v>13</v>
      </c>
      <c r="E127" s="251" t="s">
        <v>209</v>
      </c>
      <c r="F127" s="252" t="s">
        <v>422</v>
      </c>
      <c r="G127" s="253" t="s">
        <v>1091</v>
      </c>
      <c r="H127" s="2" t="s">
        <v>16</v>
      </c>
      <c r="I127" s="495">
        <v>10700</v>
      </c>
    </row>
    <row r="128" spans="1:20" ht="32.25" customHeight="1" x14ac:dyDescent="0.25">
      <c r="A128" s="91" t="s">
        <v>589</v>
      </c>
      <c r="B128" s="381" t="s">
        <v>50</v>
      </c>
      <c r="C128" s="2" t="s">
        <v>10</v>
      </c>
      <c r="D128" s="381">
        <v>13</v>
      </c>
      <c r="E128" s="251" t="s">
        <v>209</v>
      </c>
      <c r="F128" s="252" t="s">
        <v>422</v>
      </c>
      <c r="G128" s="253" t="s">
        <v>484</v>
      </c>
      <c r="H128" s="2"/>
      <c r="I128" s="491">
        <f>SUM(I129)</f>
        <v>62580</v>
      </c>
    </row>
    <row r="129" spans="1:9" ht="64.5" customHeight="1" x14ac:dyDescent="0.25">
      <c r="A129" s="86" t="s">
        <v>80</v>
      </c>
      <c r="B129" s="303" t="s">
        <v>50</v>
      </c>
      <c r="C129" s="2" t="s">
        <v>10</v>
      </c>
      <c r="D129" s="381">
        <v>13</v>
      </c>
      <c r="E129" s="251" t="s">
        <v>209</v>
      </c>
      <c r="F129" s="252" t="s">
        <v>422</v>
      </c>
      <c r="G129" s="253" t="s">
        <v>484</v>
      </c>
      <c r="H129" s="2" t="s">
        <v>13</v>
      </c>
      <c r="I129" s="492">
        <v>62580</v>
      </c>
    </row>
    <row r="130" spans="1:9" ht="16.5" customHeight="1" x14ac:dyDescent="0.25">
      <c r="A130" s="3" t="s">
        <v>190</v>
      </c>
      <c r="B130" s="381" t="s">
        <v>50</v>
      </c>
      <c r="C130" s="2" t="s">
        <v>10</v>
      </c>
      <c r="D130" s="381">
        <v>13</v>
      </c>
      <c r="E130" s="251" t="s">
        <v>209</v>
      </c>
      <c r="F130" s="252" t="s">
        <v>422</v>
      </c>
      <c r="G130" s="253" t="s">
        <v>453</v>
      </c>
      <c r="H130" s="2"/>
      <c r="I130" s="491">
        <f>SUM(I131)</f>
        <v>160000</v>
      </c>
    </row>
    <row r="131" spans="1:9" ht="30.75" customHeight="1" x14ac:dyDescent="0.25">
      <c r="A131" s="91" t="s">
        <v>598</v>
      </c>
      <c r="B131" s="303" t="s">
        <v>50</v>
      </c>
      <c r="C131" s="2" t="s">
        <v>10</v>
      </c>
      <c r="D131" s="381">
        <v>13</v>
      </c>
      <c r="E131" s="251" t="s">
        <v>209</v>
      </c>
      <c r="F131" s="252" t="s">
        <v>422</v>
      </c>
      <c r="G131" s="253" t="s">
        <v>453</v>
      </c>
      <c r="H131" s="2" t="s">
        <v>16</v>
      </c>
      <c r="I131" s="492">
        <v>160000</v>
      </c>
    </row>
    <row r="132" spans="1:9" ht="18.75" hidden="1" customHeight="1" x14ac:dyDescent="0.25">
      <c r="A132" s="27" t="s">
        <v>85</v>
      </c>
      <c r="B132" s="30" t="s">
        <v>50</v>
      </c>
      <c r="C132" s="28" t="s">
        <v>10</v>
      </c>
      <c r="D132" s="30">
        <v>13</v>
      </c>
      <c r="E132" s="242" t="s">
        <v>203</v>
      </c>
      <c r="F132" s="243" t="s">
        <v>422</v>
      </c>
      <c r="G132" s="244" t="s">
        <v>423</v>
      </c>
      <c r="H132" s="28"/>
      <c r="I132" s="490">
        <f>SUM(I133)</f>
        <v>0</v>
      </c>
    </row>
    <row r="133" spans="1:9" ht="16.5" hidden="1" customHeight="1" x14ac:dyDescent="0.25">
      <c r="A133" s="92" t="s">
        <v>86</v>
      </c>
      <c r="B133" s="381" t="s">
        <v>50</v>
      </c>
      <c r="C133" s="2" t="s">
        <v>10</v>
      </c>
      <c r="D133" s="381">
        <v>13</v>
      </c>
      <c r="E133" s="269" t="s">
        <v>204</v>
      </c>
      <c r="F133" s="252" t="s">
        <v>422</v>
      </c>
      <c r="G133" s="253" t="s">
        <v>423</v>
      </c>
      <c r="H133" s="2"/>
      <c r="I133" s="491">
        <f>SUM(I134)</f>
        <v>0</v>
      </c>
    </row>
    <row r="134" spans="1:9" ht="19.5" hidden="1" customHeight="1" x14ac:dyDescent="0.25">
      <c r="A134" s="92" t="s">
        <v>611</v>
      </c>
      <c r="B134" s="381" t="s">
        <v>50</v>
      </c>
      <c r="C134" s="2" t="s">
        <v>10</v>
      </c>
      <c r="D134" s="381">
        <v>13</v>
      </c>
      <c r="E134" s="269" t="s">
        <v>204</v>
      </c>
      <c r="F134" s="252" t="s">
        <v>422</v>
      </c>
      <c r="G134" s="392">
        <v>10030</v>
      </c>
      <c r="H134" s="2"/>
      <c r="I134" s="491">
        <f>SUM(I135)</f>
        <v>0</v>
      </c>
    </row>
    <row r="135" spans="1:9" ht="16.5" hidden="1" customHeight="1" x14ac:dyDescent="0.25">
      <c r="A135" s="62" t="s">
        <v>40</v>
      </c>
      <c r="B135" s="381" t="s">
        <v>50</v>
      </c>
      <c r="C135" s="2" t="s">
        <v>10</v>
      </c>
      <c r="D135" s="381">
        <v>13</v>
      </c>
      <c r="E135" s="269" t="s">
        <v>204</v>
      </c>
      <c r="F135" s="252" t="s">
        <v>422</v>
      </c>
      <c r="G135" s="392">
        <v>10030</v>
      </c>
      <c r="H135" s="2" t="s">
        <v>39</v>
      </c>
      <c r="I135" s="492"/>
    </row>
    <row r="136" spans="1:9" ht="31.5" x14ac:dyDescent="0.25">
      <c r="A136" s="27" t="s">
        <v>134</v>
      </c>
      <c r="B136" s="30" t="s">
        <v>50</v>
      </c>
      <c r="C136" s="28" t="s">
        <v>10</v>
      </c>
      <c r="D136" s="30">
        <v>13</v>
      </c>
      <c r="E136" s="236" t="s">
        <v>210</v>
      </c>
      <c r="F136" s="237" t="s">
        <v>422</v>
      </c>
      <c r="G136" s="238" t="s">
        <v>423</v>
      </c>
      <c r="H136" s="28"/>
      <c r="I136" s="490">
        <f>SUM(I137)</f>
        <v>10889862</v>
      </c>
    </row>
    <row r="137" spans="1:9" ht="31.5" x14ac:dyDescent="0.25">
      <c r="A137" s="86" t="s">
        <v>135</v>
      </c>
      <c r="B137" s="381" t="s">
        <v>50</v>
      </c>
      <c r="C137" s="2" t="s">
        <v>10</v>
      </c>
      <c r="D137" s="381">
        <v>13</v>
      </c>
      <c r="E137" s="251" t="s">
        <v>211</v>
      </c>
      <c r="F137" s="252" t="s">
        <v>422</v>
      </c>
      <c r="G137" s="253" t="s">
        <v>423</v>
      </c>
      <c r="H137" s="2"/>
      <c r="I137" s="491">
        <f>SUM(I138+I142)</f>
        <v>10889862</v>
      </c>
    </row>
    <row r="138" spans="1:9" ht="31.5" x14ac:dyDescent="0.25">
      <c r="A138" s="3" t="s">
        <v>90</v>
      </c>
      <c r="B138" s="381" t="s">
        <v>50</v>
      </c>
      <c r="C138" s="2" t="s">
        <v>10</v>
      </c>
      <c r="D138" s="381">
        <v>13</v>
      </c>
      <c r="E138" s="251" t="s">
        <v>211</v>
      </c>
      <c r="F138" s="252" t="s">
        <v>422</v>
      </c>
      <c r="G138" s="253" t="s">
        <v>455</v>
      </c>
      <c r="H138" s="2"/>
      <c r="I138" s="491">
        <f>SUM(I139:I141)</f>
        <v>10861782</v>
      </c>
    </row>
    <row r="139" spans="1:9" ht="63" x14ac:dyDescent="0.25">
      <c r="A139" s="86" t="s">
        <v>80</v>
      </c>
      <c r="B139" s="381" t="s">
        <v>50</v>
      </c>
      <c r="C139" s="2" t="s">
        <v>10</v>
      </c>
      <c r="D139" s="381">
        <v>13</v>
      </c>
      <c r="E139" s="251" t="s">
        <v>211</v>
      </c>
      <c r="F139" s="252" t="s">
        <v>422</v>
      </c>
      <c r="G139" s="253" t="s">
        <v>455</v>
      </c>
      <c r="H139" s="2" t="s">
        <v>13</v>
      </c>
      <c r="I139" s="492">
        <v>4182488</v>
      </c>
    </row>
    <row r="140" spans="1:9" ht="30.75" customHeight="1" x14ac:dyDescent="0.25">
      <c r="A140" s="91" t="s">
        <v>598</v>
      </c>
      <c r="B140" s="303" t="s">
        <v>50</v>
      </c>
      <c r="C140" s="2" t="s">
        <v>10</v>
      </c>
      <c r="D140" s="381">
        <v>13</v>
      </c>
      <c r="E140" s="251" t="s">
        <v>211</v>
      </c>
      <c r="F140" s="252" t="s">
        <v>422</v>
      </c>
      <c r="G140" s="253" t="s">
        <v>455</v>
      </c>
      <c r="H140" s="2" t="s">
        <v>16</v>
      </c>
      <c r="I140" s="495">
        <v>6573503</v>
      </c>
    </row>
    <row r="141" spans="1:9" ht="17.25" customHeight="1" x14ac:dyDescent="0.25">
      <c r="A141" s="3" t="s">
        <v>18</v>
      </c>
      <c r="B141" s="381" t="s">
        <v>50</v>
      </c>
      <c r="C141" s="2" t="s">
        <v>10</v>
      </c>
      <c r="D141" s="381">
        <v>13</v>
      </c>
      <c r="E141" s="251" t="s">
        <v>211</v>
      </c>
      <c r="F141" s="252" t="s">
        <v>422</v>
      </c>
      <c r="G141" s="253" t="s">
        <v>455</v>
      </c>
      <c r="H141" s="2" t="s">
        <v>17</v>
      </c>
      <c r="I141" s="492">
        <v>105791</v>
      </c>
    </row>
    <row r="142" spans="1:9" ht="32.25" customHeight="1" x14ac:dyDescent="0.25">
      <c r="A142" s="3" t="s">
        <v>1090</v>
      </c>
      <c r="B142" s="381" t="s">
        <v>50</v>
      </c>
      <c r="C142" s="2" t="s">
        <v>10</v>
      </c>
      <c r="D142" s="381">
        <v>13</v>
      </c>
      <c r="E142" s="251" t="s">
        <v>211</v>
      </c>
      <c r="F142" s="252" t="s">
        <v>422</v>
      </c>
      <c r="G142" s="253" t="s">
        <v>1089</v>
      </c>
      <c r="H142" s="2"/>
      <c r="I142" s="491">
        <f>SUM(I143)</f>
        <v>28080</v>
      </c>
    </row>
    <row r="143" spans="1:9" ht="32.25" customHeight="1" x14ac:dyDescent="0.25">
      <c r="A143" s="91" t="s">
        <v>598</v>
      </c>
      <c r="B143" s="381" t="s">
        <v>50</v>
      </c>
      <c r="C143" s="2" t="s">
        <v>10</v>
      </c>
      <c r="D143" s="381">
        <v>13</v>
      </c>
      <c r="E143" s="251" t="s">
        <v>211</v>
      </c>
      <c r="F143" s="252" t="s">
        <v>422</v>
      </c>
      <c r="G143" s="253" t="s">
        <v>1089</v>
      </c>
      <c r="H143" s="2" t="s">
        <v>16</v>
      </c>
      <c r="I143" s="492">
        <v>28080</v>
      </c>
    </row>
    <row r="144" spans="1:9" ht="31.5" x14ac:dyDescent="0.25">
      <c r="A144" s="298" t="s">
        <v>73</v>
      </c>
      <c r="B144" s="19" t="s">
        <v>50</v>
      </c>
      <c r="C144" s="15" t="s">
        <v>15</v>
      </c>
      <c r="D144" s="19"/>
      <c r="E144" s="307"/>
      <c r="F144" s="308"/>
      <c r="G144" s="309"/>
      <c r="H144" s="15"/>
      <c r="I144" s="488">
        <f>SUM(I145)</f>
        <v>2406746</v>
      </c>
    </row>
    <row r="145" spans="1:9" ht="31.5" x14ac:dyDescent="0.25">
      <c r="A145" s="100" t="s">
        <v>74</v>
      </c>
      <c r="B145" s="26" t="s">
        <v>50</v>
      </c>
      <c r="C145" s="22" t="s">
        <v>15</v>
      </c>
      <c r="D145" s="57" t="s">
        <v>32</v>
      </c>
      <c r="E145" s="316"/>
      <c r="F145" s="317"/>
      <c r="G145" s="318"/>
      <c r="H145" s="22"/>
      <c r="I145" s="489">
        <f>SUM(I146)</f>
        <v>2406746</v>
      </c>
    </row>
    <row r="146" spans="1:9" ht="63" x14ac:dyDescent="0.25">
      <c r="A146" s="76" t="s">
        <v>136</v>
      </c>
      <c r="B146" s="30" t="s">
        <v>50</v>
      </c>
      <c r="C146" s="28" t="s">
        <v>15</v>
      </c>
      <c r="D146" s="42" t="s">
        <v>32</v>
      </c>
      <c r="E146" s="242" t="s">
        <v>212</v>
      </c>
      <c r="F146" s="243" t="s">
        <v>422</v>
      </c>
      <c r="G146" s="244" t="s">
        <v>423</v>
      </c>
      <c r="H146" s="28"/>
      <c r="I146" s="490">
        <f>SUM(I147,+I155)</f>
        <v>2406746</v>
      </c>
    </row>
    <row r="147" spans="1:9" ht="96" customHeight="1" x14ac:dyDescent="0.25">
      <c r="A147" s="77" t="s">
        <v>137</v>
      </c>
      <c r="B147" s="54" t="s">
        <v>50</v>
      </c>
      <c r="C147" s="2" t="s">
        <v>15</v>
      </c>
      <c r="D147" s="8" t="s">
        <v>32</v>
      </c>
      <c r="E147" s="269" t="s">
        <v>213</v>
      </c>
      <c r="F147" s="270" t="s">
        <v>422</v>
      </c>
      <c r="G147" s="271" t="s">
        <v>423</v>
      </c>
      <c r="H147" s="2"/>
      <c r="I147" s="491">
        <f>SUM(I148)</f>
        <v>2306746</v>
      </c>
    </row>
    <row r="148" spans="1:9" ht="47.25" x14ac:dyDescent="0.25">
      <c r="A148" s="77" t="s">
        <v>456</v>
      </c>
      <c r="B148" s="54" t="s">
        <v>50</v>
      </c>
      <c r="C148" s="2" t="s">
        <v>15</v>
      </c>
      <c r="D148" s="8" t="s">
        <v>32</v>
      </c>
      <c r="E148" s="269" t="s">
        <v>213</v>
      </c>
      <c r="F148" s="270" t="s">
        <v>10</v>
      </c>
      <c r="G148" s="271" t="s">
        <v>423</v>
      </c>
      <c r="H148" s="2"/>
      <c r="I148" s="491">
        <f>SUM(I149+I153)</f>
        <v>2306746</v>
      </c>
    </row>
    <row r="149" spans="1:9" ht="31.5" x14ac:dyDescent="0.25">
      <c r="A149" s="3" t="s">
        <v>90</v>
      </c>
      <c r="B149" s="381" t="s">
        <v>50</v>
      </c>
      <c r="C149" s="2" t="s">
        <v>15</v>
      </c>
      <c r="D149" s="8" t="s">
        <v>32</v>
      </c>
      <c r="E149" s="269" t="s">
        <v>213</v>
      </c>
      <c r="F149" s="270" t="s">
        <v>10</v>
      </c>
      <c r="G149" s="271" t="s">
        <v>455</v>
      </c>
      <c r="H149" s="2"/>
      <c r="I149" s="491">
        <f>SUM(I150:I152)</f>
        <v>2299026</v>
      </c>
    </row>
    <row r="150" spans="1:9" ht="63" x14ac:dyDescent="0.25">
      <c r="A150" s="86" t="s">
        <v>80</v>
      </c>
      <c r="B150" s="381" t="s">
        <v>50</v>
      </c>
      <c r="C150" s="2" t="s">
        <v>15</v>
      </c>
      <c r="D150" s="8" t="s">
        <v>32</v>
      </c>
      <c r="E150" s="269" t="s">
        <v>213</v>
      </c>
      <c r="F150" s="270" t="s">
        <v>10</v>
      </c>
      <c r="G150" s="271" t="s">
        <v>455</v>
      </c>
      <c r="H150" s="2" t="s">
        <v>13</v>
      </c>
      <c r="I150" s="492">
        <v>2082746</v>
      </c>
    </row>
    <row r="151" spans="1:9" ht="33.75" customHeight="1" x14ac:dyDescent="0.25">
      <c r="A151" s="91" t="s">
        <v>598</v>
      </c>
      <c r="B151" s="303" t="s">
        <v>50</v>
      </c>
      <c r="C151" s="2" t="s">
        <v>15</v>
      </c>
      <c r="D151" s="8" t="s">
        <v>32</v>
      </c>
      <c r="E151" s="269" t="s">
        <v>213</v>
      </c>
      <c r="F151" s="270" t="s">
        <v>10</v>
      </c>
      <c r="G151" s="271" t="s">
        <v>455</v>
      </c>
      <c r="H151" s="2" t="s">
        <v>16</v>
      </c>
      <c r="I151" s="492">
        <v>215280</v>
      </c>
    </row>
    <row r="152" spans="1:9" ht="16.5" customHeight="1" x14ac:dyDescent="0.25">
      <c r="A152" s="3" t="s">
        <v>18</v>
      </c>
      <c r="B152" s="381" t="s">
        <v>50</v>
      </c>
      <c r="C152" s="2" t="s">
        <v>15</v>
      </c>
      <c r="D152" s="8" t="s">
        <v>32</v>
      </c>
      <c r="E152" s="269" t="s">
        <v>213</v>
      </c>
      <c r="F152" s="270" t="s">
        <v>10</v>
      </c>
      <c r="G152" s="271" t="s">
        <v>455</v>
      </c>
      <c r="H152" s="2" t="s">
        <v>17</v>
      </c>
      <c r="I152" s="492">
        <v>1000</v>
      </c>
    </row>
    <row r="153" spans="1:9" s="647" customFormat="1" ht="33" customHeight="1" x14ac:dyDescent="0.25">
      <c r="A153" s="3" t="s">
        <v>1090</v>
      </c>
      <c r="B153" s="648" t="s">
        <v>50</v>
      </c>
      <c r="C153" s="2" t="s">
        <v>15</v>
      </c>
      <c r="D153" s="8" t="s">
        <v>32</v>
      </c>
      <c r="E153" s="269" t="s">
        <v>213</v>
      </c>
      <c r="F153" s="270" t="s">
        <v>10</v>
      </c>
      <c r="G153" s="253" t="s">
        <v>1089</v>
      </c>
      <c r="H153" s="2"/>
      <c r="I153" s="491">
        <f>SUM(I154)</f>
        <v>7720</v>
      </c>
    </row>
    <row r="154" spans="1:9" s="647" customFormat="1" ht="33" customHeight="1" x14ac:dyDescent="0.25">
      <c r="A154" s="91" t="s">
        <v>598</v>
      </c>
      <c r="B154" s="648" t="s">
        <v>50</v>
      </c>
      <c r="C154" s="2" t="s">
        <v>15</v>
      </c>
      <c r="D154" s="8" t="s">
        <v>32</v>
      </c>
      <c r="E154" s="269" t="s">
        <v>213</v>
      </c>
      <c r="F154" s="270" t="s">
        <v>10</v>
      </c>
      <c r="G154" s="253" t="s">
        <v>1089</v>
      </c>
      <c r="H154" s="2" t="s">
        <v>16</v>
      </c>
      <c r="I154" s="492">
        <v>7720</v>
      </c>
    </row>
    <row r="155" spans="1:9" ht="111.75" customHeight="1" x14ac:dyDescent="0.25">
      <c r="A155" s="378" t="s">
        <v>563</v>
      </c>
      <c r="B155" s="54" t="s">
        <v>50</v>
      </c>
      <c r="C155" s="44" t="s">
        <v>15</v>
      </c>
      <c r="D155" s="61" t="s">
        <v>32</v>
      </c>
      <c r="E155" s="245" t="s">
        <v>559</v>
      </c>
      <c r="F155" s="246" t="s">
        <v>422</v>
      </c>
      <c r="G155" s="247" t="s">
        <v>423</v>
      </c>
      <c r="H155" s="2"/>
      <c r="I155" s="491">
        <f>SUM(I156)</f>
        <v>100000</v>
      </c>
    </row>
    <row r="156" spans="1:9" ht="48" customHeight="1" x14ac:dyDescent="0.25">
      <c r="A156" s="104" t="s">
        <v>561</v>
      </c>
      <c r="B156" s="54" t="s">
        <v>50</v>
      </c>
      <c r="C156" s="44" t="s">
        <v>15</v>
      </c>
      <c r="D156" s="61" t="s">
        <v>32</v>
      </c>
      <c r="E156" s="245" t="s">
        <v>559</v>
      </c>
      <c r="F156" s="246" t="s">
        <v>10</v>
      </c>
      <c r="G156" s="247" t="s">
        <v>423</v>
      </c>
      <c r="H156" s="2"/>
      <c r="I156" s="491">
        <f>SUM(I157)</f>
        <v>100000</v>
      </c>
    </row>
    <row r="157" spans="1:9" ht="48" customHeight="1" x14ac:dyDescent="0.25">
      <c r="A157" s="3" t="s">
        <v>562</v>
      </c>
      <c r="B157" s="54" t="s">
        <v>50</v>
      </c>
      <c r="C157" s="44" t="s">
        <v>15</v>
      </c>
      <c r="D157" s="61" t="s">
        <v>32</v>
      </c>
      <c r="E157" s="245" t="s">
        <v>559</v>
      </c>
      <c r="F157" s="246" t="s">
        <v>10</v>
      </c>
      <c r="G157" s="253" t="s">
        <v>560</v>
      </c>
      <c r="H157" s="2"/>
      <c r="I157" s="491">
        <f>SUM(I158)</f>
        <v>100000</v>
      </c>
    </row>
    <row r="158" spans="1:9" ht="31.5" customHeight="1" x14ac:dyDescent="0.25">
      <c r="A158" s="91" t="s">
        <v>598</v>
      </c>
      <c r="B158" s="54" t="s">
        <v>50</v>
      </c>
      <c r="C158" s="44" t="s">
        <v>15</v>
      </c>
      <c r="D158" s="61" t="s">
        <v>32</v>
      </c>
      <c r="E158" s="245" t="s">
        <v>559</v>
      </c>
      <c r="F158" s="246" t="s">
        <v>10</v>
      </c>
      <c r="G158" s="253" t="s">
        <v>560</v>
      </c>
      <c r="H158" s="2" t="s">
        <v>16</v>
      </c>
      <c r="I158" s="492">
        <v>100000</v>
      </c>
    </row>
    <row r="159" spans="1:9" ht="15.75" x14ac:dyDescent="0.25">
      <c r="A159" s="298" t="s">
        <v>25</v>
      </c>
      <c r="B159" s="19" t="s">
        <v>50</v>
      </c>
      <c r="C159" s="15" t="s">
        <v>20</v>
      </c>
      <c r="D159" s="19"/>
      <c r="E159" s="307"/>
      <c r="F159" s="308"/>
      <c r="G159" s="309"/>
      <c r="H159" s="15"/>
      <c r="I159" s="488">
        <f>SUM(I160+I166+I201)</f>
        <v>75762146</v>
      </c>
    </row>
    <row r="160" spans="1:9" ht="15.75" x14ac:dyDescent="0.25">
      <c r="A160" s="100" t="s">
        <v>256</v>
      </c>
      <c r="B160" s="26" t="s">
        <v>50</v>
      </c>
      <c r="C160" s="22" t="s">
        <v>20</v>
      </c>
      <c r="D160" s="57" t="s">
        <v>35</v>
      </c>
      <c r="E160" s="316"/>
      <c r="F160" s="317"/>
      <c r="G160" s="318"/>
      <c r="H160" s="22"/>
      <c r="I160" s="489">
        <f>SUM(I161)</f>
        <v>450000</v>
      </c>
    </row>
    <row r="161" spans="1:9" ht="63" x14ac:dyDescent="0.25">
      <c r="A161" s="76" t="s">
        <v>140</v>
      </c>
      <c r="B161" s="30" t="s">
        <v>50</v>
      </c>
      <c r="C161" s="28" t="s">
        <v>20</v>
      </c>
      <c r="D161" s="30" t="s">
        <v>35</v>
      </c>
      <c r="E161" s="236" t="s">
        <v>459</v>
      </c>
      <c r="F161" s="237" t="s">
        <v>422</v>
      </c>
      <c r="G161" s="238" t="s">
        <v>423</v>
      </c>
      <c r="H161" s="28"/>
      <c r="I161" s="490">
        <f>SUM(I162)</f>
        <v>450000</v>
      </c>
    </row>
    <row r="162" spans="1:9" ht="81" customHeight="1" x14ac:dyDescent="0.25">
      <c r="A162" s="77" t="s">
        <v>185</v>
      </c>
      <c r="B162" s="54" t="s">
        <v>50</v>
      </c>
      <c r="C162" s="44" t="s">
        <v>20</v>
      </c>
      <c r="D162" s="54" t="s">
        <v>35</v>
      </c>
      <c r="E162" s="239" t="s">
        <v>223</v>
      </c>
      <c r="F162" s="240" t="s">
        <v>422</v>
      </c>
      <c r="G162" s="241" t="s">
        <v>423</v>
      </c>
      <c r="H162" s="44"/>
      <c r="I162" s="491">
        <f>SUM(I163)</f>
        <v>450000</v>
      </c>
    </row>
    <row r="163" spans="1:9" ht="33.75" customHeight="1" x14ac:dyDescent="0.25">
      <c r="A163" s="77" t="s">
        <v>460</v>
      </c>
      <c r="B163" s="54" t="s">
        <v>50</v>
      </c>
      <c r="C163" s="44" t="s">
        <v>20</v>
      </c>
      <c r="D163" s="54" t="s">
        <v>35</v>
      </c>
      <c r="E163" s="239" t="s">
        <v>223</v>
      </c>
      <c r="F163" s="240" t="s">
        <v>10</v>
      </c>
      <c r="G163" s="241" t="s">
        <v>423</v>
      </c>
      <c r="H163" s="44"/>
      <c r="I163" s="491">
        <f>SUM(I164)</f>
        <v>450000</v>
      </c>
    </row>
    <row r="164" spans="1:9" ht="15.75" customHeight="1" x14ac:dyDescent="0.25">
      <c r="A164" s="77" t="s">
        <v>186</v>
      </c>
      <c r="B164" s="54" t="s">
        <v>50</v>
      </c>
      <c r="C164" s="44" t="s">
        <v>20</v>
      </c>
      <c r="D164" s="54" t="s">
        <v>35</v>
      </c>
      <c r="E164" s="239" t="s">
        <v>223</v>
      </c>
      <c r="F164" s="240" t="s">
        <v>10</v>
      </c>
      <c r="G164" s="241" t="s">
        <v>461</v>
      </c>
      <c r="H164" s="44"/>
      <c r="I164" s="491">
        <f>SUM(I165)</f>
        <v>450000</v>
      </c>
    </row>
    <row r="165" spans="1:9" ht="15.75" customHeight="1" x14ac:dyDescent="0.25">
      <c r="A165" s="3" t="s">
        <v>18</v>
      </c>
      <c r="B165" s="381" t="s">
        <v>50</v>
      </c>
      <c r="C165" s="44" t="s">
        <v>20</v>
      </c>
      <c r="D165" s="54" t="s">
        <v>35</v>
      </c>
      <c r="E165" s="239" t="s">
        <v>223</v>
      </c>
      <c r="F165" s="240" t="s">
        <v>10</v>
      </c>
      <c r="G165" s="241" t="s">
        <v>461</v>
      </c>
      <c r="H165" s="44" t="s">
        <v>17</v>
      </c>
      <c r="I165" s="493">
        <v>450000</v>
      </c>
    </row>
    <row r="166" spans="1:9" ht="15.75" x14ac:dyDescent="0.25">
      <c r="A166" s="100" t="s">
        <v>139</v>
      </c>
      <c r="B166" s="26" t="s">
        <v>50</v>
      </c>
      <c r="C166" s="22" t="s">
        <v>20</v>
      </c>
      <c r="D166" s="26" t="s">
        <v>32</v>
      </c>
      <c r="E166" s="101"/>
      <c r="F166" s="310"/>
      <c r="G166" s="311"/>
      <c r="H166" s="22"/>
      <c r="I166" s="489">
        <f>SUM(I167+I194)</f>
        <v>73805019</v>
      </c>
    </row>
    <row r="167" spans="1:9" ht="63" x14ac:dyDescent="0.25">
      <c r="A167" s="76" t="s">
        <v>140</v>
      </c>
      <c r="B167" s="30" t="s">
        <v>50</v>
      </c>
      <c r="C167" s="28" t="s">
        <v>20</v>
      </c>
      <c r="D167" s="30" t="s">
        <v>32</v>
      </c>
      <c r="E167" s="236" t="s">
        <v>459</v>
      </c>
      <c r="F167" s="237" t="s">
        <v>422</v>
      </c>
      <c r="G167" s="238" t="s">
        <v>423</v>
      </c>
      <c r="H167" s="28"/>
      <c r="I167" s="490">
        <f>SUM(I168+I188)</f>
        <v>49037600</v>
      </c>
    </row>
    <row r="168" spans="1:9" ht="65.25" customHeight="1" x14ac:dyDescent="0.25">
      <c r="A168" s="77" t="s">
        <v>141</v>
      </c>
      <c r="B168" s="54" t="s">
        <v>50</v>
      </c>
      <c r="C168" s="44" t="s">
        <v>20</v>
      </c>
      <c r="D168" s="54" t="s">
        <v>32</v>
      </c>
      <c r="E168" s="239" t="s">
        <v>215</v>
      </c>
      <c r="F168" s="240" t="s">
        <v>422</v>
      </c>
      <c r="G168" s="241" t="s">
        <v>423</v>
      </c>
      <c r="H168" s="44"/>
      <c r="I168" s="491">
        <f>SUM(I169)</f>
        <v>48986720</v>
      </c>
    </row>
    <row r="169" spans="1:9" ht="47.25" customHeight="1" x14ac:dyDescent="0.25">
      <c r="A169" s="77" t="s">
        <v>462</v>
      </c>
      <c r="B169" s="54" t="s">
        <v>50</v>
      </c>
      <c r="C169" s="44" t="s">
        <v>20</v>
      </c>
      <c r="D169" s="54" t="s">
        <v>32</v>
      </c>
      <c r="E169" s="239" t="s">
        <v>215</v>
      </c>
      <c r="F169" s="240" t="s">
        <v>10</v>
      </c>
      <c r="G169" s="241" t="s">
        <v>423</v>
      </c>
      <c r="H169" s="44"/>
      <c r="I169" s="491">
        <f>SUM(I178+I180+I186+I182+I184+I170+I175+I173)</f>
        <v>48986720</v>
      </c>
    </row>
    <row r="170" spans="1:9" s="562" customFormat="1" ht="78.75" customHeight="1" x14ac:dyDescent="0.25">
      <c r="A170" s="77" t="s">
        <v>1120</v>
      </c>
      <c r="B170" s="54" t="s">
        <v>50</v>
      </c>
      <c r="C170" s="44" t="s">
        <v>20</v>
      </c>
      <c r="D170" s="54" t="s">
        <v>32</v>
      </c>
      <c r="E170" s="239" t="s">
        <v>215</v>
      </c>
      <c r="F170" s="240" t="s">
        <v>10</v>
      </c>
      <c r="G170" s="446">
        <v>13370</v>
      </c>
      <c r="H170" s="44"/>
      <c r="I170" s="491">
        <f>SUM(I171:I172)</f>
        <v>40358221</v>
      </c>
    </row>
    <row r="171" spans="1:9" s="563" customFormat="1" ht="32.25" hidden="1" customHeight="1" x14ac:dyDescent="0.25">
      <c r="A171" s="77" t="s">
        <v>598</v>
      </c>
      <c r="B171" s="54" t="s">
        <v>50</v>
      </c>
      <c r="C171" s="44" t="s">
        <v>20</v>
      </c>
      <c r="D171" s="54" t="s">
        <v>32</v>
      </c>
      <c r="E171" s="239" t="s">
        <v>215</v>
      </c>
      <c r="F171" s="240" t="s">
        <v>10</v>
      </c>
      <c r="G171" s="446">
        <v>13390</v>
      </c>
      <c r="H171" s="44" t="s">
        <v>16</v>
      </c>
      <c r="I171" s="493"/>
    </row>
    <row r="172" spans="1:9" s="562" customFormat="1" ht="33" customHeight="1" x14ac:dyDescent="0.25">
      <c r="A172" s="77" t="s">
        <v>184</v>
      </c>
      <c r="B172" s="54" t="s">
        <v>50</v>
      </c>
      <c r="C172" s="44" t="s">
        <v>20</v>
      </c>
      <c r="D172" s="54" t="s">
        <v>32</v>
      </c>
      <c r="E172" s="239" t="s">
        <v>215</v>
      </c>
      <c r="F172" s="240" t="s">
        <v>10</v>
      </c>
      <c r="G172" s="446">
        <v>13370</v>
      </c>
      <c r="H172" s="44" t="s">
        <v>179</v>
      </c>
      <c r="I172" s="493">
        <v>40358221</v>
      </c>
    </row>
    <row r="173" spans="1:9" s="659" customFormat="1" ht="33" hidden="1" customHeight="1" x14ac:dyDescent="0.25">
      <c r="A173" s="77" t="s">
        <v>1127</v>
      </c>
      <c r="B173" s="54" t="s">
        <v>50</v>
      </c>
      <c r="C173" s="44" t="s">
        <v>20</v>
      </c>
      <c r="D173" s="54" t="s">
        <v>32</v>
      </c>
      <c r="E173" s="239" t="s">
        <v>215</v>
      </c>
      <c r="F173" s="240" t="s">
        <v>10</v>
      </c>
      <c r="G173" s="446" t="s">
        <v>1126</v>
      </c>
      <c r="H173" s="44"/>
      <c r="I173" s="491">
        <f>SUM(I174)</f>
        <v>0</v>
      </c>
    </row>
    <row r="174" spans="1:9" s="659" customFormat="1" ht="33" hidden="1" customHeight="1" x14ac:dyDescent="0.25">
      <c r="A174" s="77" t="s">
        <v>184</v>
      </c>
      <c r="B174" s="54" t="s">
        <v>50</v>
      </c>
      <c r="C174" s="44" t="s">
        <v>20</v>
      </c>
      <c r="D174" s="54" t="s">
        <v>32</v>
      </c>
      <c r="E174" s="239" t="s">
        <v>215</v>
      </c>
      <c r="F174" s="240" t="s">
        <v>10</v>
      </c>
      <c r="G174" s="446" t="s">
        <v>1126</v>
      </c>
      <c r="H174" s="44" t="s">
        <v>179</v>
      </c>
      <c r="I174" s="493"/>
    </row>
    <row r="175" spans="1:9" s="562" customFormat="1" ht="94.5" customHeight="1" x14ac:dyDescent="0.25">
      <c r="A175" s="77" t="s">
        <v>1122</v>
      </c>
      <c r="B175" s="54" t="s">
        <v>50</v>
      </c>
      <c r="C175" s="44" t="s">
        <v>20</v>
      </c>
      <c r="D175" s="54" t="s">
        <v>32</v>
      </c>
      <c r="E175" s="239" t="s">
        <v>215</v>
      </c>
      <c r="F175" s="240" t="s">
        <v>10</v>
      </c>
      <c r="G175" s="446" t="s">
        <v>1119</v>
      </c>
      <c r="H175" s="44"/>
      <c r="I175" s="491">
        <f>SUM(I176:I177)</f>
        <v>407659</v>
      </c>
    </row>
    <row r="176" spans="1:9" s="563" customFormat="1" ht="33" hidden="1" customHeight="1" x14ac:dyDescent="0.25">
      <c r="A176" s="77" t="s">
        <v>598</v>
      </c>
      <c r="B176" s="54" t="s">
        <v>50</v>
      </c>
      <c r="C176" s="44" t="s">
        <v>20</v>
      </c>
      <c r="D176" s="54" t="s">
        <v>32</v>
      </c>
      <c r="E176" s="239" t="s">
        <v>215</v>
      </c>
      <c r="F176" s="240" t="s">
        <v>10</v>
      </c>
      <c r="G176" s="446" t="s">
        <v>893</v>
      </c>
      <c r="H176" s="44" t="s">
        <v>16</v>
      </c>
      <c r="I176" s="566"/>
    </row>
    <row r="177" spans="1:12" s="562" customFormat="1" ht="33.75" customHeight="1" x14ac:dyDescent="0.25">
      <c r="A177" s="77" t="s">
        <v>184</v>
      </c>
      <c r="B177" s="54" t="s">
        <v>50</v>
      </c>
      <c r="C177" s="44" t="s">
        <v>20</v>
      </c>
      <c r="D177" s="54" t="s">
        <v>32</v>
      </c>
      <c r="E177" s="239" t="s">
        <v>215</v>
      </c>
      <c r="F177" s="240" t="s">
        <v>10</v>
      </c>
      <c r="G177" s="446" t="s">
        <v>1119</v>
      </c>
      <c r="H177" s="44" t="s">
        <v>179</v>
      </c>
      <c r="I177" s="493">
        <v>407659</v>
      </c>
    </row>
    <row r="178" spans="1:12" ht="17.25" hidden="1" customHeight="1" x14ac:dyDescent="0.25">
      <c r="A178" s="555" t="s">
        <v>770</v>
      </c>
      <c r="B178" s="54" t="s">
        <v>50</v>
      </c>
      <c r="C178" s="44" t="s">
        <v>20</v>
      </c>
      <c r="D178" s="54" t="s">
        <v>32</v>
      </c>
      <c r="E178" s="239" t="s">
        <v>215</v>
      </c>
      <c r="F178" s="240" t="s">
        <v>10</v>
      </c>
      <c r="G178" s="446">
        <v>13604</v>
      </c>
      <c r="H178" s="44"/>
      <c r="I178" s="491">
        <f>SUM(I179)</f>
        <v>0</v>
      </c>
    </row>
    <row r="179" spans="1:12" ht="33" hidden="1" customHeight="1" x14ac:dyDescent="0.25">
      <c r="A179" s="77" t="s">
        <v>598</v>
      </c>
      <c r="B179" s="54" t="s">
        <v>50</v>
      </c>
      <c r="C179" s="44" t="s">
        <v>20</v>
      </c>
      <c r="D179" s="54" t="s">
        <v>32</v>
      </c>
      <c r="E179" s="239" t="s">
        <v>215</v>
      </c>
      <c r="F179" s="240" t="s">
        <v>10</v>
      </c>
      <c r="G179" s="446">
        <v>13604</v>
      </c>
      <c r="H179" s="44" t="s">
        <v>16</v>
      </c>
      <c r="I179" s="493"/>
    </row>
    <row r="180" spans="1:12" ht="18" hidden="1" customHeight="1" x14ac:dyDescent="0.25">
      <c r="A180" s="77" t="s">
        <v>905</v>
      </c>
      <c r="B180" s="54" t="s">
        <v>50</v>
      </c>
      <c r="C180" s="44" t="s">
        <v>20</v>
      </c>
      <c r="D180" s="54" t="s">
        <v>32</v>
      </c>
      <c r="E180" s="239" t="s">
        <v>215</v>
      </c>
      <c r="F180" s="240" t="s">
        <v>10</v>
      </c>
      <c r="G180" s="241" t="s">
        <v>771</v>
      </c>
      <c r="H180" s="44"/>
      <c r="I180" s="491">
        <f>SUM(I181)</f>
        <v>0</v>
      </c>
    </row>
    <row r="181" spans="1:12" ht="33" hidden="1" customHeight="1" x14ac:dyDescent="0.25">
      <c r="A181" s="91" t="s">
        <v>598</v>
      </c>
      <c r="B181" s="54" t="s">
        <v>50</v>
      </c>
      <c r="C181" s="44" t="s">
        <v>20</v>
      </c>
      <c r="D181" s="54" t="s">
        <v>32</v>
      </c>
      <c r="E181" s="239" t="s">
        <v>215</v>
      </c>
      <c r="F181" s="240" t="s">
        <v>10</v>
      </c>
      <c r="G181" s="241" t="s">
        <v>771</v>
      </c>
      <c r="H181" s="44" t="s">
        <v>16</v>
      </c>
      <c r="I181" s="493"/>
    </row>
    <row r="182" spans="1:12" ht="30" customHeight="1" x14ac:dyDescent="0.25">
      <c r="A182" s="77" t="s">
        <v>464</v>
      </c>
      <c r="B182" s="54" t="s">
        <v>50</v>
      </c>
      <c r="C182" s="44" t="s">
        <v>20</v>
      </c>
      <c r="D182" s="54" t="s">
        <v>32</v>
      </c>
      <c r="E182" s="239" t="s">
        <v>215</v>
      </c>
      <c r="F182" s="240" t="s">
        <v>10</v>
      </c>
      <c r="G182" s="241" t="s">
        <v>465</v>
      </c>
      <c r="H182" s="44"/>
      <c r="I182" s="491">
        <f>SUM(I183)</f>
        <v>702703</v>
      </c>
    </row>
    <row r="183" spans="1:12" ht="19.5" customHeight="1" x14ac:dyDescent="0.25">
      <c r="A183" s="77" t="s">
        <v>21</v>
      </c>
      <c r="B183" s="54" t="s">
        <v>50</v>
      </c>
      <c r="C183" s="44" t="s">
        <v>20</v>
      </c>
      <c r="D183" s="54" t="s">
        <v>32</v>
      </c>
      <c r="E183" s="106" t="s">
        <v>215</v>
      </c>
      <c r="F183" s="285" t="s">
        <v>10</v>
      </c>
      <c r="G183" s="286" t="s">
        <v>465</v>
      </c>
      <c r="H183" s="44" t="s">
        <v>68</v>
      </c>
      <c r="I183" s="493">
        <v>702703</v>
      </c>
    </row>
    <row r="184" spans="1:12" ht="47.25" x14ac:dyDescent="0.25">
      <c r="A184" s="77" t="s">
        <v>466</v>
      </c>
      <c r="B184" s="54" t="s">
        <v>50</v>
      </c>
      <c r="C184" s="44" t="s">
        <v>20</v>
      </c>
      <c r="D184" s="54" t="s">
        <v>32</v>
      </c>
      <c r="E184" s="239" t="s">
        <v>215</v>
      </c>
      <c r="F184" s="240" t="s">
        <v>10</v>
      </c>
      <c r="G184" s="241" t="s">
        <v>467</v>
      </c>
      <c r="H184" s="44"/>
      <c r="I184" s="491">
        <f>SUM(I185)</f>
        <v>3131645</v>
      </c>
    </row>
    <row r="185" spans="1:12" ht="18" customHeight="1" x14ac:dyDescent="0.25">
      <c r="A185" s="77" t="s">
        <v>21</v>
      </c>
      <c r="B185" s="54" t="s">
        <v>50</v>
      </c>
      <c r="C185" s="44" t="s">
        <v>20</v>
      </c>
      <c r="D185" s="54" t="s">
        <v>32</v>
      </c>
      <c r="E185" s="239" t="s">
        <v>215</v>
      </c>
      <c r="F185" s="240" t="s">
        <v>10</v>
      </c>
      <c r="G185" s="241" t="s">
        <v>467</v>
      </c>
      <c r="H185" s="44" t="s">
        <v>68</v>
      </c>
      <c r="I185" s="493">
        <v>3131645</v>
      </c>
    </row>
    <row r="186" spans="1:12" ht="33.75" customHeight="1" x14ac:dyDescent="0.25">
      <c r="A186" s="77" t="s">
        <v>142</v>
      </c>
      <c r="B186" s="54" t="s">
        <v>50</v>
      </c>
      <c r="C186" s="44" t="s">
        <v>20</v>
      </c>
      <c r="D186" s="54" t="s">
        <v>32</v>
      </c>
      <c r="E186" s="239" t="s">
        <v>215</v>
      </c>
      <c r="F186" s="240" t="s">
        <v>10</v>
      </c>
      <c r="G186" s="241" t="s">
        <v>463</v>
      </c>
      <c r="H186" s="44"/>
      <c r="I186" s="491">
        <f>SUM(I187)</f>
        <v>4386492</v>
      </c>
      <c r="J186" s="560"/>
      <c r="K186" s="448"/>
      <c r="L186" s="448"/>
    </row>
    <row r="187" spans="1:12" ht="33.75" customHeight="1" x14ac:dyDescent="0.25">
      <c r="A187" s="77" t="s">
        <v>184</v>
      </c>
      <c r="B187" s="54" t="s">
        <v>50</v>
      </c>
      <c r="C187" s="44" t="s">
        <v>20</v>
      </c>
      <c r="D187" s="54" t="s">
        <v>32</v>
      </c>
      <c r="E187" s="239" t="s">
        <v>215</v>
      </c>
      <c r="F187" s="240" t="s">
        <v>10</v>
      </c>
      <c r="G187" s="241" t="s">
        <v>463</v>
      </c>
      <c r="H187" s="44" t="s">
        <v>179</v>
      </c>
      <c r="I187" s="493">
        <v>4386492</v>
      </c>
    </row>
    <row r="188" spans="1:12" ht="78.75" x14ac:dyDescent="0.25">
      <c r="A188" s="77" t="s">
        <v>254</v>
      </c>
      <c r="B188" s="54" t="s">
        <v>50</v>
      </c>
      <c r="C188" s="44" t="s">
        <v>20</v>
      </c>
      <c r="D188" s="124" t="s">
        <v>32</v>
      </c>
      <c r="E188" s="239" t="s">
        <v>252</v>
      </c>
      <c r="F188" s="240" t="s">
        <v>422</v>
      </c>
      <c r="G188" s="241" t="s">
        <v>423</v>
      </c>
      <c r="H188" s="44"/>
      <c r="I188" s="491">
        <f>SUM(I189)</f>
        <v>50880</v>
      </c>
    </row>
    <row r="189" spans="1:12" ht="47.25" x14ac:dyDescent="0.25">
      <c r="A189" s="77" t="s">
        <v>468</v>
      </c>
      <c r="B189" s="54" t="s">
        <v>50</v>
      </c>
      <c r="C189" s="44" t="s">
        <v>20</v>
      </c>
      <c r="D189" s="124" t="s">
        <v>32</v>
      </c>
      <c r="E189" s="239" t="s">
        <v>252</v>
      </c>
      <c r="F189" s="240" t="s">
        <v>10</v>
      </c>
      <c r="G189" s="241" t="s">
        <v>423</v>
      </c>
      <c r="H189" s="44"/>
      <c r="I189" s="491">
        <f>SUM(I190+I192)</f>
        <v>50880</v>
      </c>
    </row>
    <row r="190" spans="1:12" ht="31.5" x14ac:dyDescent="0.25">
      <c r="A190" s="77" t="s">
        <v>253</v>
      </c>
      <c r="B190" s="54" t="s">
        <v>50</v>
      </c>
      <c r="C190" s="44" t="s">
        <v>20</v>
      </c>
      <c r="D190" s="124" t="s">
        <v>32</v>
      </c>
      <c r="E190" s="239" t="s">
        <v>252</v>
      </c>
      <c r="F190" s="240" t="s">
        <v>10</v>
      </c>
      <c r="G190" s="241" t="s">
        <v>469</v>
      </c>
      <c r="H190" s="44"/>
      <c r="I190" s="491">
        <f>SUM(I191)</f>
        <v>50880</v>
      </c>
    </row>
    <row r="191" spans="1:12" ht="31.5" customHeight="1" x14ac:dyDescent="0.25">
      <c r="A191" s="386" t="s">
        <v>598</v>
      </c>
      <c r="B191" s="303" t="s">
        <v>50</v>
      </c>
      <c r="C191" s="44" t="s">
        <v>20</v>
      </c>
      <c r="D191" s="124" t="s">
        <v>32</v>
      </c>
      <c r="E191" s="239" t="s">
        <v>252</v>
      </c>
      <c r="F191" s="240" t="s">
        <v>10</v>
      </c>
      <c r="G191" s="241" t="s">
        <v>469</v>
      </c>
      <c r="H191" s="44" t="s">
        <v>16</v>
      </c>
      <c r="I191" s="493">
        <v>50880</v>
      </c>
    </row>
    <row r="192" spans="1:12" ht="16.5" hidden="1" customHeight="1" x14ac:dyDescent="0.25">
      <c r="A192" s="7" t="s">
        <v>877</v>
      </c>
      <c r="B192" s="558" t="s">
        <v>50</v>
      </c>
      <c r="C192" s="44" t="s">
        <v>20</v>
      </c>
      <c r="D192" s="124" t="s">
        <v>32</v>
      </c>
      <c r="E192" s="239" t="s">
        <v>252</v>
      </c>
      <c r="F192" s="240" t="s">
        <v>10</v>
      </c>
      <c r="G192" s="241" t="s">
        <v>876</v>
      </c>
      <c r="H192" s="44"/>
      <c r="I192" s="491">
        <f>SUM(I193)</f>
        <v>0</v>
      </c>
    </row>
    <row r="193" spans="1:9" ht="31.5" hidden="1" customHeight="1" x14ac:dyDescent="0.25">
      <c r="A193" s="7" t="s">
        <v>598</v>
      </c>
      <c r="B193" s="303" t="s">
        <v>50</v>
      </c>
      <c r="C193" s="44" t="s">
        <v>20</v>
      </c>
      <c r="D193" s="124" t="s">
        <v>32</v>
      </c>
      <c r="E193" s="239" t="s">
        <v>252</v>
      </c>
      <c r="F193" s="240" t="s">
        <v>10</v>
      </c>
      <c r="G193" s="241" t="s">
        <v>876</v>
      </c>
      <c r="H193" s="44" t="s">
        <v>16</v>
      </c>
      <c r="I193" s="493"/>
    </row>
    <row r="194" spans="1:9" ht="48" customHeight="1" x14ac:dyDescent="0.25">
      <c r="A194" s="118" t="s">
        <v>1136</v>
      </c>
      <c r="B194" s="32" t="s">
        <v>50</v>
      </c>
      <c r="C194" s="28" t="s">
        <v>20</v>
      </c>
      <c r="D194" s="123" t="s">
        <v>32</v>
      </c>
      <c r="E194" s="242" t="s">
        <v>220</v>
      </c>
      <c r="F194" s="243" t="s">
        <v>422</v>
      </c>
      <c r="G194" s="244" t="s">
        <v>423</v>
      </c>
      <c r="H194" s="28"/>
      <c r="I194" s="490">
        <f>SUM(I195)</f>
        <v>24767419</v>
      </c>
    </row>
    <row r="195" spans="1:9" ht="65.25" customHeight="1" x14ac:dyDescent="0.25">
      <c r="A195" s="7" t="s">
        <v>1137</v>
      </c>
      <c r="B195" s="6" t="s">
        <v>50</v>
      </c>
      <c r="C195" s="44" t="s">
        <v>20</v>
      </c>
      <c r="D195" s="124" t="s">
        <v>32</v>
      </c>
      <c r="E195" s="245" t="s">
        <v>221</v>
      </c>
      <c r="F195" s="246" t="s">
        <v>422</v>
      </c>
      <c r="G195" s="247" t="s">
        <v>423</v>
      </c>
      <c r="H195" s="44"/>
      <c r="I195" s="491">
        <f>SUM(I196)</f>
        <v>24767419</v>
      </c>
    </row>
    <row r="196" spans="1:9" ht="49.5" customHeight="1" x14ac:dyDescent="0.25">
      <c r="A196" s="7" t="s">
        <v>483</v>
      </c>
      <c r="B196" s="6" t="s">
        <v>50</v>
      </c>
      <c r="C196" s="44" t="s">
        <v>20</v>
      </c>
      <c r="D196" s="124" t="s">
        <v>32</v>
      </c>
      <c r="E196" s="245" t="s">
        <v>221</v>
      </c>
      <c r="F196" s="246" t="s">
        <v>12</v>
      </c>
      <c r="G196" s="247" t="s">
        <v>423</v>
      </c>
      <c r="H196" s="44"/>
      <c r="I196" s="491">
        <f>SUM(I197+I199)</f>
        <v>24767419</v>
      </c>
    </row>
    <row r="197" spans="1:9" ht="30" customHeight="1" x14ac:dyDescent="0.25">
      <c r="A197" s="7" t="s">
        <v>1127</v>
      </c>
      <c r="B197" s="6" t="s">
        <v>50</v>
      </c>
      <c r="C197" s="44" t="s">
        <v>20</v>
      </c>
      <c r="D197" s="124" t="s">
        <v>32</v>
      </c>
      <c r="E197" s="245" t="s">
        <v>221</v>
      </c>
      <c r="F197" s="246" t="s">
        <v>12</v>
      </c>
      <c r="G197" s="247" t="s">
        <v>818</v>
      </c>
      <c r="H197" s="44"/>
      <c r="I197" s="491">
        <f>SUM(I198)</f>
        <v>24767419</v>
      </c>
    </row>
    <row r="198" spans="1:9" ht="31.5" customHeight="1" x14ac:dyDescent="0.25">
      <c r="A198" s="7" t="s">
        <v>184</v>
      </c>
      <c r="B198" s="6" t="s">
        <v>50</v>
      </c>
      <c r="C198" s="44" t="s">
        <v>20</v>
      </c>
      <c r="D198" s="124" t="s">
        <v>32</v>
      </c>
      <c r="E198" s="245" t="s">
        <v>221</v>
      </c>
      <c r="F198" s="246" t="s">
        <v>12</v>
      </c>
      <c r="G198" s="247" t="s">
        <v>818</v>
      </c>
      <c r="H198" s="44" t="s">
        <v>179</v>
      </c>
      <c r="I198" s="493">
        <v>24767419</v>
      </c>
    </row>
    <row r="199" spans="1:9" ht="18" hidden="1" customHeight="1" x14ac:dyDescent="0.25">
      <c r="A199" s="7" t="s">
        <v>774</v>
      </c>
      <c r="B199" s="6" t="s">
        <v>50</v>
      </c>
      <c r="C199" s="44" t="s">
        <v>20</v>
      </c>
      <c r="D199" s="124" t="s">
        <v>32</v>
      </c>
      <c r="E199" s="245" t="s">
        <v>221</v>
      </c>
      <c r="F199" s="246" t="s">
        <v>12</v>
      </c>
      <c r="G199" s="247" t="s">
        <v>824</v>
      </c>
      <c r="H199" s="44"/>
      <c r="I199" s="491">
        <f>SUM(I200)</f>
        <v>0</v>
      </c>
    </row>
    <row r="200" spans="1:9" ht="31.5" hidden="1" customHeight="1" x14ac:dyDescent="0.25">
      <c r="A200" s="7" t="s">
        <v>184</v>
      </c>
      <c r="B200" s="6" t="s">
        <v>50</v>
      </c>
      <c r="C200" s="44" t="s">
        <v>20</v>
      </c>
      <c r="D200" s="124" t="s">
        <v>32</v>
      </c>
      <c r="E200" s="245" t="s">
        <v>221</v>
      </c>
      <c r="F200" s="246" t="s">
        <v>12</v>
      </c>
      <c r="G200" s="247" t="s">
        <v>824</v>
      </c>
      <c r="H200" s="44" t="s">
        <v>179</v>
      </c>
      <c r="I200" s="493"/>
    </row>
    <row r="201" spans="1:9" ht="15.75" x14ac:dyDescent="0.25">
      <c r="A201" s="100" t="s">
        <v>26</v>
      </c>
      <c r="B201" s="26" t="s">
        <v>50</v>
      </c>
      <c r="C201" s="22" t="s">
        <v>20</v>
      </c>
      <c r="D201" s="26">
        <v>12</v>
      </c>
      <c r="E201" s="101"/>
      <c r="F201" s="310"/>
      <c r="G201" s="311"/>
      <c r="H201" s="22"/>
      <c r="I201" s="489">
        <f>SUM(I202,I207,I212,I223)</f>
        <v>1507127</v>
      </c>
    </row>
    <row r="202" spans="1:9" ht="47.25" x14ac:dyDescent="0.25">
      <c r="A202" s="27" t="s">
        <v>132</v>
      </c>
      <c r="B202" s="30" t="s">
        <v>50</v>
      </c>
      <c r="C202" s="28" t="s">
        <v>20</v>
      </c>
      <c r="D202" s="30">
        <v>12</v>
      </c>
      <c r="E202" s="236" t="s">
        <v>448</v>
      </c>
      <c r="F202" s="237" t="s">
        <v>422</v>
      </c>
      <c r="G202" s="238" t="s">
        <v>423</v>
      </c>
      <c r="H202" s="28"/>
      <c r="I202" s="490">
        <f>SUM(I203)</f>
        <v>568600</v>
      </c>
    </row>
    <row r="203" spans="1:9" ht="66.75" customHeight="1" x14ac:dyDescent="0.25">
      <c r="A203" s="55" t="s">
        <v>133</v>
      </c>
      <c r="B203" s="54" t="s">
        <v>50</v>
      </c>
      <c r="C203" s="2" t="s">
        <v>20</v>
      </c>
      <c r="D203" s="381">
        <v>12</v>
      </c>
      <c r="E203" s="251" t="s">
        <v>205</v>
      </c>
      <c r="F203" s="252" t="s">
        <v>422</v>
      </c>
      <c r="G203" s="253" t="s">
        <v>423</v>
      </c>
      <c r="H203" s="2"/>
      <c r="I203" s="491">
        <f>SUM(I204)</f>
        <v>568600</v>
      </c>
    </row>
    <row r="204" spans="1:9" ht="47.25" x14ac:dyDescent="0.25">
      <c r="A204" s="55" t="s">
        <v>449</v>
      </c>
      <c r="B204" s="54" t="s">
        <v>50</v>
      </c>
      <c r="C204" s="2" t="s">
        <v>20</v>
      </c>
      <c r="D204" s="381">
        <v>12</v>
      </c>
      <c r="E204" s="251" t="s">
        <v>205</v>
      </c>
      <c r="F204" s="252" t="s">
        <v>10</v>
      </c>
      <c r="G204" s="253" t="s">
        <v>423</v>
      </c>
      <c r="H204" s="2"/>
      <c r="I204" s="491">
        <f>SUM(I205)</f>
        <v>568600</v>
      </c>
    </row>
    <row r="205" spans="1:9" ht="16.5" customHeight="1" x14ac:dyDescent="0.25">
      <c r="A205" s="86" t="s">
        <v>451</v>
      </c>
      <c r="B205" s="381" t="s">
        <v>50</v>
      </c>
      <c r="C205" s="2" t="s">
        <v>20</v>
      </c>
      <c r="D205" s="381">
        <v>12</v>
      </c>
      <c r="E205" s="251" t="s">
        <v>205</v>
      </c>
      <c r="F205" s="252" t="s">
        <v>10</v>
      </c>
      <c r="G205" s="253" t="s">
        <v>450</v>
      </c>
      <c r="H205" s="2"/>
      <c r="I205" s="491">
        <f>SUM(I206)</f>
        <v>568600</v>
      </c>
    </row>
    <row r="206" spans="1:9" ht="33" customHeight="1" x14ac:dyDescent="0.25">
      <c r="A206" s="91" t="s">
        <v>598</v>
      </c>
      <c r="B206" s="303" t="s">
        <v>50</v>
      </c>
      <c r="C206" s="2" t="s">
        <v>20</v>
      </c>
      <c r="D206" s="381">
        <v>12</v>
      </c>
      <c r="E206" s="251" t="s">
        <v>205</v>
      </c>
      <c r="F206" s="252" t="s">
        <v>10</v>
      </c>
      <c r="G206" s="253" t="s">
        <v>450</v>
      </c>
      <c r="H206" s="2" t="s">
        <v>16</v>
      </c>
      <c r="I206" s="492">
        <v>568600</v>
      </c>
    </row>
    <row r="207" spans="1:9" ht="47.25" x14ac:dyDescent="0.25">
      <c r="A207" s="27" t="s">
        <v>145</v>
      </c>
      <c r="B207" s="30" t="s">
        <v>50</v>
      </c>
      <c r="C207" s="28" t="s">
        <v>20</v>
      </c>
      <c r="D207" s="30">
        <v>12</v>
      </c>
      <c r="E207" s="236" t="s">
        <v>470</v>
      </c>
      <c r="F207" s="237" t="s">
        <v>422</v>
      </c>
      <c r="G207" s="238" t="s">
        <v>423</v>
      </c>
      <c r="H207" s="28"/>
      <c r="I207" s="490">
        <f>SUM(I208)</f>
        <v>48000</v>
      </c>
    </row>
    <row r="208" spans="1:9" ht="63" x14ac:dyDescent="0.25">
      <c r="A208" s="287" t="s">
        <v>146</v>
      </c>
      <c r="B208" s="312" t="s">
        <v>50</v>
      </c>
      <c r="C208" s="5" t="s">
        <v>20</v>
      </c>
      <c r="D208" s="402">
        <v>12</v>
      </c>
      <c r="E208" s="251" t="s">
        <v>216</v>
      </c>
      <c r="F208" s="252" t="s">
        <v>422</v>
      </c>
      <c r="G208" s="253" t="s">
        <v>423</v>
      </c>
      <c r="H208" s="2"/>
      <c r="I208" s="491">
        <f>SUM(I209)</f>
        <v>48000</v>
      </c>
    </row>
    <row r="209" spans="1:9" ht="35.25" customHeight="1" x14ac:dyDescent="0.25">
      <c r="A209" s="92" t="s">
        <v>471</v>
      </c>
      <c r="B209" s="6" t="s">
        <v>50</v>
      </c>
      <c r="C209" s="5" t="s">
        <v>20</v>
      </c>
      <c r="D209" s="402">
        <v>12</v>
      </c>
      <c r="E209" s="251" t="s">
        <v>216</v>
      </c>
      <c r="F209" s="252" t="s">
        <v>10</v>
      </c>
      <c r="G209" s="253" t="s">
        <v>423</v>
      </c>
      <c r="H209" s="284"/>
      <c r="I209" s="491">
        <f>SUM(I210)</f>
        <v>48000</v>
      </c>
    </row>
    <row r="210" spans="1:9" ht="15.75" customHeight="1" x14ac:dyDescent="0.25">
      <c r="A210" s="62" t="s">
        <v>103</v>
      </c>
      <c r="B210" s="381" t="s">
        <v>50</v>
      </c>
      <c r="C210" s="5" t="s">
        <v>20</v>
      </c>
      <c r="D210" s="402">
        <v>12</v>
      </c>
      <c r="E210" s="251" t="s">
        <v>216</v>
      </c>
      <c r="F210" s="252" t="s">
        <v>10</v>
      </c>
      <c r="G210" s="253" t="s">
        <v>472</v>
      </c>
      <c r="H210" s="60"/>
      <c r="I210" s="491">
        <f>SUM(I211)</f>
        <v>48000</v>
      </c>
    </row>
    <row r="211" spans="1:9" ht="30" customHeight="1" x14ac:dyDescent="0.25">
      <c r="A211" s="114" t="s">
        <v>598</v>
      </c>
      <c r="B211" s="6" t="s">
        <v>50</v>
      </c>
      <c r="C211" s="5" t="s">
        <v>20</v>
      </c>
      <c r="D211" s="402">
        <v>12</v>
      </c>
      <c r="E211" s="251" t="s">
        <v>216</v>
      </c>
      <c r="F211" s="252" t="s">
        <v>10</v>
      </c>
      <c r="G211" s="253" t="s">
        <v>472</v>
      </c>
      <c r="H211" s="60" t="s">
        <v>16</v>
      </c>
      <c r="I211" s="493">
        <v>48000</v>
      </c>
    </row>
    <row r="212" spans="1:9" ht="52.5" customHeight="1" x14ac:dyDescent="0.25">
      <c r="A212" s="76" t="s">
        <v>191</v>
      </c>
      <c r="B212" s="30" t="s">
        <v>50</v>
      </c>
      <c r="C212" s="28" t="s">
        <v>20</v>
      </c>
      <c r="D212" s="30">
        <v>12</v>
      </c>
      <c r="E212" s="236" t="s">
        <v>757</v>
      </c>
      <c r="F212" s="237" t="s">
        <v>422</v>
      </c>
      <c r="G212" s="238" t="s">
        <v>423</v>
      </c>
      <c r="H212" s="28"/>
      <c r="I212" s="490">
        <f>SUM(I213)</f>
        <v>880527</v>
      </c>
    </row>
    <row r="213" spans="1:9" ht="80.25" customHeight="1" x14ac:dyDescent="0.25">
      <c r="A213" s="77" t="s">
        <v>192</v>
      </c>
      <c r="B213" s="54" t="s">
        <v>50</v>
      </c>
      <c r="C213" s="44" t="s">
        <v>20</v>
      </c>
      <c r="D213" s="54">
        <v>12</v>
      </c>
      <c r="E213" s="239" t="s">
        <v>222</v>
      </c>
      <c r="F213" s="240" t="s">
        <v>422</v>
      </c>
      <c r="G213" s="241" t="s">
        <v>423</v>
      </c>
      <c r="H213" s="44"/>
      <c r="I213" s="491">
        <f>SUM(I214)</f>
        <v>880527</v>
      </c>
    </row>
    <row r="214" spans="1:9" ht="33" customHeight="1" x14ac:dyDescent="0.25">
      <c r="A214" s="77" t="s">
        <v>486</v>
      </c>
      <c r="B214" s="54" t="s">
        <v>50</v>
      </c>
      <c r="C214" s="44" t="s">
        <v>20</v>
      </c>
      <c r="D214" s="54">
        <v>12</v>
      </c>
      <c r="E214" s="239" t="s">
        <v>222</v>
      </c>
      <c r="F214" s="240" t="s">
        <v>10</v>
      </c>
      <c r="G214" s="241" t="s">
        <v>423</v>
      </c>
      <c r="H214" s="44"/>
      <c r="I214" s="491">
        <f>SUM(I215+I218+I221)</f>
        <v>880527</v>
      </c>
    </row>
    <row r="215" spans="1:9" ht="49.5" customHeight="1" x14ac:dyDescent="0.25">
      <c r="A215" s="77" t="s">
        <v>1068</v>
      </c>
      <c r="B215" s="54" t="s">
        <v>50</v>
      </c>
      <c r="C215" s="44" t="s">
        <v>20</v>
      </c>
      <c r="D215" s="54">
        <v>12</v>
      </c>
      <c r="E215" s="239" t="s">
        <v>222</v>
      </c>
      <c r="F215" s="240" t="s">
        <v>10</v>
      </c>
      <c r="G215" s="446">
        <v>13600</v>
      </c>
      <c r="H215" s="44"/>
      <c r="I215" s="491">
        <f>SUM(I216:I217)</f>
        <v>406369</v>
      </c>
    </row>
    <row r="216" spans="1:9" ht="33" hidden="1" customHeight="1" x14ac:dyDescent="0.25">
      <c r="A216" s="114" t="s">
        <v>598</v>
      </c>
      <c r="B216" s="54" t="s">
        <v>50</v>
      </c>
      <c r="C216" s="44" t="s">
        <v>20</v>
      </c>
      <c r="D216" s="54">
        <v>12</v>
      </c>
      <c r="E216" s="239" t="s">
        <v>222</v>
      </c>
      <c r="F216" s="240" t="s">
        <v>10</v>
      </c>
      <c r="G216" s="446">
        <v>13600</v>
      </c>
      <c r="H216" s="44" t="s">
        <v>16</v>
      </c>
      <c r="I216" s="493"/>
    </row>
    <row r="217" spans="1:9" ht="17.25" customHeight="1" x14ac:dyDescent="0.25">
      <c r="A217" s="77" t="s">
        <v>21</v>
      </c>
      <c r="B217" s="54" t="s">
        <v>50</v>
      </c>
      <c r="C217" s="44" t="s">
        <v>20</v>
      </c>
      <c r="D217" s="54">
        <v>12</v>
      </c>
      <c r="E217" s="239" t="s">
        <v>222</v>
      </c>
      <c r="F217" s="240" t="s">
        <v>10</v>
      </c>
      <c r="G217" s="446">
        <v>13600</v>
      </c>
      <c r="H217" s="44" t="s">
        <v>68</v>
      </c>
      <c r="I217" s="493">
        <v>406369</v>
      </c>
    </row>
    <row r="218" spans="1:9" ht="33.75" customHeight="1" x14ac:dyDescent="0.25">
      <c r="A218" s="77" t="s">
        <v>1070</v>
      </c>
      <c r="B218" s="54" t="s">
        <v>50</v>
      </c>
      <c r="C218" s="44" t="s">
        <v>20</v>
      </c>
      <c r="D218" s="54">
        <v>12</v>
      </c>
      <c r="E218" s="239" t="s">
        <v>222</v>
      </c>
      <c r="F218" s="240" t="s">
        <v>10</v>
      </c>
      <c r="G218" s="241" t="s">
        <v>776</v>
      </c>
      <c r="H218" s="44"/>
      <c r="I218" s="491">
        <f>SUM(I219:I220)</f>
        <v>174158</v>
      </c>
    </row>
    <row r="219" spans="1:9" ht="33.75" hidden="1" customHeight="1" x14ac:dyDescent="0.25">
      <c r="A219" s="114" t="s">
        <v>598</v>
      </c>
      <c r="B219" s="54" t="s">
        <v>50</v>
      </c>
      <c r="C219" s="44" t="s">
        <v>20</v>
      </c>
      <c r="D219" s="54">
        <v>12</v>
      </c>
      <c r="E219" s="239" t="s">
        <v>222</v>
      </c>
      <c r="F219" s="240" t="s">
        <v>10</v>
      </c>
      <c r="G219" s="241" t="s">
        <v>776</v>
      </c>
      <c r="H219" s="44" t="s">
        <v>16</v>
      </c>
      <c r="I219" s="493"/>
    </row>
    <row r="220" spans="1:9" ht="18" customHeight="1" x14ac:dyDescent="0.25">
      <c r="A220" s="114" t="s">
        <v>21</v>
      </c>
      <c r="B220" s="54" t="s">
        <v>50</v>
      </c>
      <c r="C220" s="44" t="s">
        <v>20</v>
      </c>
      <c r="D220" s="54">
        <v>12</v>
      </c>
      <c r="E220" s="239" t="s">
        <v>222</v>
      </c>
      <c r="F220" s="240" t="s">
        <v>10</v>
      </c>
      <c r="G220" s="241" t="s">
        <v>776</v>
      </c>
      <c r="H220" s="44" t="s">
        <v>68</v>
      </c>
      <c r="I220" s="493">
        <v>174158</v>
      </c>
    </row>
    <row r="221" spans="1:9" s="563" customFormat="1" ht="33" customHeight="1" x14ac:dyDescent="0.25">
      <c r="A221" s="77" t="s">
        <v>1094</v>
      </c>
      <c r="B221" s="54" t="s">
        <v>50</v>
      </c>
      <c r="C221" s="44" t="s">
        <v>20</v>
      </c>
      <c r="D221" s="54">
        <v>12</v>
      </c>
      <c r="E221" s="239" t="s">
        <v>222</v>
      </c>
      <c r="F221" s="240" t="s">
        <v>10</v>
      </c>
      <c r="G221" s="241" t="s">
        <v>1093</v>
      </c>
      <c r="H221" s="44"/>
      <c r="I221" s="491">
        <f>SUM(I222)</f>
        <v>300000</v>
      </c>
    </row>
    <row r="222" spans="1:9" s="563" customFormat="1" ht="30.75" customHeight="1" x14ac:dyDescent="0.25">
      <c r="A222" s="114" t="s">
        <v>598</v>
      </c>
      <c r="B222" s="54" t="s">
        <v>50</v>
      </c>
      <c r="C222" s="44" t="s">
        <v>20</v>
      </c>
      <c r="D222" s="54">
        <v>12</v>
      </c>
      <c r="E222" s="239" t="s">
        <v>222</v>
      </c>
      <c r="F222" s="240" t="s">
        <v>10</v>
      </c>
      <c r="G222" s="241" t="s">
        <v>1093</v>
      </c>
      <c r="H222" s="44" t="s">
        <v>16</v>
      </c>
      <c r="I222" s="493">
        <v>300000</v>
      </c>
    </row>
    <row r="223" spans="1:9" ht="31.5" x14ac:dyDescent="0.25">
      <c r="A223" s="66" t="s">
        <v>143</v>
      </c>
      <c r="B223" s="33" t="s">
        <v>50</v>
      </c>
      <c r="C223" s="29" t="s">
        <v>20</v>
      </c>
      <c r="D223" s="29" t="s">
        <v>77</v>
      </c>
      <c r="E223" s="230" t="s">
        <v>217</v>
      </c>
      <c r="F223" s="231" t="s">
        <v>422</v>
      </c>
      <c r="G223" s="232" t="s">
        <v>423</v>
      </c>
      <c r="H223" s="28"/>
      <c r="I223" s="490">
        <f>SUM(I224)</f>
        <v>10000</v>
      </c>
    </row>
    <row r="224" spans="1:9" ht="46.5" customHeight="1" x14ac:dyDescent="0.25">
      <c r="A224" s="86" t="s">
        <v>144</v>
      </c>
      <c r="B224" s="402" t="s">
        <v>50</v>
      </c>
      <c r="C224" s="5" t="s">
        <v>20</v>
      </c>
      <c r="D224" s="402">
        <v>12</v>
      </c>
      <c r="E224" s="251" t="s">
        <v>218</v>
      </c>
      <c r="F224" s="252" t="s">
        <v>422</v>
      </c>
      <c r="G224" s="253" t="s">
        <v>423</v>
      </c>
      <c r="H224" s="284"/>
      <c r="I224" s="491">
        <f>SUM(I225)</f>
        <v>10000</v>
      </c>
    </row>
    <row r="225" spans="1:9" ht="63" x14ac:dyDescent="0.25">
      <c r="A225" s="86" t="s">
        <v>473</v>
      </c>
      <c r="B225" s="402" t="s">
        <v>50</v>
      </c>
      <c r="C225" s="5" t="s">
        <v>20</v>
      </c>
      <c r="D225" s="402">
        <v>12</v>
      </c>
      <c r="E225" s="251" t="s">
        <v>218</v>
      </c>
      <c r="F225" s="252" t="s">
        <v>10</v>
      </c>
      <c r="G225" s="253" t="s">
        <v>423</v>
      </c>
      <c r="H225" s="284"/>
      <c r="I225" s="491">
        <f>SUM(I226+I228)</f>
        <v>10000</v>
      </c>
    </row>
    <row r="226" spans="1:9" ht="31.5" x14ac:dyDescent="0.25">
      <c r="A226" s="3" t="s">
        <v>475</v>
      </c>
      <c r="B226" s="402" t="s">
        <v>50</v>
      </c>
      <c r="C226" s="5" t="s">
        <v>20</v>
      </c>
      <c r="D226" s="402">
        <v>12</v>
      </c>
      <c r="E226" s="251" t="s">
        <v>218</v>
      </c>
      <c r="F226" s="252" t="s">
        <v>10</v>
      </c>
      <c r="G226" s="253" t="s">
        <v>474</v>
      </c>
      <c r="H226" s="284"/>
      <c r="I226" s="491">
        <f>SUM(I227)</f>
        <v>10000</v>
      </c>
    </row>
    <row r="227" spans="1:9" ht="16.5" customHeight="1" x14ac:dyDescent="0.25">
      <c r="A227" s="86" t="s">
        <v>18</v>
      </c>
      <c r="B227" s="402" t="s">
        <v>50</v>
      </c>
      <c r="C227" s="5" t="s">
        <v>20</v>
      </c>
      <c r="D227" s="402">
        <v>12</v>
      </c>
      <c r="E227" s="251" t="s">
        <v>218</v>
      </c>
      <c r="F227" s="252" t="s">
        <v>10</v>
      </c>
      <c r="G227" s="253" t="s">
        <v>474</v>
      </c>
      <c r="H227" s="284" t="s">
        <v>17</v>
      </c>
      <c r="I227" s="493">
        <v>10000</v>
      </c>
    </row>
    <row r="228" spans="1:9" ht="32.25" hidden="1" customHeight="1" x14ac:dyDescent="0.25">
      <c r="A228" s="400" t="s">
        <v>643</v>
      </c>
      <c r="B228" s="402" t="s">
        <v>50</v>
      </c>
      <c r="C228" s="5" t="s">
        <v>20</v>
      </c>
      <c r="D228" s="402">
        <v>12</v>
      </c>
      <c r="E228" s="251" t="s">
        <v>218</v>
      </c>
      <c r="F228" s="252" t="s">
        <v>10</v>
      </c>
      <c r="G228" s="253" t="s">
        <v>642</v>
      </c>
      <c r="H228" s="284"/>
      <c r="I228" s="491">
        <f>SUM(I229)</f>
        <v>0</v>
      </c>
    </row>
    <row r="229" spans="1:9" ht="16.5" hidden="1" customHeight="1" x14ac:dyDescent="0.25">
      <c r="A229" s="86" t="s">
        <v>18</v>
      </c>
      <c r="B229" s="402" t="s">
        <v>50</v>
      </c>
      <c r="C229" s="5" t="s">
        <v>20</v>
      </c>
      <c r="D229" s="402">
        <v>12</v>
      </c>
      <c r="E229" s="251" t="s">
        <v>218</v>
      </c>
      <c r="F229" s="252" t="s">
        <v>10</v>
      </c>
      <c r="G229" s="253" t="s">
        <v>642</v>
      </c>
      <c r="H229" s="284" t="s">
        <v>17</v>
      </c>
      <c r="I229" s="493"/>
    </row>
    <row r="230" spans="1:9" ht="15.75" x14ac:dyDescent="0.25">
      <c r="A230" s="17" t="s">
        <v>147</v>
      </c>
      <c r="B230" s="20" t="s">
        <v>50</v>
      </c>
      <c r="C230" s="18" t="s">
        <v>104</v>
      </c>
      <c r="D230" s="20"/>
      <c r="E230" s="307"/>
      <c r="F230" s="308"/>
      <c r="G230" s="309"/>
      <c r="H230" s="293"/>
      <c r="I230" s="488">
        <f>SUM(I231+I239+I269)</f>
        <v>722858</v>
      </c>
    </row>
    <row r="231" spans="1:9" s="9" customFormat="1" ht="15.75" x14ac:dyDescent="0.25">
      <c r="A231" s="21" t="s">
        <v>247</v>
      </c>
      <c r="B231" s="305" t="s">
        <v>50</v>
      </c>
      <c r="C231" s="25" t="s">
        <v>104</v>
      </c>
      <c r="D231" s="294" t="s">
        <v>10</v>
      </c>
      <c r="E231" s="281"/>
      <c r="F231" s="282"/>
      <c r="G231" s="283"/>
      <c r="H231" s="24"/>
      <c r="I231" s="489">
        <f>SUM(I232)</f>
        <v>30747</v>
      </c>
    </row>
    <row r="232" spans="1:9" ht="47.25" x14ac:dyDescent="0.25">
      <c r="A232" s="27" t="s">
        <v>191</v>
      </c>
      <c r="B232" s="33" t="s">
        <v>50</v>
      </c>
      <c r="C232" s="29" t="s">
        <v>104</v>
      </c>
      <c r="D232" s="126" t="s">
        <v>10</v>
      </c>
      <c r="E232" s="236" t="s">
        <v>476</v>
      </c>
      <c r="F232" s="237" t="s">
        <v>422</v>
      </c>
      <c r="G232" s="238" t="s">
        <v>423</v>
      </c>
      <c r="H232" s="31"/>
      <c r="I232" s="490">
        <f>SUM(I233)</f>
        <v>30747</v>
      </c>
    </row>
    <row r="233" spans="1:9" ht="78.75" x14ac:dyDescent="0.25">
      <c r="A233" s="3" t="s">
        <v>249</v>
      </c>
      <c r="B233" s="402" t="s">
        <v>50</v>
      </c>
      <c r="C233" s="5" t="s">
        <v>104</v>
      </c>
      <c r="D233" s="125" t="s">
        <v>10</v>
      </c>
      <c r="E233" s="251" t="s">
        <v>248</v>
      </c>
      <c r="F233" s="252" t="s">
        <v>422</v>
      </c>
      <c r="G233" s="253" t="s">
        <v>423</v>
      </c>
      <c r="H233" s="60"/>
      <c r="I233" s="491">
        <f>SUM(I234)</f>
        <v>30747</v>
      </c>
    </row>
    <row r="234" spans="1:9" ht="47.25" x14ac:dyDescent="0.25">
      <c r="A234" s="62" t="s">
        <v>612</v>
      </c>
      <c r="B234" s="125" t="s">
        <v>50</v>
      </c>
      <c r="C234" s="5" t="s">
        <v>104</v>
      </c>
      <c r="D234" s="125" t="s">
        <v>10</v>
      </c>
      <c r="E234" s="251" t="s">
        <v>248</v>
      </c>
      <c r="F234" s="252" t="s">
        <v>10</v>
      </c>
      <c r="G234" s="253" t="s">
        <v>423</v>
      </c>
      <c r="H234" s="60"/>
      <c r="I234" s="491">
        <f>SUM(I235+I237)</f>
        <v>30747</v>
      </c>
    </row>
    <row r="235" spans="1:9" ht="32.25" hidden="1" customHeight="1" x14ac:dyDescent="0.25">
      <c r="A235" s="109" t="s">
        <v>255</v>
      </c>
      <c r="B235" s="54" t="s">
        <v>50</v>
      </c>
      <c r="C235" s="5" t="s">
        <v>104</v>
      </c>
      <c r="D235" s="125" t="s">
        <v>10</v>
      </c>
      <c r="E235" s="251" t="s">
        <v>248</v>
      </c>
      <c r="F235" s="252" t="s">
        <v>10</v>
      </c>
      <c r="G235" s="253" t="s">
        <v>478</v>
      </c>
      <c r="H235" s="60"/>
      <c r="I235" s="491">
        <f>SUM(I236)</f>
        <v>0</v>
      </c>
    </row>
    <row r="236" spans="1:9" ht="30.75" hidden="1" customHeight="1" x14ac:dyDescent="0.25">
      <c r="A236" s="114" t="s">
        <v>598</v>
      </c>
      <c r="B236" s="6" t="s">
        <v>50</v>
      </c>
      <c r="C236" s="5" t="s">
        <v>104</v>
      </c>
      <c r="D236" s="125" t="s">
        <v>10</v>
      </c>
      <c r="E236" s="251" t="s">
        <v>248</v>
      </c>
      <c r="F236" s="252" t="s">
        <v>10</v>
      </c>
      <c r="G236" s="253" t="s">
        <v>478</v>
      </c>
      <c r="H236" s="60" t="s">
        <v>16</v>
      </c>
      <c r="I236" s="493"/>
    </row>
    <row r="237" spans="1:9" ht="33" customHeight="1" x14ac:dyDescent="0.25">
      <c r="A237" s="109" t="s">
        <v>479</v>
      </c>
      <c r="B237" s="322" t="s">
        <v>50</v>
      </c>
      <c r="C237" s="5" t="s">
        <v>104</v>
      </c>
      <c r="D237" s="125" t="s">
        <v>10</v>
      </c>
      <c r="E237" s="251" t="s">
        <v>248</v>
      </c>
      <c r="F237" s="252" t="s">
        <v>10</v>
      </c>
      <c r="G237" s="253" t="s">
        <v>480</v>
      </c>
      <c r="H237" s="60"/>
      <c r="I237" s="491">
        <f>SUM(I238)</f>
        <v>30747</v>
      </c>
    </row>
    <row r="238" spans="1:9" ht="17.25" customHeight="1" x14ac:dyDescent="0.25">
      <c r="A238" s="77" t="s">
        <v>21</v>
      </c>
      <c r="B238" s="320" t="s">
        <v>50</v>
      </c>
      <c r="C238" s="5" t="s">
        <v>104</v>
      </c>
      <c r="D238" s="125" t="s">
        <v>10</v>
      </c>
      <c r="E238" s="251" t="s">
        <v>248</v>
      </c>
      <c r="F238" s="252" t="s">
        <v>10</v>
      </c>
      <c r="G238" s="253" t="s">
        <v>480</v>
      </c>
      <c r="H238" s="60" t="s">
        <v>68</v>
      </c>
      <c r="I238" s="493">
        <v>30747</v>
      </c>
    </row>
    <row r="239" spans="1:9" ht="15.75" x14ac:dyDescent="0.25">
      <c r="A239" s="21" t="s">
        <v>148</v>
      </c>
      <c r="B239" s="305" t="s">
        <v>50</v>
      </c>
      <c r="C239" s="25" t="s">
        <v>104</v>
      </c>
      <c r="D239" s="22" t="s">
        <v>12</v>
      </c>
      <c r="E239" s="281"/>
      <c r="F239" s="282"/>
      <c r="G239" s="283"/>
      <c r="H239" s="24"/>
      <c r="I239" s="489">
        <f>SUM(I240+I253+I258)</f>
        <v>692111</v>
      </c>
    </row>
    <row r="240" spans="1:9" ht="36" hidden="1" customHeight="1" x14ac:dyDescent="0.25">
      <c r="A240" s="27" t="s">
        <v>180</v>
      </c>
      <c r="B240" s="33" t="s">
        <v>50</v>
      </c>
      <c r="C240" s="29" t="s">
        <v>104</v>
      </c>
      <c r="D240" s="33" t="s">
        <v>12</v>
      </c>
      <c r="E240" s="236" t="s">
        <v>481</v>
      </c>
      <c r="F240" s="237" t="s">
        <v>422</v>
      </c>
      <c r="G240" s="238" t="s">
        <v>423</v>
      </c>
      <c r="H240" s="31"/>
      <c r="I240" s="490">
        <f>SUM(I241)</f>
        <v>0</v>
      </c>
    </row>
    <row r="241" spans="1:9" ht="47.25" hidden="1" x14ac:dyDescent="0.25">
      <c r="A241" s="55" t="s">
        <v>181</v>
      </c>
      <c r="B241" s="320" t="s">
        <v>50</v>
      </c>
      <c r="C241" s="5" t="s">
        <v>104</v>
      </c>
      <c r="D241" s="402" t="s">
        <v>12</v>
      </c>
      <c r="E241" s="251" t="s">
        <v>219</v>
      </c>
      <c r="F241" s="252" t="s">
        <v>422</v>
      </c>
      <c r="G241" s="253" t="s">
        <v>423</v>
      </c>
      <c r="H241" s="60"/>
      <c r="I241" s="491">
        <f>SUM(I242)</f>
        <v>0</v>
      </c>
    </row>
    <row r="242" spans="1:9" ht="31.5" hidden="1" x14ac:dyDescent="0.25">
      <c r="A242" s="109" t="s">
        <v>482</v>
      </c>
      <c r="B242" s="322" t="s">
        <v>50</v>
      </c>
      <c r="C242" s="5" t="s">
        <v>104</v>
      </c>
      <c r="D242" s="402" t="s">
        <v>12</v>
      </c>
      <c r="E242" s="251" t="s">
        <v>219</v>
      </c>
      <c r="F242" s="252" t="s">
        <v>10</v>
      </c>
      <c r="G242" s="253" t="s">
        <v>423</v>
      </c>
      <c r="H242" s="60"/>
      <c r="I242" s="491">
        <f>SUM(I243+I245+I247+I249+I251)</f>
        <v>0</v>
      </c>
    </row>
    <row r="243" spans="1:9" ht="33.75" hidden="1" customHeight="1" x14ac:dyDescent="0.25">
      <c r="A243" s="109" t="s">
        <v>804</v>
      </c>
      <c r="B243" s="322" t="s">
        <v>50</v>
      </c>
      <c r="C243" s="5" t="s">
        <v>104</v>
      </c>
      <c r="D243" s="402" t="s">
        <v>12</v>
      </c>
      <c r="E243" s="251" t="s">
        <v>219</v>
      </c>
      <c r="F243" s="252" t="s">
        <v>10</v>
      </c>
      <c r="G243" s="392">
        <v>13420</v>
      </c>
      <c r="H243" s="60"/>
      <c r="I243" s="491">
        <f>SUM(I244)</f>
        <v>0</v>
      </c>
    </row>
    <row r="244" spans="1:9" ht="18" hidden="1" customHeight="1" x14ac:dyDescent="0.25">
      <c r="A244" s="109" t="s">
        <v>21</v>
      </c>
      <c r="B244" s="322" t="s">
        <v>50</v>
      </c>
      <c r="C244" s="5" t="s">
        <v>104</v>
      </c>
      <c r="D244" s="402" t="s">
        <v>12</v>
      </c>
      <c r="E244" s="251" t="s">
        <v>219</v>
      </c>
      <c r="F244" s="252" t="s">
        <v>10</v>
      </c>
      <c r="G244" s="392">
        <v>13420</v>
      </c>
      <c r="H244" s="60" t="s">
        <v>68</v>
      </c>
      <c r="I244" s="493"/>
    </row>
    <row r="245" spans="1:9" ht="31.5" hidden="1" x14ac:dyDescent="0.25">
      <c r="A245" s="109" t="s">
        <v>779</v>
      </c>
      <c r="B245" s="322" t="s">
        <v>50</v>
      </c>
      <c r="C245" s="5" t="s">
        <v>104</v>
      </c>
      <c r="D245" s="402" t="s">
        <v>12</v>
      </c>
      <c r="E245" s="251" t="s">
        <v>219</v>
      </c>
      <c r="F245" s="252" t="s">
        <v>10</v>
      </c>
      <c r="G245" s="392">
        <v>13430</v>
      </c>
      <c r="H245" s="60"/>
      <c r="I245" s="491">
        <f>SUM(I246)</f>
        <v>0</v>
      </c>
    </row>
    <row r="246" spans="1:9" ht="16.5" hidden="1" customHeight="1" x14ac:dyDescent="0.25">
      <c r="A246" s="109" t="s">
        <v>21</v>
      </c>
      <c r="B246" s="322" t="s">
        <v>50</v>
      </c>
      <c r="C246" s="5" t="s">
        <v>104</v>
      </c>
      <c r="D246" s="402" t="s">
        <v>12</v>
      </c>
      <c r="E246" s="251" t="s">
        <v>219</v>
      </c>
      <c r="F246" s="252" t="s">
        <v>10</v>
      </c>
      <c r="G246" s="392">
        <v>13430</v>
      </c>
      <c r="H246" s="60" t="s">
        <v>68</v>
      </c>
      <c r="I246" s="493"/>
    </row>
    <row r="247" spans="1:9" ht="31.5" hidden="1" x14ac:dyDescent="0.25">
      <c r="A247" s="109" t="s">
        <v>591</v>
      </c>
      <c r="B247" s="322" t="s">
        <v>50</v>
      </c>
      <c r="C247" s="5" t="s">
        <v>104</v>
      </c>
      <c r="D247" s="402" t="s">
        <v>12</v>
      </c>
      <c r="E247" s="251" t="s">
        <v>219</v>
      </c>
      <c r="F247" s="252" t="s">
        <v>10</v>
      </c>
      <c r="G247" s="253" t="s">
        <v>590</v>
      </c>
      <c r="H247" s="60"/>
      <c r="I247" s="491">
        <f>SUM(I248)</f>
        <v>0</v>
      </c>
    </row>
    <row r="248" spans="1:9" ht="16.5" hidden="1" customHeight="1" x14ac:dyDescent="0.25">
      <c r="A248" s="77" t="s">
        <v>21</v>
      </c>
      <c r="B248" s="322" t="s">
        <v>50</v>
      </c>
      <c r="C248" s="5" t="s">
        <v>104</v>
      </c>
      <c r="D248" s="402" t="s">
        <v>12</v>
      </c>
      <c r="E248" s="251" t="s">
        <v>219</v>
      </c>
      <c r="F248" s="252" t="s">
        <v>10</v>
      </c>
      <c r="G248" s="253" t="s">
        <v>590</v>
      </c>
      <c r="H248" s="60" t="s">
        <v>68</v>
      </c>
      <c r="I248" s="493"/>
    </row>
    <row r="249" spans="1:9" s="43" customFormat="1" ht="31.5" hidden="1" customHeight="1" x14ac:dyDescent="0.25">
      <c r="A249" s="77" t="s">
        <v>777</v>
      </c>
      <c r="B249" s="320" t="s">
        <v>50</v>
      </c>
      <c r="C249" s="5" t="s">
        <v>104</v>
      </c>
      <c r="D249" s="402" t="s">
        <v>12</v>
      </c>
      <c r="E249" s="251" t="s">
        <v>219</v>
      </c>
      <c r="F249" s="252" t="s">
        <v>10</v>
      </c>
      <c r="G249" s="253" t="s">
        <v>778</v>
      </c>
      <c r="H249" s="60"/>
      <c r="I249" s="491">
        <f>SUM(I250)</f>
        <v>0</v>
      </c>
    </row>
    <row r="250" spans="1:9" s="43" customFormat="1" ht="15.75" hidden="1" customHeight="1" x14ac:dyDescent="0.25">
      <c r="A250" s="77" t="s">
        <v>21</v>
      </c>
      <c r="B250" s="320" t="s">
        <v>50</v>
      </c>
      <c r="C250" s="5" t="s">
        <v>104</v>
      </c>
      <c r="D250" s="402" t="s">
        <v>12</v>
      </c>
      <c r="E250" s="251" t="s">
        <v>219</v>
      </c>
      <c r="F250" s="252" t="s">
        <v>10</v>
      </c>
      <c r="G250" s="253" t="s">
        <v>778</v>
      </c>
      <c r="H250" s="60" t="s">
        <v>68</v>
      </c>
      <c r="I250" s="493"/>
    </row>
    <row r="251" spans="1:9" s="43" customFormat="1" ht="32.25" hidden="1" customHeight="1" x14ac:dyDescent="0.25">
      <c r="A251" s="77" t="s">
        <v>805</v>
      </c>
      <c r="B251" s="320" t="s">
        <v>50</v>
      </c>
      <c r="C251" s="5" t="s">
        <v>104</v>
      </c>
      <c r="D251" s="402" t="s">
        <v>12</v>
      </c>
      <c r="E251" s="251" t="s">
        <v>219</v>
      </c>
      <c r="F251" s="252" t="s">
        <v>10</v>
      </c>
      <c r="G251" s="253" t="s">
        <v>780</v>
      </c>
      <c r="H251" s="60"/>
      <c r="I251" s="491">
        <f>SUM(I252)</f>
        <v>0</v>
      </c>
    </row>
    <row r="252" spans="1:9" s="43" customFormat="1" ht="15.75" hidden="1" customHeight="1" x14ac:dyDescent="0.25">
      <c r="A252" s="77" t="s">
        <v>21</v>
      </c>
      <c r="B252" s="320" t="s">
        <v>50</v>
      </c>
      <c r="C252" s="5" t="s">
        <v>104</v>
      </c>
      <c r="D252" s="402" t="s">
        <v>12</v>
      </c>
      <c r="E252" s="251" t="s">
        <v>219</v>
      </c>
      <c r="F252" s="252" t="s">
        <v>10</v>
      </c>
      <c r="G252" s="253" t="s">
        <v>780</v>
      </c>
      <c r="H252" s="60" t="s">
        <v>68</v>
      </c>
      <c r="I252" s="493"/>
    </row>
    <row r="253" spans="1:9" s="43" customFormat="1" ht="47.25" x14ac:dyDescent="0.25">
      <c r="A253" s="27" t="s">
        <v>191</v>
      </c>
      <c r="B253" s="33" t="s">
        <v>50</v>
      </c>
      <c r="C253" s="29" t="s">
        <v>104</v>
      </c>
      <c r="D253" s="126" t="s">
        <v>12</v>
      </c>
      <c r="E253" s="236" t="s">
        <v>476</v>
      </c>
      <c r="F253" s="237" t="s">
        <v>422</v>
      </c>
      <c r="G253" s="238" t="s">
        <v>423</v>
      </c>
      <c r="H253" s="31"/>
      <c r="I253" s="490">
        <f>SUM(I254)</f>
        <v>692111</v>
      </c>
    </row>
    <row r="254" spans="1:9" s="43" customFormat="1" ht="78.75" x14ac:dyDescent="0.25">
      <c r="A254" s="55" t="s">
        <v>249</v>
      </c>
      <c r="B254" s="320" t="s">
        <v>50</v>
      </c>
      <c r="C254" s="5" t="s">
        <v>104</v>
      </c>
      <c r="D254" s="125" t="s">
        <v>12</v>
      </c>
      <c r="E254" s="251" t="s">
        <v>248</v>
      </c>
      <c r="F254" s="252" t="s">
        <v>422</v>
      </c>
      <c r="G254" s="253" t="s">
        <v>423</v>
      </c>
      <c r="H254" s="284"/>
      <c r="I254" s="491">
        <f>SUM(I255)</f>
        <v>692111</v>
      </c>
    </row>
    <row r="255" spans="1:9" s="43" customFormat="1" ht="47.25" x14ac:dyDescent="0.25">
      <c r="A255" s="109" t="s">
        <v>477</v>
      </c>
      <c r="B255" s="322" t="s">
        <v>50</v>
      </c>
      <c r="C255" s="5" t="s">
        <v>104</v>
      </c>
      <c r="D255" s="125" t="s">
        <v>12</v>
      </c>
      <c r="E255" s="251" t="s">
        <v>248</v>
      </c>
      <c r="F255" s="252" t="s">
        <v>10</v>
      </c>
      <c r="G255" s="253" t="s">
        <v>423</v>
      </c>
      <c r="H255" s="284"/>
      <c r="I255" s="491">
        <f>SUM(I256)</f>
        <v>692111</v>
      </c>
    </row>
    <row r="256" spans="1:9" s="43" customFormat="1" ht="33.75" customHeight="1" x14ac:dyDescent="0.25">
      <c r="A256" s="109" t="s">
        <v>550</v>
      </c>
      <c r="B256" s="322" t="s">
        <v>50</v>
      </c>
      <c r="C256" s="5" t="s">
        <v>104</v>
      </c>
      <c r="D256" s="125" t="s">
        <v>12</v>
      </c>
      <c r="E256" s="251" t="s">
        <v>248</v>
      </c>
      <c r="F256" s="252" t="s">
        <v>10</v>
      </c>
      <c r="G256" s="253" t="s">
        <v>551</v>
      </c>
      <c r="H256" s="284"/>
      <c r="I256" s="491">
        <f>SUM(I257)</f>
        <v>692111</v>
      </c>
    </row>
    <row r="257" spans="1:9" s="43" customFormat="1" ht="18" customHeight="1" x14ac:dyDescent="0.25">
      <c r="A257" s="77" t="s">
        <v>21</v>
      </c>
      <c r="B257" s="320" t="s">
        <v>50</v>
      </c>
      <c r="C257" s="5" t="s">
        <v>104</v>
      </c>
      <c r="D257" s="125" t="s">
        <v>12</v>
      </c>
      <c r="E257" s="251" t="s">
        <v>248</v>
      </c>
      <c r="F257" s="252" t="s">
        <v>10</v>
      </c>
      <c r="G257" s="253" t="s">
        <v>551</v>
      </c>
      <c r="H257" s="284" t="s">
        <v>68</v>
      </c>
      <c r="I257" s="493">
        <v>692111</v>
      </c>
    </row>
    <row r="258" spans="1:9" s="43" customFormat="1" ht="31.5" hidden="1" x14ac:dyDescent="0.25">
      <c r="A258" s="27" t="s">
        <v>182</v>
      </c>
      <c r="B258" s="33" t="s">
        <v>50</v>
      </c>
      <c r="C258" s="29" t="s">
        <v>104</v>
      </c>
      <c r="D258" s="33" t="s">
        <v>12</v>
      </c>
      <c r="E258" s="236" t="s">
        <v>220</v>
      </c>
      <c r="F258" s="237" t="s">
        <v>422</v>
      </c>
      <c r="G258" s="238" t="s">
        <v>423</v>
      </c>
      <c r="H258" s="31"/>
      <c r="I258" s="490">
        <f>SUM(I259)</f>
        <v>0</v>
      </c>
    </row>
    <row r="259" spans="1:9" s="43" customFormat="1" ht="63" hidden="1" x14ac:dyDescent="0.25">
      <c r="A259" s="55" t="s">
        <v>183</v>
      </c>
      <c r="B259" s="320" t="s">
        <v>50</v>
      </c>
      <c r="C259" s="5" t="s">
        <v>104</v>
      </c>
      <c r="D259" s="402" t="s">
        <v>12</v>
      </c>
      <c r="E259" s="251" t="s">
        <v>221</v>
      </c>
      <c r="F259" s="252" t="s">
        <v>422</v>
      </c>
      <c r="G259" s="253" t="s">
        <v>423</v>
      </c>
      <c r="H259" s="60"/>
      <c r="I259" s="491">
        <f>SUM(I260)</f>
        <v>0</v>
      </c>
    </row>
    <row r="260" spans="1:9" s="43" customFormat="1" ht="47.25" hidden="1" x14ac:dyDescent="0.25">
      <c r="A260" s="55" t="s">
        <v>483</v>
      </c>
      <c r="B260" s="320" t="s">
        <v>50</v>
      </c>
      <c r="C260" s="5" t="s">
        <v>104</v>
      </c>
      <c r="D260" s="402" t="s">
        <v>12</v>
      </c>
      <c r="E260" s="251" t="s">
        <v>221</v>
      </c>
      <c r="F260" s="252" t="s">
        <v>12</v>
      </c>
      <c r="G260" s="253" t="s">
        <v>423</v>
      </c>
      <c r="H260" s="60"/>
      <c r="I260" s="491">
        <f>SUM(I265+I261+I263+I267)</f>
        <v>0</v>
      </c>
    </row>
    <row r="261" spans="1:9" s="43" customFormat="1" ht="31.5" hidden="1" x14ac:dyDescent="0.25">
      <c r="A261" s="55" t="s">
        <v>772</v>
      </c>
      <c r="B261" s="320" t="s">
        <v>50</v>
      </c>
      <c r="C261" s="5" t="s">
        <v>104</v>
      </c>
      <c r="D261" s="402" t="s">
        <v>12</v>
      </c>
      <c r="E261" s="251" t="s">
        <v>221</v>
      </c>
      <c r="F261" s="252" t="s">
        <v>12</v>
      </c>
      <c r="G261" s="253" t="s">
        <v>818</v>
      </c>
      <c r="H261" s="60"/>
      <c r="I261" s="491">
        <f>SUM(I262)</f>
        <v>0</v>
      </c>
    </row>
    <row r="262" spans="1:9" s="43" customFormat="1" ht="16.5" hidden="1" customHeight="1" x14ac:dyDescent="0.25">
      <c r="A262" s="3" t="s">
        <v>21</v>
      </c>
      <c r="B262" s="402" t="s">
        <v>50</v>
      </c>
      <c r="C262" s="5" t="s">
        <v>104</v>
      </c>
      <c r="D262" s="402" t="s">
        <v>12</v>
      </c>
      <c r="E262" s="251" t="s">
        <v>221</v>
      </c>
      <c r="F262" s="252" t="s">
        <v>12</v>
      </c>
      <c r="G262" s="253" t="s">
        <v>818</v>
      </c>
      <c r="H262" s="60" t="s">
        <v>68</v>
      </c>
      <c r="I262" s="493"/>
    </row>
    <row r="263" spans="1:9" s="43" customFormat="1" ht="19.5" hidden="1" customHeight="1" x14ac:dyDescent="0.25">
      <c r="A263" s="3" t="s">
        <v>774</v>
      </c>
      <c r="B263" s="402" t="s">
        <v>50</v>
      </c>
      <c r="C263" s="5" t="s">
        <v>104</v>
      </c>
      <c r="D263" s="402" t="s">
        <v>12</v>
      </c>
      <c r="E263" s="251" t="s">
        <v>221</v>
      </c>
      <c r="F263" s="252" t="s">
        <v>12</v>
      </c>
      <c r="G263" s="253" t="s">
        <v>848</v>
      </c>
      <c r="H263" s="60"/>
      <c r="I263" s="491">
        <f>SUM(I264)</f>
        <v>0</v>
      </c>
    </row>
    <row r="264" spans="1:9" s="43" customFormat="1" ht="16.5" hidden="1" customHeight="1" x14ac:dyDescent="0.25">
      <c r="A264" s="3" t="s">
        <v>21</v>
      </c>
      <c r="B264" s="402" t="s">
        <v>50</v>
      </c>
      <c r="C264" s="5" t="s">
        <v>104</v>
      </c>
      <c r="D264" s="402" t="s">
        <v>12</v>
      </c>
      <c r="E264" s="251" t="s">
        <v>221</v>
      </c>
      <c r="F264" s="252" t="s">
        <v>12</v>
      </c>
      <c r="G264" s="253" t="s">
        <v>848</v>
      </c>
      <c r="H264" s="60" t="s">
        <v>68</v>
      </c>
      <c r="I264" s="493"/>
    </row>
    <row r="265" spans="1:9" s="43" customFormat="1" ht="31.5" hidden="1" x14ac:dyDescent="0.25">
      <c r="A265" s="378" t="s">
        <v>825</v>
      </c>
      <c r="B265" s="320" t="s">
        <v>50</v>
      </c>
      <c r="C265" s="5" t="s">
        <v>104</v>
      </c>
      <c r="D265" s="402" t="s">
        <v>12</v>
      </c>
      <c r="E265" s="251" t="s">
        <v>221</v>
      </c>
      <c r="F265" s="252" t="s">
        <v>12</v>
      </c>
      <c r="G265" s="392" t="s">
        <v>849</v>
      </c>
      <c r="H265" s="60"/>
      <c r="I265" s="491">
        <f>SUM(I266)</f>
        <v>0</v>
      </c>
    </row>
    <row r="266" spans="1:9" s="43" customFormat="1" ht="15.75" hidden="1" customHeight="1" x14ac:dyDescent="0.25">
      <c r="A266" s="3" t="s">
        <v>21</v>
      </c>
      <c r="B266" s="320" t="s">
        <v>50</v>
      </c>
      <c r="C266" s="5" t="s">
        <v>104</v>
      </c>
      <c r="D266" s="402" t="s">
        <v>12</v>
      </c>
      <c r="E266" s="251" t="s">
        <v>221</v>
      </c>
      <c r="F266" s="252" t="s">
        <v>12</v>
      </c>
      <c r="G266" s="392" t="s">
        <v>849</v>
      </c>
      <c r="H266" s="60" t="s">
        <v>68</v>
      </c>
      <c r="I266" s="493"/>
    </row>
    <row r="267" spans="1:9" s="43" customFormat="1" ht="48" hidden="1" customHeight="1" x14ac:dyDescent="0.25">
      <c r="A267" s="62" t="s">
        <v>614</v>
      </c>
      <c r="B267" s="402" t="s">
        <v>50</v>
      </c>
      <c r="C267" s="5" t="s">
        <v>104</v>
      </c>
      <c r="D267" s="402" t="s">
        <v>12</v>
      </c>
      <c r="E267" s="251" t="s">
        <v>221</v>
      </c>
      <c r="F267" s="252" t="s">
        <v>12</v>
      </c>
      <c r="G267" s="253" t="s">
        <v>613</v>
      </c>
      <c r="H267" s="60"/>
      <c r="I267" s="491">
        <f>SUM(I268)</f>
        <v>0</v>
      </c>
    </row>
    <row r="268" spans="1:9" s="43" customFormat="1" ht="16.5" hidden="1" customHeight="1" x14ac:dyDescent="0.25">
      <c r="A268" s="3" t="s">
        <v>21</v>
      </c>
      <c r="B268" s="402" t="s">
        <v>50</v>
      </c>
      <c r="C268" s="5" t="s">
        <v>104</v>
      </c>
      <c r="D268" s="402" t="s">
        <v>12</v>
      </c>
      <c r="E268" s="251" t="s">
        <v>221</v>
      </c>
      <c r="F268" s="252" t="s">
        <v>12</v>
      </c>
      <c r="G268" s="253" t="s">
        <v>613</v>
      </c>
      <c r="H268" s="60" t="s">
        <v>68</v>
      </c>
      <c r="I268" s="493"/>
    </row>
    <row r="269" spans="1:9" s="43" customFormat="1" ht="16.5" hidden="1" customHeight="1" x14ac:dyDescent="0.25">
      <c r="A269" s="113" t="s">
        <v>781</v>
      </c>
      <c r="B269" s="26" t="s">
        <v>50</v>
      </c>
      <c r="C269" s="26" t="s">
        <v>104</v>
      </c>
      <c r="D269" s="22" t="s">
        <v>15</v>
      </c>
      <c r="E269" s="281"/>
      <c r="F269" s="282"/>
      <c r="G269" s="283"/>
      <c r="H269" s="22"/>
      <c r="I269" s="489">
        <f>SUM(I270)</f>
        <v>0</v>
      </c>
    </row>
    <row r="270" spans="1:9" ht="36" hidden="1" customHeight="1" x14ac:dyDescent="0.25">
      <c r="A270" s="27" t="s">
        <v>180</v>
      </c>
      <c r="B270" s="33" t="s">
        <v>50</v>
      </c>
      <c r="C270" s="29" t="s">
        <v>104</v>
      </c>
      <c r="D270" s="33" t="s">
        <v>15</v>
      </c>
      <c r="E270" s="236" t="s">
        <v>481</v>
      </c>
      <c r="F270" s="237" t="s">
        <v>422</v>
      </c>
      <c r="G270" s="238" t="s">
        <v>423</v>
      </c>
      <c r="H270" s="31"/>
      <c r="I270" s="490">
        <f>SUM(I271)</f>
        <v>0</v>
      </c>
    </row>
    <row r="271" spans="1:9" s="43" customFormat="1" ht="47.25" hidden="1" x14ac:dyDescent="0.25">
      <c r="A271" s="55" t="s">
        <v>181</v>
      </c>
      <c r="B271" s="320" t="s">
        <v>50</v>
      </c>
      <c r="C271" s="5" t="s">
        <v>104</v>
      </c>
      <c r="D271" s="402" t="s">
        <v>15</v>
      </c>
      <c r="E271" s="251" t="s">
        <v>219</v>
      </c>
      <c r="F271" s="252" t="s">
        <v>422</v>
      </c>
      <c r="G271" s="253" t="s">
        <v>423</v>
      </c>
      <c r="H271" s="60"/>
      <c r="I271" s="491">
        <f>SUM(I272)</f>
        <v>0</v>
      </c>
    </row>
    <row r="272" spans="1:9" s="43" customFormat="1" ht="31.5" hidden="1" x14ac:dyDescent="0.25">
      <c r="A272" s="109" t="s">
        <v>482</v>
      </c>
      <c r="B272" s="322" t="s">
        <v>50</v>
      </c>
      <c r="C272" s="5" t="s">
        <v>104</v>
      </c>
      <c r="D272" s="402" t="s">
        <v>15</v>
      </c>
      <c r="E272" s="251" t="s">
        <v>219</v>
      </c>
      <c r="F272" s="252" t="s">
        <v>10</v>
      </c>
      <c r="G272" s="253" t="s">
        <v>423</v>
      </c>
      <c r="H272" s="60"/>
      <c r="I272" s="491">
        <f>SUM(I273)</f>
        <v>0</v>
      </c>
    </row>
    <row r="273" spans="1:9" s="43" customFormat="1" ht="33" hidden="1" customHeight="1" x14ac:dyDescent="0.25">
      <c r="A273" s="109" t="s">
        <v>579</v>
      </c>
      <c r="B273" s="322" t="s">
        <v>50</v>
      </c>
      <c r="C273" s="5" t="s">
        <v>104</v>
      </c>
      <c r="D273" s="402" t="s">
        <v>15</v>
      </c>
      <c r="E273" s="251" t="s">
        <v>219</v>
      </c>
      <c r="F273" s="252" t="s">
        <v>10</v>
      </c>
      <c r="G273" s="253" t="s">
        <v>578</v>
      </c>
      <c r="H273" s="60"/>
      <c r="I273" s="491">
        <f>SUM(I274)</f>
        <v>0</v>
      </c>
    </row>
    <row r="274" spans="1:9" s="43" customFormat="1" ht="31.5" hidden="1" customHeight="1" x14ac:dyDescent="0.25">
      <c r="A274" s="77" t="s">
        <v>184</v>
      </c>
      <c r="B274" s="320" t="s">
        <v>50</v>
      </c>
      <c r="C274" s="5" t="s">
        <v>104</v>
      </c>
      <c r="D274" s="402" t="s">
        <v>15</v>
      </c>
      <c r="E274" s="251" t="s">
        <v>219</v>
      </c>
      <c r="F274" s="252" t="s">
        <v>10</v>
      </c>
      <c r="G274" s="253" t="s">
        <v>578</v>
      </c>
      <c r="H274" s="60" t="s">
        <v>179</v>
      </c>
      <c r="I274" s="493"/>
    </row>
    <row r="275" spans="1:9" s="43" customFormat="1" ht="16.5" customHeight="1" x14ac:dyDescent="0.25">
      <c r="A275" s="117" t="s">
        <v>765</v>
      </c>
      <c r="B275" s="19" t="s">
        <v>50</v>
      </c>
      <c r="C275" s="442" t="s">
        <v>32</v>
      </c>
      <c r="D275" s="19"/>
      <c r="E275" s="263"/>
      <c r="F275" s="264"/>
      <c r="G275" s="265"/>
      <c r="H275" s="15"/>
      <c r="I275" s="488">
        <f>SUM(I276)</f>
        <v>130280</v>
      </c>
    </row>
    <row r="276" spans="1:9" s="43" customFormat="1" ht="16.5" customHeight="1" x14ac:dyDescent="0.25">
      <c r="A276" s="113" t="s">
        <v>766</v>
      </c>
      <c r="B276" s="26" t="s">
        <v>50</v>
      </c>
      <c r="C276" s="57" t="s">
        <v>32</v>
      </c>
      <c r="D276" s="22" t="s">
        <v>29</v>
      </c>
      <c r="E276" s="281"/>
      <c r="F276" s="282"/>
      <c r="G276" s="283"/>
      <c r="H276" s="22"/>
      <c r="I276" s="489">
        <f>SUM(I277)</f>
        <v>130280</v>
      </c>
    </row>
    <row r="277" spans="1:9" ht="16.5" customHeight="1" x14ac:dyDescent="0.25">
      <c r="A277" s="76" t="s">
        <v>189</v>
      </c>
      <c r="B277" s="30" t="s">
        <v>50</v>
      </c>
      <c r="C277" s="28" t="s">
        <v>32</v>
      </c>
      <c r="D277" s="30" t="s">
        <v>29</v>
      </c>
      <c r="E277" s="236" t="s">
        <v>208</v>
      </c>
      <c r="F277" s="237" t="s">
        <v>422</v>
      </c>
      <c r="G277" s="238" t="s">
        <v>423</v>
      </c>
      <c r="H277" s="28"/>
      <c r="I277" s="490">
        <f>SUM(I278)</f>
        <v>130280</v>
      </c>
    </row>
    <row r="278" spans="1:9" ht="16.5" customHeight="1" x14ac:dyDescent="0.25">
      <c r="A278" s="86" t="s">
        <v>188</v>
      </c>
      <c r="B278" s="381" t="s">
        <v>50</v>
      </c>
      <c r="C278" s="2" t="s">
        <v>32</v>
      </c>
      <c r="D278" s="381" t="s">
        <v>29</v>
      </c>
      <c r="E278" s="251" t="s">
        <v>209</v>
      </c>
      <c r="F278" s="252" t="s">
        <v>422</v>
      </c>
      <c r="G278" s="253" t="s">
        <v>423</v>
      </c>
      <c r="H278" s="2"/>
      <c r="I278" s="491">
        <f>SUM(I279)</f>
        <v>130280</v>
      </c>
    </row>
    <row r="279" spans="1:9" ht="31.5" customHeight="1" x14ac:dyDescent="0.25">
      <c r="A279" s="86" t="s">
        <v>888</v>
      </c>
      <c r="B279" s="381" t="s">
        <v>50</v>
      </c>
      <c r="C279" s="2" t="s">
        <v>32</v>
      </c>
      <c r="D279" s="381" t="s">
        <v>29</v>
      </c>
      <c r="E279" s="251" t="s">
        <v>209</v>
      </c>
      <c r="F279" s="252" t="s">
        <v>422</v>
      </c>
      <c r="G279" s="392">
        <v>12700</v>
      </c>
      <c r="H279" s="2"/>
      <c r="I279" s="491">
        <f>SUM(I280)</f>
        <v>130280</v>
      </c>
    </row>
    <row r="280" spans="1:9" ht="31.5" customHeight="1" x14ac:dyDescent="0.25">
      <c r="A280" s="86" t="s">
        <v>598</v>
      </c>
      <c r="B280" s="381" t="s">
        <v>50</v>
      </c>
      <c r="C280" s="2" t="s">
        <v>32</v>
      </c>
      <c r="D280" s="381" t="s">
        <v>29</v>
      </c>
      <c r="E280" s="251" t="s">
        <v>209</v>
      </c>
      <c r="F280" s="252" t="s">
        <v>422</v>
      </c>
      <c r="G280" s="392">
        <v>12700</v>
      </c>
      <c r="H280" s="2" t="s">
        <v>16</v>
      </c>
      <c r="I280" s="493">
        <v>130280</v>
      </c>
    </row>
    <row r="281" spans="1:9" s="43" customFormat="1" ht="16.5" customHeight="1" x14ac:dyDescent="0.25">
      <c r="A281" s="117" t="s">
        <v>37</v>
      </c>
      <c r="B281" s="19" t="s">
        <v>50</v>
      </c>
      <c r="C281" s="19">
        <v>10</v>
      </c>
      <c r="D281" s="19"/>
      <c r="E281" s="263"/>
      <c r="F281" s="264"/>
      <c r="G281" s="265"/>
      <c r="H281" s="15"/>
      <c r="I281" s="488">
        <f>SUM(I282)</f>
        <v>4326287</v>
      </c>
    </row>
    <row r="282" spans="1:9" ht="15.75" x14ac:dyDescent="0.25">
      <c r="A282" s="113" t="s">
        <v>42</v>
      </c>
      <c r="B282" s="26" t="s">
        <v>50</v>
      </c>
      <c r="C282" s="26">
        <v>10</v>
      </c>
      <c r="D282" s="22" t="s">
        <v>20</v>
      </c>
      <c r="E282" s="281"/>
      <c r="F282" s="282"/>
      <c r="G282" s="283"/>
      <c r="H282" s="22"/>
      <c r="I282" s="489">
        <f>SUM(I283+I288)</f>
        <v>4326287</v>
      </c>
    </row>
    <row r="283" spans="1:9" ht="47.25" x14ac:dyDescent="0.25">
      <c r="A283" s="105" t="s">
        <v>118</v>
      </c>
      <c r="B283" s="30" t="s">
        <v>50</v>
      </c>
      <c r="C283" s="30">
        <v>10</v>
      </c>
      <c r="D283" s="28" t="s">
        <v>20</v>
      </c>
      <c r="E283" s="230" t="s">
        <v>193</v>
      </c>
      <c r="F283" s="231" t="s">
        <v>422</v>
      </c>
      <c r="G283" s="232" t="s">
        <v>423</v>
      </c>
      <c r="H283" s="28"/>
      <c r="I283" s="490">
        <f>SUM(I284)</f>
        <v>3815987</v>
      </c>
    </row>
    <row r="284" spans="1:9" ht="78.75" x14ac:dyDescent="0.25">
      <c r="A284" s="62" t="s">
        <v>119</v>
      </c>
      <c r="B284" s="381" t="s">
        <v>50</v>
      </c>
      <c r="C284" s="6">
        <v>10</v>
      </c>
      <c r="D284" s="2" t="s">
        <v>20</v>
      </c>
      <c r="E284" s="233" t="s">
        <v>226</v>
      </c>
      <c r="F284" s="234" t="s">
        <v>422</v>
      </c>
      <c r="G284" s="235" t="s">
        <v>423</v>
      </c>
      <c r="H284" s="2"/>
      <c r="I284" s="491">
        <f>SUM(I285)</f>
        <v>3815987</v>
      </c>
    </row>
    <row r="285" spans="1:9" ht="47.25" x14ac:dyDescent="0.25">
      <c r="A285" s="62" t="s">
        <v>430</v>
      </c>
      <c r="B285" s="381" t="s">
        <v>50</v>
      </c>
      <c r="C285" s="6">
        <v>10</v>
      </c>
      <c r="D285" s="2" t="s">
        <v>20</v>
      </c>
      <c r="E285" s="233" t="s">
        <v>226</v>
      </c>
      <c r="F285" s="234" t="s">
        <v>10</v>
      </c>
      <c r="G285" s="235" t="s">
        <v>423</v>
      </c>
      <c r="H285" s="2"/>
      <c r="I285" s="491">
        <f>SUM(I286)</f>
        <v>3815987</v>
      </c>
    </row>
    <row r="286" spans="1:9" ht="33.75" customHeight="1" x14ac:dyDescent="0.25">
      <c r="A286" s="62" t="s">
        <v>404</v>
      </c>
      <c r="B286" s="381" t="s">
        <v>50</v>
      </c>
      <c r="C286" s="6">
        <v>10</v>
      </c>
      <c r="D286" s="2" t="s">
        <v>20</v>
      </c>
      <c r="E286" s="233" t="s">
        <v>226</v>
      </c>
      <c r="F286" s="234" t="s">
        <v>10</v>
      </c>
      <c r="G286" s="235" t="s">
        <v>531</v>
      </c>
      <c r="H286" s="2"/>
      <c r="I286" s="491">
        <f>SUM(I287:I287)</f>
        <v>3815987</v>
      </c>
    </row>
    <row r="287" spans="1:9" ht="15.75" x14ac:dyDescent="0.25">
      <c r="A287" s="62" t="s">
        <v>40</v>
      </c>
      <c r="B287" s="381" t="s">
        <v>50</v>
      </c>
      <c r="C287" s="6">
        <v>10</v>
      </c>
      <c r="D287" s="2" t="s">
        <v>20</v>
      </c>
      <c r="E287" s="233" t="s">
        <v>226</v>
      </c>
      <c r="F287" s="234" t="s">
        <v>10</v>
      </c>
      <c r="G287" s="235" t="s">
        <v>531</v>
      </c>
      <c r="H287" s="2" t="s">
        <v>39</v>
      </c>
      <c r="I287" s="493">
        <v>3815987</v>
      </c>
    </row>
    <row r="288" spans="1:9" ht="47.25" x14ac:dyDescent="0.25">
      <c r="A288" s="102" t="s">
        <v>191</v>
      </c>
      <c r="B288" s="30" t="s">
        <v>50</v>
      </c>
      <c r="C288" s="30">
        <v>10</v>
      </c>
      <c r="D288" s="28" t="s">
        <v>20</v>
      </c>
      <c r="E288" s="230" t="s">
        <v>476</v>
      </c>
      <c r="F288" s="231" t="s">
        <v>422</v>
      </c>
      <c r="G288" s="232" t="s">
        <v>423</v>
      </c>
      <c r="H288" s="28"/>
      <c r="I288" s="490">
        <f>SUM(I289)</f>
        <v>510300</v>
      </c>
    </row>
    <row r="289" spans="1:11" ht="82.5" customHeight="1" x14ac:dyDescent="0.25">
      <c r="A289" s="62" t="s">
        <v>192</v>
      </c>
      <c r="B289" s="381" t="s">
        <v>50</v>
      </c>
      <c r="C289" s="381">
        <v>10</v>
      </c>
      <c r="D289" s="2" t="s">
        <v>20</v>
      </c>
      <c r="E289" s="233" t="s">
        <v>222</v>
      </c>
      <c r="F289" s="234" t="s">
        <v>422</v>
      </c>
      <c r="G289" s="235" t="s">
        <v>423</v>
      </c>
      <c r="H289" s="2"/>
      <c r="I289" s="491">
        <f>SUM(I290)</f>
        <v>510300</v>
      </c>
    </row>
    <row r="290" spans="1:11" ht="34.5" customHeight="1" x14ac:dyDescent="0.25">
      <c r="A290" s="62" t="s">
        <v>486</v>
      </c>
      <c r="B290" s="381" t="s">
        <v>50</v>
      </c>
      <c r="C290" s="381">
        <v>10</v>
      </c>
      <c r="D290" s="2" t="s">
        <v>20</v>
      </c>
      <c r="E290" s="233" t="s">
        <v>222</v>
      </c>
      <c r="F290" s="234" t="s">
        <v>10</v>
      </c>
      <c r="G290" s="235" t="s">
        <v>423</v>
      </c>
      <c r="H290" s="2"/>
      <c r="I290" s="491">
        <f>SUM(I292)</f>
        <v>510300</v>
      </c>
    </row>
    <row r="291" spans="1:11" ht="15.75" x14ac:dyDescent="0.25">
      <c r="A291" s="62" t="s">
        <v>816</v>
      </c>
      <c r="B291" s="381" t="s">
        <v>50</v>
      </c>
      <c r="C291" s="381">
        <v>10</v>
      </c>
      <c r="D291" s="2" t="s">
        <v>20</v>
      </c>
      <c r="E291" s="233" t="s">
        <v>222</v>
      </c>
      <c r="F291" s="234" t="s">
        <v>10</v>
      </c>
      <c r="G291" s="235" t="s">
        <v>815</v>
      </c>
      <c r="H291" s="2"/>
      <c r="I291" s="491">
        <f>SUM(I292)</f>
        <v>510300</v>
      </c>
    </row>
    <row r="292" spans="1:11" ht="15.75" x14ac:dyDescent="0.25">
      <c r="A292" s="106" t="s">
        <v>40</v>
      </c>
      <c r="B292" s="54" t="s">
        <v>50</v>
      </c>
      <c r="C292" s="381">
        <v>10</v>
      </c>
      <c r="D292" s="2" t="s">
        <v>20</v>
      </c>
      <c r="E292" s="233" t="s">
        <v>222</v>
      </c>
      <c r="F292" s="234" t="s">
        <v>10</v>
      </c>
      <c r="G292" s="235" t="s">
        <v>815</v>
      </c>
      <c r="H292" s="2" t="s">
        <v>39</v>
      </c>
      <c r="I292" s="493">
        <v>510300</v>
      </c>
    </row>
    <row r="293" spans="1:11" s="43" customFormat="1" ht="31.5" customHeight="1" x14ac:dyDescent="0.25">
      <c r="A293" s="498" t="s">
        <v>55</v>
      </c>
      <c r="B293" s="499" t="s">
        <v>56</v>
      </c>
      <c r="C293" s="500"/>
      <c r="D293" s="501"/>
      <c r="E293" s="502"/>
      <c r="F293" s="503"/>
      <c r="G293" s="504"/>
      <c r="H293" s="505"/>
      <c r="I293" s="506">
        <f>SUM(I294+I322+I383)</f>
        <v>59764271</v>
      </c>
      <c r="J293" s="573"/>
      <c r="K293" s="573"/>
    </row>
    <row r="294" spans="1:11" s="43" customFormat="1" ht="16.5" customHeight="1" x14ac:dyDescent="0.25">
      <c r="A294" s="299" t="s">
        <v>9</v>
      </c>
      <c r="B294" s="319" t="s">
        <v>56</v>
      </c>
      <c r="C294" s="15" t="s">
        <v>10</v>
      </c>
      <c r="D294" s="15"/>
      <c r="E294" s="313"/>
      <c r="F294" s="314"/>
      <c r="G294" s="315"/>
      <c r="H294" s="15"/>
      <c r="I294" s="488">
        <f>SUM(I295+I312)</f>
        <v>21918923</v>
      </c>
    </row>
    <row r="295" spans="1:11" ht="31.5" x14ac:dyDescent="0.25">
      <c r="A295" s="100" t="s">
        <v>71</v>
      </c>
      <c r="B295" s="26" t="s">
        <v>56</v>
      </c>
      <c r="C295" s="22" t="s">
        <v>10</v>
      </c>
      <c r="D295" s="22" t="s">
        <v>70</v>
      </c>
      <c r="E295" s="227"/>
      <c r="F295" s="228"/>
      <c r="G295" s="229"/>
      <c r="H295" s="23"/>
      <c r="I295" s="489">
        <f>SUM(I296,I301,I306)</f>
        <v>3233774</v>
      </c>
    </row>
    <row r="296" spans="1:11" ht="47.25" x14ac:dyDescent="0.25">
      <c r="A296" s="76" t="s">
        <v>111</v>
      </c>
      <c r="B296" s="30" t="s">
        <v>56</v>
      </c>
      <c r="C296" s="28" t="s">
        <v>10</v>
      </c>
      <c r="D296" s="28" t="s">
        <v>70</v>
      </c>
      <c r="E296" s="230" t="s">
        <v>425</v>
      </c>
      <c r="F296" s="231" t="s">
        <v>422</v>
      </c>
      <c r="G296" s="232" t="s">
        <v>423</v>
      </c>
      <c r="H296" s="28"/>
      <c r="I296" s="490">
        <f>SUM(I297)</f>
        <v>584932</v>
      </c>
    </row>
    <row r="297" spans="1:11" ht="63" x14ac:dyDescent="0.25">
      <c r="A297" s="77" t="s">
        <v>124</v>
      </c>
      <c r="B297" s="54" t="s">
        <v>56</v>
      </c>
      <c r="C297" s="2" t="s">
        <v>10</v>
      </c>
      <c r="D297" s="2" t="s">
        <v>70</v>
      </c>
      <c r="E297" s="233" t="s">
        <v>426</v>
      </c>
      <c r="F297" s="234" t="s">
        <v>422</v>
      </c>
      <c r="G297" s="235" t="s">
        <v>423</v>
      </c>
      <c r="H297" s="44"/>
      <c r="I297" s="491">
        <f>SUM(I298)</f>
        <v>584932</v>
      </c>
    </row>
    <row r="298" spans="1:11" ht="47.25" x14ac:dyDescent="0.25">
      <c r="A298" s="77" t="s">
        <v>429</v>
      </c>
      <c r="B298" s="54" t="s">
        <v>56</v>
      </c>
      <c r="C298" s="2" t="s">
        <v>10</v>
      </c>
      <c r="D298" s="2" t="s">
        <v>70</v>
      </c>
      <c r="E298" s="233" t="s">
        <v>426</v>
      </c>
      <c r="F298" s="234" t="s">
        <v>10</v>
      </c>
      <c r="G298" s="235" t="s">
        <v>423</v>
      </c>
      <c r="H298" s="44"/>
      <c r="I298" s="491">
        <f>SUM(I299)</f>
        <v>584932</v>
      </c>
    </row>
    <row r="299" spans="1:11" ht="15.75" x14ac:dyDescent="0.25">
      <c r="A299" s="77" t="s">
        <v>113</v>
      </c>
      <c r="B299" s="54" t="s">
        <v>56</v>
      </c>
      <c r="C299" s="2" t="s">
        <v>10</v>
      </c>
      <c r="D299" s="2" t="s">
        <v>70</v>
      </c>
      <c r="E299" s="233" t="s">
        <v>426</v>
      </c>
      <c r="F299" s="234" t="s">
        <v>10</v>
      </c>
      <c r="G299" s="235" t="s">
        <v>428</v>
      </c>
      <c r="H299" s="44"/>
      <c r="I299" s="491">
        <f>SUM(I300)</f>
        <v>584932</v>
      </c>
    </row>
    <row r="300" spans="1:11" ht="31.5" x14ac:dyDescent="0.25">
      <c r="A300" s="91" t="s">
        <v>598</v>
      </c>
      <c r="B300" s="303" t="s">
        <v>56</v>
      </c>
      <c r="C300" s="2" t="s">
        <v>10</v>
      </c>
      <c r="D300" s="2" t="s">
        <v>70</v>
      </c>
      <c r="E300" s="233" t="s">
        <v>426</v>
      </c>
      <c r="F300" s="234" t="s">
        <v>10</v>
      </c>
      <c r="G300" s="235" t="s">
        <v>428</v>
      </c>
      <c r="H300" s="2" t="s">
        <v>16</v>
      </c>
      <c r="I300" s="493">
        <v>584932</v>
      </c>
    </row>
    <row r="301" spans="1:11" s="37" customFormat="1" ht="63" x14ac:dyDescent="0.25">
      <c r="A301" s="76" t="s">
        <v>136</v>
      </c>
      <c r="B301" s="30" t="s">
        <v>56</v>
      </c>
      <c r="C301" s="28" t="s">
        <v>10</v>
      </c>
      <c r="D301" s="28" t="s">
        <v>70</v>
      </c>
      <c r="E301" s="230" t="s">
        <v>212</v>
      </c>
      <c r="F301" s="231" t="s">
        <v>422</v>
      </c>
      <c r="G301" s="232" t="s">
        <v>423</v>
      </c>
      <c r="H301" s="28"/>
      <c r="I301" s="490">
        <f>SUM(I302)</f>
        <v>26000</v>
      </c>
    </row>
    <row r="302" spans="1:11" s="37" customFormat="1" ht="110.25" x14ac:dyDescent="0.25">
      <c r="A302" s="77" t="s">
        <v>152</v>
      </c>
      <c r="B302" s="54" t="s">
        <v>56</v>
      </c>
      <c r="C302" s="2" t="s">
        <v>10</v>
      </c>
      <c r="D302" s="2" t="s">
        <v>70</v>
      </c>
      <c r="E302" s="233" t="s">
        <v>214</v>
      </c>
      <c r="F302" s="234" t="s">
        <v>422</v>
      </c>
      <c r="G302" s="235" t="s">
        <v>423</v>
      </c>
      <c r="H302" s="2"/>
      <c r="I302" s="491">
        <f>SUM(I303)</f>
        <v>26000</v>
      </c>
    </row>
    <row r="303" spans="1:11" s="37" customFormat="1" ht="47.25" x14ac:dyDescent="0.25">
      <c r="A303" s="77" t="s">
        <v>442</v>
      </c>
      <c r="B303" s="54" t="s">
        <v>56</v>
      </c>
      <c r="C303" s="2" t="s">
        <v>10</v>
      </c>
      <c r="D303" s="2" t="s">
        <v>70</v>
      </c>
      <c r="E303" s="233" t="s">
        <v>214</v>
      </c>
      <c r="F303" s="234" t="s">
        <v>10</v>
      </c>
      <c r="G303" s="235" t="s">
        <v>423</v>
      </c>
      <c r="H303" s="2"/>
      <c r="I303" s="491">
        <f>SUM(I304)</f>
        <v>26000</v>
      </c>
    </row>
    <row r="304" spans="1:11" s="37" customFormat="1" ht="31.5" x14ac:dyDescent="0.25">
      <c r="A304" s="3" t="s">
        <v>105</v>
      </c>
      <c r="B304" s="381" t="s">
        <v>56</v>
      </c>
      <c r="C304" s="2" t="s">
        <v>10</v>
      </c>
      <c r="D304" s="2" t="s">
        <v>70</v>
      </c>
      <c r="E304" s="233" t="s">
        <v>214</v>
      </c>
      <c r="F304" s="234" t="s">
        <v>10</v>
      </c>
      <c r="G304" s="235" t="s">
        <v>443</v>
      </c>
      <c r="H304" s="2"/>
      <c r="I304" s="491">
        <f>SUM(I305)</f>
        <v>26000</v>
      </c>
    </row>
    <row r="305" spans="1:9" s="37" customFormat="1" ht="31.5" x14ac:dyDescent="0.25">
      <c r="A305" s="91" t="s">
        <v>598</v>
      </c>
      <c r="B305" s="303" t="s">
        <v>56</v>
      </c>
      <c r="C305" s="2" t="s">
        <v>10</v>
      </c>
      <c r="D305" s="2" t="s">
        <v>70</v>
      </c>
      <c r="E305" s="233" t="s">
        <v>214</v>
      </c>
      <c r="F305" s="234" t="s">
        <v>10</v>
      </c>
      <c r="G305" s="235" t="s">
        <v>443</v>
      </c>
      <c r="H305" s="2" t="s">
        <v>16</v>
      </c>
      <c r="I305" s="492">
        <v>26000</v>
      </c>
    </row>
    <row r="306" spans="1:9" ht="47.25" x14ac:dyDescent="0.25">
      <c r="A306" s="27" t="s">
        <v>128</v>
      </c>
      <c r="B306" s="30" t="s">
        <v>56</v>
      </c>
      <c r="C306" s="28" t="s">
        <v>10</v>
      </c>
      <c r="D306" s="28" t="s">
        <v>70</v>
      </c>
      <c r="E306" s="230" t="s">
        <v>224</v>
      </c>
      <c r="F306" s="231" t="s">
        <v>422</v>
      </c>
      <c r="G306" s="232" t="s">
        <v>423</v>
      </c>
      <c r="H306" s="28"/>
      <c r="I306" s="490">
        <f>SUM(I307)</f>
        <v>2622842</v>
      </c>
    </row>
    <row r="307" spans="1:9" ht="63" x14ac:dyDescent="0.25">
      <c r="A307" s="3" t="s">
        <v>129</v>
      </c>
      <c r="B307" s="381" t="s">
        <v>56</v>
      </c>
      <c r="C307" s="2" t="s">
        <v>10</v>
      </c>
      <c r="D307" s="2" t="s">
        <v>70</v>
      </c>
      <c r="E307" s="233" t="s">
        <v>225</v>
      </c>
      <c r="F307" s="234" t="s">
        <v>422</v>
      </c>
      <c r="G307" s="235" t="s">
        <v>423</v>
      </c>
      <c r="H307" s="2"/>
      <c r="I307" s="491">
        <f>SUM(I308)</f>
        <v>2622842</v>
      </c>
    </row>
    <row r="308" spans="1:9" ht="78.75" x14ac:dyDescent="0.25">
      <c r="A308" s="3" t="s">
        <v>444</v>
      </c>
      <c r="B308" s="381" t="s">
        <v>56</v>
      </c>
      <c r="C308" s="2" t="s">
        <v>10</v>
      </c>
      <c r="D308" s="2" t="s">
        <v>70</v>
      </c>
      <c r="E308" s="233" t="s">
        <v>225</v>
      </c>
      <c r="F308" s="234" t="s">
        <v>10</v>
      </c>
      <c r="G308" s="235" t="s">
        <v>423</v>
      </c>
      <c r="H308" s="2"/>
      <c r="I308" s="491">
        <f>SUM(I309)</f>
        <v>2622842</v>
      </c>
    </row>
    <row r="309" spans="1:9" ht="31.5" x14ac:dyDescent="0.25">
      <c r="A309" s="3" t="s">
        <v>79</v>
      </c>
      <c r="B309" s="381" t="s">
        <v>56</v>
      </c>
      <c r="C309" s="2" t="s">
        <v>10</v>
      </c>
      <c r="D309" s="2" t="s">
        <v>70</v>
      </c>
      <c r="E309" s="233" t="s">
        <v>225</v>
      </c>
      <c r="F309" s="234" t="s">
        <v>10</v>
      </c>
      <c r="G309" s="235" t="s">
        <v>427</v>
      </c>
      <c r="H309" s="2"/>
      <c r="I309" s="491">
        <f>SUM(I310:I311)</f>
        <v>2622842</v>
      </c>
    </row>
    <row r="310" spans="1:9" ht="63" x14ac:dyDescent="0.25">
      <c r="A310" s="86" t="s">
        <v>80</v>
      </c>
      <c r="B310" s="381" t="s">
        <v>56</v>
      </c>
      <c r="C310" s="2" t="s">
        <v>10</v>
      </c>
      <c r="D310" s="2" t="s">
        <v>70</v>
      </c>
      <c r="E310" s="233" t="s">
        <v>225</v>
      </c>
      <c r="F310" s="234" t="s">
        <v>10</v>
      </c>
      <c r="G310" s="235" t="s">
        <v>427</v>
      </c>
      <c r="H310" s="2" t="s">
        <v>13</v>
      </c>
      <c r="I310" s="492">
        <v>2619042</v>
      </c>
    </row>
    <row r="311" spans="1:9" ht="15.75" x14ac:dyDescent="0.25">
      <c r="A311" s="3" t="s">
        <v>18</v>
      </c>
      <c r="B311" s="381" t="s">
        <v>56</v>
      </c>
      <c r="C311" s="2" t="s">
        <v>10</v>
      </c>
      <c r="D311" s="2" t="s">
        <v>70</v>
      </c>
      <c r="E311" s="233" t="s">
        <v>225</v>
      </c>
      <c r="F311" s="234" t="s">
        <v>10</v>
      </c>
      <c r="G311" s="235" t="s">
        <v>427</v>
      </c>
      <c r="H311" s="2" t="s">
        <v>17</v>
      </c>
      <c r="I311" s="492">
        <v>3800</v>
      </c>
    </row>
    <row r="312" spans="1:9" ht="15.75" x14ac:dyDescent="0.25">
      <c r="A312" s="100" t="s">
        <v>23</v>
      </c>
      <c r="B312" s="26" t="s">
        <v>56</v>
      </c>
      <c r="C312" s="22" t="s">
        <v>10</v>
      </c>
      <c r="D312" s="26">
        <v>13</v>
      </c>
      <c r="E312" s="254"/>
      <c r="F312" s="255"/>
      <c r="G312" s="256"/>
      <c r="H312" s="22"/>
      <c r="I312" s="489">
        <f>SUM(I313+I318)</f>
        <v>18685149</v>
      </c>
    </row>
    <row r="313" spans="1:9" ht="47.25" x14ac:dyDescent="0.25">
      <c r="A313" s="76" t="s">
        <v>131</v>
      </c>
      <c r="B313" s="30" t="s">
        <v>56</v>
      </c>
      <c r="C313" s="28" t="s">
        <v>10</v>
      </c>
      <c r="D313" s="32">
        <v>13</v>
      </c>
      <c r="E313" s="260" t="s">
        <v>193</v>
      </c>
      <c r="F313" s="261" t="s">
        <v>422</v>
      </c>
      <c r="G313" s="262" t="s">
        <v>423</v>
      </c>
      <c r="H313" s="28"/>
      <c r="I313" s="490">
        <f>SUM(I314)</f>
        <v>124300</v>
      </c>
    </row>
    <row r="314" spans="1:9" ht="63" x14ac:dyDescent="0.25">
      <c r="A314" s="89" t="s">
        <v>130</v>
      </c>
      <c r="B314" s="6" t="s">
        <v>56</v>
      </c>
      <c r="C314" s="2" t="s">
        <v>10</v>
      </c>
      <c r="D314" s="6">
        <v>13</v>
      </c>
      <c r="E314" s="248" t="s">
        <v>227</v>
      </c>
      <c r="F314" s="249" t="s">
        <v>422</v>
      </c>
      <c r="G314" s="250" t="s">
        <v>423</v>
      </c>
      <c r="H314" s="2"/>
      <c r="I314" s="491">
        <f>SUM(I315)</f>
        <v>124300</v>
      </c>
    </row>
    <row r="315" spans="1:9" ht="47.25" x14ac:dyDescent="0.25">
      <c r="A315" s="89" t="s">
        <v>446</v>
      </c>
      <c r="B315" s="6" t="s">
        <v>56</v>
      </c>
      <c r="C315" s="2" t="s">
        <v>10</v>
      </c>
      <c r="D315" s="6">
        <v>13</v>
      </c>
      <c r="E315" s="248" t="s">
        <v>227</v>
      </c>
      <c r="F315" s="249" t="s">
        <v>10</v>
      </c>
      <c r="G315" s="250" t="s">
        <v>423</v>
      </c>
      <c r="H315" s="2"/>
      <c r="I315" s="491">
        <f>SUM(I316)</f>
        <v>124300</v>
      </c>
    </row>
    <row r="316" spans="1:9" ht="47.25" x14ac:dyDescent="0.25">
      <c r="A316" s="3" t="s">
        <v>87</v>
      </c>
      <c r="B316" s="381" t="s">
        <v>56</v>
      </c>
      <c r="C316" s="2" t="s">
        <v>10</v>
      </c>
      <c r="D316" s="6">
        <v>13</v>
      </c>
      <c r="E316" s="248" t="s">
        <v>227</v>
      </c>
      <c r="F316" s="249" t="s">
        <v>10</v>
      </c>
      <c r="G316" s="250" t="s">
        <v>447</v>
      </c>
      <c r="H316" s="2"/>
      <c r="I316" s="491">
        <f>SUM(I317)</f>
        <v>124300</v>
      </c>
    </row>
    <row r="317" spans="1:9" ht="31.5" x14ac:dyDescent="0.25">
      <c r="A317" s="91" t="s">
        <v>88</v>
      </c>
      <c r="B317" s="303" t="s">
        <v>56</v>
      </c>
      <c r="C317" s="2" t="s">
        <v>10</v>
      </c>
      <c r="D317" s="6">
        <v>13</v>
      </c>
      <c r="E317" s="248" t="s">
        <v>227</v>
      </c>
      <c r="F317" s="249" t="s">
        <v>10</v>
      </c>
      <c r="G317" s="250" t="s">
        <v>447</v>
      </c>
      <c r="H317" s="2" t="s">
        <v>78</v>
      </c>
      <c r="I317" s="492">
        <v>124300</v>
      </c>
    </row>
    <row r="318" spans="1:9" ht="31.5" x14ac:dyDescent="0.25">
      <c r="A318" s="76" t="s">
        <v>24</v>
      </c>
      <c r="B318" s="30" t="s">
        <v>56</v>
      </c>
      <c r="C318" s="28" t="s">
        <v>10</v>
      </c>
      <c r="D318" s="30">
        <v>13</v>
      </c>
      <c r="E318" s="236" t="s">
        <v>206</v>
      </c>
      <c r="F318" s="237" t="s">
        <v>422</v>
      </c>
      <c r="G318" s="238" t="s">
        <v>423</v>
      </c>
      <c r="H318" s="28"/>
      <c r="I318" s="490">
        <f>SUM(I319)</f>
        <v>18560849</v>
      </c>
    </row>
    <row r="319" spans="1:9" ht="17.25" customHeight="1" x14ac:dyDescent="0.25">
      <c r="A319" s="86" t="s">
        <v>89</v>
      </c>
      <c r="B319" s="381" t="s">
        <v>56</v>
      </c>
      <c r="C319" s="2" t="s">
        <v>10</v>
      </c>
      <c r="D319" s="381">
        <v>13</v>
      </c>
      <c r="E319" s="251" t="s">
        <v>207</v>
      </c>
      <c r="F319" s="252" t="s">
        <v>422</v>
      </c>
      <c r="G319" s="253" t="s">
        <v>423</v>
      </c>
      <c r="H319" s="2"/>
      <c r="I319" s="491">
        <f>SUM(I320)</f>
        <v>18560849</v>
      </c>
    </row>
    <row r="320" spans="1:9" ht="30.75" customHeight="1" x14ac:dyDescent="0.25">
      <c r="A320" s="3" t="s">
        <v>107</v>
      </c>
      <c r="B320" s="381" t="s">
        <v>56</v>
      </c>
      <c r="C320" s="2" t="s">
        <v>10</v>
      </c>
      <c r="D320" s="381">
        <v>13</v>
      </c>
      <c r="E320" s="251" t="s">
        <v>207</v>
      </c>
      <c r="F320" s="252" t="s">
        <v>422</v>
      </c>
      <c r="G320" s="253" t="s">
        <v>452</v>
      </c>
      <c r="H320" s="2"/>
      <c r="I320" s="491">
        <f>SUM(I321)</f>
        <v>18560849</v>
      </c>
    </row>
    <row r="321" spans="1:9" ht="15.75" customHeight="1" x14ac:dyDescent="0.25">
      <c r="A321" s="3" t="s">
        <v>18</v>
      </c>
      <c r="B321" s="381" t="s">
        <v>56</v>
      </c>
      <c r="C321" s="2" t="s">
        <v>10</v>
      </c>
      <c r="D321" s="381">
        <v>13</v>
      </c>
      <c r="E321" s="251" t="s">
        <v>207</v>
      </c>
      <c r="F321" s="252" t="s">
        <v>422</v>
      </c>
      <c r="G321" s="253" t="s">
        <v>452</v>
      </c>
      <c r="H321" s="2" t="s">
        <v>17</v>
      </c>
      <c r="I321" s="492">
        <v>18560849</v>
      </c>
    </row>
    <row r="322" spans="1:9" ht="15.75" customHeight="1" x14ac:dyDescent="0.25">
      <c r="A322" s="117" t="s">
        <v>37</v>
      </c>
      <c r="B322" s="19" t="s">
        <v>56</v>
      </c>
      <c r="C322" s="19">
        <v>10</v>
      </c>
      <c r="D322" s="19"/>
      <c r="E322" s="263"/>
      <c r="F322" s="264"/>
      <c r="G322" s="265"/>
      <c r="H322" s="15"/>
      <c r="I322" s="488">
        <f>SUM(I323+I329+I357+I345)</f>
        <v>30682759</v>
      </c>
    </row>
    <row r="323" spans="1:9" ht="15.75" x14ac:dyDescent="0.25">
      <c r="A323" s="113" t="s">
        <v>38</v>
      </c>
      <c r="B323" s="26" t="s">
        <v>56</v>
      </c>
      <c r="C323" s="26">
        <v>10</v>
      </c>
      <c r="D323" s="22" t="s">
        <v>10</v>
      </c>
      <c r="E323" s="227"/>
      <c r="F323" s="228"/>
      <c r="G323" s="229"/>
      <c r="H323" s="22"/>
      <c r="I323" s="489">
        <f>SUM(I324)</f>
        <v>806530</v>
      </c>
    </row>
    <row r="324" spans="1:9" ht="47.25" x14ac:dyDescent="0.25">
      <c r="A324" s="105" t="s">
        <v>118</v>
      </c>
      <c r="B324" s="30" t="s">
        <v>56</v>
      </c>
      <c r="C324" s="30">
        <v>10</v>
      </c>
      <c r="D324" s="28" t="s">
        <v>10</v>
      </c>
      <c r="E324" s="230" t="s">
        <v>193</v>
      </c>
      <c r="F324" s="231" t="s">
        <v>422</v>
      </c>
      <c r="G324" s="232" t="s">
        <v>423</v>
      </c>
      <c r="H324" s="28"/>
      <c r="I324" s="490">
        <f>SUM(I325)</f>
        <v>806530</v>
      </c>
    </row>
    <row r="325" spans="1:9" ht="63" x14ac:dyDescent="0.25">
      <c r="A325" s="62" t="s">
        <v>169</v>
      </c>
      <c r="B325" s="381" t="s">
        <v>56</v>
      </c>
      <c r="C325" s="381">
        <v>10</v>
      </c>
      <c r="D325" s="2" t="s">
        <v>10</v>
      </c>
      <c r="E325" s="233" t="s">
        <v>195</v>
      </c>
      <c r="F325" s="234" t="s">
        <v>422</v>
      </c>
      <c r="G325" s="235" t="s">
        <v>423</v>
      </c>
      <c r="H325" s="2"/>
      <c r="I325" s="491">
        <f>SUM(I326)</f>
        <v>806530</v>
      </c>
    </row>
    <row r="326" spans="1:9" ht="47.25" x14ac:dyDescent="0.25">
      <c r="A326" s="62" t="s">
        <v>522</v>
      </c>
      <c r="B326" s="381" t="s">
        <v>56</v>
      </c>
      <c r="C326" s="381">
        <v>10</v>
      </c>
      <c r="D326" s="2" t="s">
        <v>10</v>
      </c>
      <c r="E326" s="233" t="s">
        <v>195</v>
      </c>
      <c r="F326" s="234" t="s">
        <v>10</v>
      </c>
      <c r="G326" s="235" t="s">
        <v>423</v>
      </c>
      <c r="H326" s="2"/>
      <c r="I326" s="491">
        <f>SUM(I327)</f>
        <v>806530</v>
      </c>
    </row>
    <row r="327" spans="1:9" ht="17.25" customHeight="1" x14ac:dyDescent="0.25">
      <c r="A327" s="62" t="s">
        <v>170</v>
      </c>
      <c r="B327" s="381" t="s">
        <v>56</v>
      </c>
      <c r="C327" s="381">
        <v>10</v>
      </c>
      <c r="D327" s="2" t="s">
        <v>10</v>
      </c>
      <c r="E327" s="233" t="s">
        <v>195</v>
      </c>
      <c r="F327" s="234" t="s">
        <v>10</v>
      </c>
      <c r="G327" s="235" t="s">
        <v>817</v>
      </c>
      <c r="H327" s="2"/>
      <c r="I327" s="491">
        <f>SUM(I328)</f>
        <v>806530</v>
      </c>
    </row>
    <row r="328" spans="1:9" ht="15.75" x14ac:dyDescent="0.25">
      <c r="A328" s="62" t="s">
        <v>40</v>
      </c>
      <c r="B328" s="381" t="s">
        <v>56</v>
      </c>
      <c r="C328" s="381">
        <v>10</v>
      </c>
      <c r="D328" s="2" t="s">
        <v>10</v>
      </c>
      <c r="E328" s="233" t="s">
        <v>195</v>
      </c>
      <c r="F328" s="234" t="s">
        <v>10</v>
      </c>
      <c r="G328" s="235" t="s">
        <v>817</v>
      </c>
      <c r="H328" s="2" t="s">
        <v>39</v>
      </c>
      <c r="I328" s="492">
        <v>806530</v>
      </c>
    </row>
    <row r="329" spans="1:9" ht="15.75" x14ac:dyDescent="0.25">
      <c r="A329" s="113" t="s">
        <v>41</v>
      </c>
      <c r="B329" s="26" t="s">
        <v>56</v>
      </c>
      <c r="C329" s="26">
        <v>10</v>
      </c>
      <c r="D329" s="22" t="s">
        <v>15</v>
      </c>
      <c r="E329" s="227"/>
      <c r="F329" s="228"/>
      <c r="G329" s="229"/>
      <c r="H329" s="22"/>
      <c r="I329" s="489">
        <f>SUM(I330)</f>
        <v>4538363</v>
      </c>
    </row>
    <row r="330" spans="1:9" ht="47.25" x14ac:dyDescent="0.25">
      <c r="A330" s="105" t="s">
        <v>118</v>
      </c>
      <c r="B330" s="30" t="s">
        <v>56</v>
      </c>
      <c r="C330" s="30">
        <v>10</v>
      </c>
      <c r="D330" s="28" t="s">
        <v>15</v>
      </c>
      <c r="E330" s="230" t="s">
        <v>193</v>
      </c>
      <c r="F330" s="231" t="s">
        <v>422</v>
      </c>
      <c r="G330" s="232" t="s">
        <v>423</v>
      </c>
      <c r="H330" s="28"/>
      <c r="I330" s="490">
        <f>SUM(I331)</f>
        <v>4538363</v>
      </c>
    </row>
    <row r="331" spans="1:9" ht="63" x14ac:dyDescent="0.25">
      <c r="A331" s="62" t="s">
        <v>169</v>
      </c>
      <c r="B331" s="381" t="s">
        <v>56</v>
      </c>
      <c r="C331" s="381">
        <v>10</v>
      </c>
      <c r="D331" s="2" t="s">
        <v>15</v>
      </c>
      <c r="E331" s="233" t="s">
        <v>195</v>
      </c>
      <c r="F331" s="234" t="s">
        <v>422</v>
      </c>
      <c r="G331" s="235" t="s">
        <v>423</v>
      </c>
      <c r="H331" s="2"/>
      <c r="I331" s="491">
        <f>SUM(I332)</f>
        <v>4538363</v>
      </c>
    </row>
    <row r="332" spans="1:9" ht="47.25" x14ac:dyDescent="0.25">
      <c r="A332" s="62" t="s">
        <v>522</v>
      </c>
      <c r="B332" s="381" t="s">
        <v>56</v>
      </c>
      <c r="C332" s="381">
        <v>10</v>
      </c>
      <c r="D332" s="2" t="s">
        <v>15</v>
      </c>
      <c r="E332" s="233" t="s">
        <v>195</v>
      </c>
      <c r="F332" s="234" t="s">
        <v>10</v>
      </c>
      <c r="G332" s="235" t="s">
        <v>423</v>
      </c>
      <c r="H332" s="2"/>
      <c r="I332" s="491">
        <f>SUM(I333+I336+I339+I342)</f>
        <v>4538363</v>
      </c>
    </row>
    <row r="333" spans="1:9" ht="31.5" x14ac:dyDescent="0.25">
      <c r="A333" s="104" t="s">
        <v>93</v>
      </c>
      <c r="B333" s="381" t="s">
        <v>56</v>
      </c>
      <c r="C333" s="381">
        <v>10</v>
      </c>
      <c r="D333" s="2" t="s">
        <v>15</v>
      </c>
      <c r="E333" s="233" t="s">
        <v>195</v>
      </c>
      <c r="F333" s="234" t="s">
        <v>10</v>
      </c>
      <c r="G333" s="235" t="s">
        <v>527</v>
      </c>
      <c r="H333" s="2"/>
      <c r="I333" s="491">
        <f>SUM(I334:I335)</f>
        <v>43274</v>
      </c>
    </row>
    <row r="334" spans="1:9" ht="31.5" x14ac:dyDescent="0.25">
      <c r="A334" s="114" t="s">
        <v>598</v>
      </c>
      <c r="B334" s="6" t="s">
        <v>56</v>
      </c>
      <c r="C334" s="381">
        <v>10</v>
      </c>
      <c r="D334" s="2" t="s">
        <v>15</v>
      </c>
      <c r="E334" s="233" t="s">
        <v>195</v>
      </c>
      <c r="F334" s="234" t="s">
        <v>10</v>
      </c>
      <c r="G334" s="235" t="s">
        <v>527</v>
      </c>
      <c r="H334" s="2" t="s">
        <v>16</v>
      </c>
      <c r="I334" s="493">
        <v>670</v>
      </c>
    </row>
    <row r="335" spans="1:9" ht="15.75" x14ac:dyDescent="0.25">
      <c r="A335" s="62" t="s">
        <v>40</v>
      </c>
      <c r="B335" s="381" t="s">
        <v>56</v>
      </c>
      <c r="C335" s="381">
        <v>10</v>
      </c>
      <c r="D335" s="2" t="s">
        <v>15</v>
      </c>
      <c r="E335" s="233" t="s">
        <v>195</v>
      </c>
      <c r="F335" s="234" t="s">
        <v>10</v>
      </c>
      <c r="G335" s="235" t="s">
        <v>527</v>
      </c>
      <c r="H335" s="2" t="s">
        <v>39</v>
      </c>
      <c r="I335" s="492">
        <v>42604</v>
      </c>
    </row>
    <row r="336" spans="1:9" ht="31.5" x14ac:dyDescent="0.25">
      <c r="A336" s="104" t="s">
        <v>94</v>
      </c>
      <c r="B336" s="381" t="s">
        <v>56</v>
      </c>
      <c r="C336" s="381">
        <v>10</v>
      </c>
      <c r="D336" s="2" t="s">
        <v>15</v>
      </c>
      <c r="E336" s="233" t="s">
        <v>195</v>
      </c>
      <c r="F336" s="234" t="s">
        <v>10</v>
      </c>
      <c r="G336" s="235" t="s">
        <v>528</v>
      </c>
      <c r="H336" s="2"/>
      <c r="I336" s="491">
        <f>SUM(I337:I338)</f>
        <v>398713</v>
      </c>
    </row>
    <row r="337" spans="1:20" s="80" customFormat="1" ht="31.5" x14ac:dyDescent="0.25">
      <c r="A337" s="114" t="s">
        <v>598</v>
      </c>
      <c r="B337" s="6" t="s">
        <v>56</v>
      </c>
      <c r="C337" s="381">
        <v>10</v>
      </c>
      <c r="D337" s="2" t="s">
        <v>15</v>
      </c>
      <c r="E337" s="233" t="s">
        <v>195</v>
      </c>
      <c r="F337" s="234" t="s">
        <v>10</v>
      </c>
      <c r="G337" s="235" t="s">
        <v>528</v>
      </c>
      <c r="H337" s="79" t="s">
        <v>16</v>
      </c>
      <c r="I337" s="496">
        <v>6593</v>
      </c>
    </row>
    <row r="338" spans="1:20" ht="15.75" x14ac:dyDescent="0.25">
      <c r="A338" s="62" t="s">
        <v>40</v>
      </c>
      <c r="B338" s="381" t="s">
        <v>56</v>
      </c>
      <c r="C338" s="381">
        <v>10</v>
      </c>
      <c r="D338" s="2" t="s">
        <v>15</v>
      </c>
      <c r="E338" s="233" t="s">
        <v>195</v>
      </c>
      <c r="F338" s="234" t="s">
        <v>10</v>
      </c>
      <c r="G338" s="235" t="s">
        <v>528</v>
      </c>
      <c r="H338" s="2" t="s">
        <v>39</v>
      </c>
      <c r="I338" s="493">
        <v>392120</v>
      </c>
    </row>
    <row r="339" spans="1:20" ht="15.75" x14ac:dyDescent="0.25">
      <c r="A339" s="115" t="s">
        <v>95</v>
      </c>
      <c r="B339" s="50" t="s">
        <v>56</v>
      </c>
      <c r="C339" s="381">
        <v>10</v>
      </c>
      <c r="D339" s="2" t="s">
        <v>15</v>
      </c>
      <c r="E339" s="233" t="s">
        <v>195</v>
      </c>
      <c r="F339" s="234" t="s">
        <v>10</v>
      </c>
      <c r="G339" s="235" t="s">
        <v>529</v>
      </c>
      <c r="H339" s="2"/>
      <c r="I339" s="491">
        <f>SUM(I340:I341)</f>
        <v>3619993</v>
      </c>
    </row>
    <row r="340" spans="1:20" ht="31.5" x14ac:dyDescent="0.25">
      <c r="A340" s="114" t="s">
        <v>598</v>
      </c>
      <c r="B340" s="6" t="s">
        <v>56</v>
      </c>
      <c r="C340" s="381">
        <v>10</v>
      </c>
      <c r="D340" s="2" t="s">
        <v>15</v>
      </c>
      <c r="E340" s="233" t="s">
        <v>195</v>
      </c>
      <c r="F340" s="234" t="s">
        <v>10</v>
      </c>
      <c r="G340" s="235" t="s">
        <v>529</v>
      </c>
      <c r="H340" s="2" t="s">
        <v>16</v>
      </c>
      <c r="I340" s="493">
        <v>57333</v>
      </c>
    </row>
    <row r="341" spans="1:20" ht="15.75" x14ac:dyDescent="0.25">
      <c r="A341" s="62" t="s">
        <v>40</v>
      </c>
      <c r="B341" s="381" t="s">
        <v>56</v>
      </c>
      <c r="C341" s="381">
        <v>10</v>
      </c>
      <c r="D341" s="2" t="s">
        <v>15</v>
      </c>
      <c r="E341" s="233" t="s">
        <v>195</v>
      </c>
      <c r="F341" s="234" t="s">
        <v>10</v>
      </c>
      <c r="G341" s="235" t="s">
        <v>529</v>
      </c>
      <c r="H341" s="2" t="s">
        <v>39</v>
      </c>
      <c r="I341" s="493">
        <v>3562660</v>
      </c>
    </row>
    <row r="342" spans="1:20" ht="15.75" x14ac:dyDescent="0.25">
      <c r="A342" s="104" t="s">
        <v>96</v>
      </c>
      <c r="B342" s="381" t="s">
        <v>56</v>
      </c>
      <c r="C342" s="381">
        <v>10</v>
      </c>
      <c r="D342" s="2" t="s">
        <v>15</v>
      </c>
      <c r="E342" s="233" t="s">
        <v>195</v>
      </c>
      <c r="F342" s="234" t="s">
        <v>10</v>
      </c>
      <c r="G342" s="235" t="s">
        <v>530</v>
      </c>
      <c r="H342" s="2"/>
      <c r="I342" s="491">
        <f>SUM(I343:I344)</f>
        <v>476383</v>
      </c>
    </row>
    <row r="343" spans="1:20" ht="31.5" x14ac:dyDescent="0.25">
      <c r="A343" s="114" t="s">
        <v>598</v>
      </c>
      <c r="B343" s="6" t="s">
        <v>56</v>
      </c>
      <c r="C343" s="381">
        <v>10</v>
      </c>
      <c r="D343" s="2" t="s">
        <v>15</v>
      </c>
      <c r="E343" s="233" t="s">
        <v>195</v>
      </c>
      <c r="F343" s="234" t="s">
        <v>10</v>
      </c>
      <c r="G343" s="235" t="s">
        <v>530</v>
      </c>
      <c r="H343" s="2" t="s">
        <v>16</v>
      </c>
      <c r="I343" s="493">
        <v>7850</v>
      </c>
    </row>
    <row r="344" spans="1:20" ht="15.75" x14ac:dyDescent="0.25">
      <c r="A344" s="62" t="s">
        <v>40</v>
      </c>
      <c r="B344" s="381" t="s">
        <v>56</v>
      </c>
      <c r="C344" s="381">
        <v>10</v>
      </c>
      <c r="D344" s="2" t="s">
        <v>15</v>
      </c>
      <c r="E344" s="233" t="s">
        <v>195</v>
      </c>
      <c r="F344" s="234" t="s">
        <v>10</v>
      </c>
      <c r="G344" s="235" t="s">
        <v>530</v>
      </c>
      <c r="H344" s="2" t="s">
        <v>39</v>
      </c>
      <c r="I344" s="493">
        <v>468533</v>
      </c>
    </row>
    <row r="345" spans="1:20" ht="15.75" x14ac:dyDescent="0.25">
      <c r="A345" s="88" t="s">
        <v>42</v>
      </c>
      <c r="B345" s="26" t="s">
        <v>56</v>
      </c>
      <c r="C345" s="26">
        <v>10</v>
      </c>
      <c r="D345" s="25" t="s">
        <v>20</v>
      </c>
      <c r="E345" s="227"/>
      <c r="F345" s="228"/>
      <c r="G345" s="229"/>
      <c r="H345" s="53"/>
      <c r="I345" s="489">
        <f>SUM(I346)</f>
        <v>21955801</v>
      </c>
    </row>
    <row r="346" spans="1:20" ht="47.25" x14ac:dyDescent="0.25">
      <c r="A346" s="76" t="s">
        <v>118</v>
      </c>
      <c r="B346" s="304" t="s">
        <v>56</v>
      </c>
      <c r="C346" s="68">
        <v>10</v>
      </c>
      <c r="D346" s="69" t="s">
        <v>20</v>
      </c>
      <c r="E346" s="278" t="s">
        <v>193</v>
      </c>
      <c r="F346" s="279" t="s">
        <v>422</v>
      </c>
      <c r="G346" s="280" t="s">
        <v>423</v>
      </c>
      <c r="H346" s="31"/>
      <c r="I346" s="490">
        <f>SUM(I347)</f>
        <v>21955801</v>
      </c>
    </row>
    <row r="347" spans="1:20" ht="63" x14ac:dyDescent="0.25">
      <c r="A347" s="3" t="s">
        <v>169</v>
      </c>
      <c r="B347" s="6" t="s">
        <v>56</v>
      </c>
      <c r="C347" s="34">
        <v>10</v>
      </c>
      <c r="D347" s="35" t="s">
        <v>20</v>
      </c>
      <c r="E347" s="233" t="s">
        <v>195</v>
      </c>
      <c r="F347" s="276" t="s">
        <v>422</v>
      </c>
      <c r="G347" s="277" t="s">
        <v>423</v>
      </c>
      <c r="H347" s="284"/>
      <c r="I347" s="491">
        <f>SUM(I348)</f>
        <v>21955801</v>
      </c>
    </row>
    <row r="348" spans="1:20" ht="47.25" x14ac:dyDescent="0.25">
      <c r="A348" s="3" t="s">
        <v>522</v>
      </c>
      <c r="B348" s="6" t="s">
        <v>56</v>
      </c>
      <c r="C348" s="34">
        <v>10</v>
      </c>
      <c r="D348" s="35" t="s">
        <v>20</v>
      </c>
      <c r="E348" s="233" t="s">
        <v>195</v>
      </c>
      <c r="F348" s="276" t="s">
        <v>10</v>
      </c>
      <c r="G348" s="277" t="s">
        <v>423</v>
      </c>
      <c r="H348" s="284"/>
      <c r="I348" s="491">
        <f>SUM(I349+I353+I355+I351)</f>
        <v>21955801</v>
      </c>
    </row>
    <row r="349" spans="1:20" ht="15.75" x14ac:dyDescent="0.25">
      <c r="A349" s="86" t="s">
        <v>630</v>
      </c>
      <c r="B349" s="381" t="s">
        <v>56</v>
      </c>
      <c r="C349" s="34">
        <v>10</v>
      </c>
      <c r="D349" s="35" t="s">
        <v>20</v>
      </c>
      <c r="E349" s="233" t="s">
        <v>195</v>
      </c>
      <c r="F349" s="276" t="s">
        <v>10</v>
      </c>
      <c r="G349" s="277" t="s">
        <v>526</v>
      </c>
      <c r="H349" s="284"/>
      <c r="I349" s="491">
        <f>SUM(I350)</f>
        <v>1356320</v>
      </c>
    </row>
    <row r="350" spans="1:20" ht="15.75" x14ac:dyDescent="0.25">
      <c r="A350" s="3" t="s">
        <v>40</v>
      </c>
      <c r="B350" s="381" t="s">
        <v>56</v>
      </c>
      <c r="C350" s="34">
        <v>10</v>
      </c>
      <c r="D350" s="35" t="s">
        <v>20</v>
      </c>
      <c r="E350" s="233" t="s">
        <v>195</v>
      </c>
      <c r="F350" s="276" t="s">
        <v>10</v>
      </c>
      <c r="G350" s="277" t="s">
        <v>526</v>
      </c>
      <c r="H350" s="2" t="s">
        <v>39</v>
      </c>
      <c r="I350" s="493">
        <v>1356320</v>
      </c>
      <c r="L350" s="682"/>
      <c r="M350" s="682"/>
      <c r="N350" s="682"/>
      <c r="O350" s="682"/>
      <c r="P350" s="682"/>
      <c r="Q350" s="682"/>
      <c r="R350" s="682"/>
      <c r="S350" s="682"/>
      <c r="T350" s="682"/>
    </row>
    <row r="351" spans="1:20" s="656" customFormat="1" ht="31.5" x14ac:dyDescent="0.25">
      <c r="A351" s="62" t="s">
        <v>1118</v>
      </c>
      <c r="B351" s="657" t="s">
        <v>56</v>
      </c>
      <c r="C351" s="34">
        <v>10</v>
      </c>
      <c r="D351" s="35" t="s">
        <v>20</v>
      </c>
      <c r="E351" s="233" t="s">
        <v>195</v>
      </c>
      <c r="F351" s="276" t="s">
        <v>10</v>
      </c>
      <c r="G351" s="277" t="s">
        <v>1123</v>
      </c>
      <c r="H351" s="284"/>
      <c r="I351" s="491">
        <f>SUM(I352)</f>
        <v>2071935</v>
      </c>
      <c r="L351" s="658"/>
      <c r="M351" s="658"/>
      <c r="N351" s="658"/>
      <c r="O351" s="658"/>
      <c r="P351" s="658"/>
      <c r="Q351" s="658"/>
      <c r="R351" s="658"/>
      <c r="S351" s="658"/>
      <c r="T351" s="658"/>
    </row>
    <row r="352" spans="1:20" s="656" customFormat="1" ht="15.75" x14ac:dyDescent="0.25">
      <c r="A352" s="3" t="s">
        <v>40</v>
      </c>
      <c r="B352" s="657" t="s">
        <v>56</v>
      </c>
      <c r="C352" s="34">
        <v>10</v>
      </c>
      <c r="D352" s="35" t="s">
        <v>20</v>
      </c>
      <c r="E352" s="233" t="s">
        <v>195</v>
      </c>
      <c r="F352" s="276" t="s">
        <v>10</v>
      </c>
      <c r="G352" s="277" t="s">
        <v>1123</v>
      </c>
      <c r="H352" s="284" t="s">
        <v>39</v>
      </c>
      <c r="I352" s="493">
        <v>2071935</v>
      </c>
      <c r="L352" s="658"/>
      <c r="M352" s="658"/>
      <c r="N352" s="658"/>
      <c r="O352" s="658"/>
      <c r="P352" s="658"/>
      <c r="Q352" s="658"/>
      <c r="R352" s="658"/>
      <c r="S352" s="658"/>
      <c r="T352" s="658"/>
    </row>
    <row r="353" spans="1:21" s="649" customFormat="1" ht="31.5" x14ac:dyDescent="0.25">
      <c r="A353" s="62" t="s">
        <v>1097</v>
      </c>
      <c r="B353" s="650" t="s">
        <v>56</v>
      </c>
      <c r="C353" s="34">
        <v>10</v>
      </c>
      <c r="D353" s="35" t="s">
        <v>20</v>
      </c>
      <c r="E353" s="233" t="s">
        <v>195</v>
      </c>
      <c r="F353" s="276" t="s">
        <v>10</v>
      </c>
      <c r="G353" s="277" t="s">
        <v>1096</v>
      </c>
      <c r="H353" s="284"/>
      <c r="I353" s="491">
        <f>SUM(I354)</f>
        <v>18243135</v>
      </c>
    </row>
    <row r="354" spans="1:21" s="649" customFormat="1" ht="15.75" x14ac:dyDescent="0.25">
      <c r="A354" s="3" t="s">
        <v>40</v>
      </c>
      <c r="B354" s="650" t="s">
        <v>56</v>
      </c>
      <c r="C354" s="34">
        <v>10</v>
      </c>
      <c r="D354" s="35" t="s">
        <v>20</v>
      </c>
      <c r="E354" s="233" t="s">
        <v>195</v>
      </c>
      <c r="F354" s="276" t="s">
        <v>10</v>
      </c>
      <c r="G354" s="277" t="s">
        <v>1096</v>
      </c>
      <c r="H354" s="284" t="s">
        <v>39</v>
      </c>
      <c r="I354" s="493">
        <v>18243135</v>
      </c>
    </row>
    <row r="355" spans="1:21" s="649" customFormat="1" ht="31.5" x14ac:dyDescent="0.25">
      <c r="A355" s="62" t="s">
        <v>1098</v>
      </c>
      <c r="B355" s="650" t="s">
        <v>56</v>
      </c>
      <c r="C355" s="34">
        <v>10</v>
      </c>
      <c r="D355" s="35" t="s">
        <v>20</v>
      </c>
      <c r="E355" s="233" t="s">
        <v>195</v>
      </c>
      <c r="F355" s="276" t="s">
        <v>10</v>
      </c>
      <c r="G355" s="277" t="s">
        <v>1095</v>
      </c>
      <c r="H355" s="284"/>
      <c r="I355" s="491">
        <f>SUM(I356)</f>
        <v>284411</v>
      </c>
    </row>
    <row r="356" spans="1:21" s="649" customFormat="1" ht="31.5" x14ac:dyDescent="0.25">
      <c r="A356" s="114" t="s">
        <v>598</v>
      </c>
      <c r="B356" s="650" t="s">
        <v>56</v>
      </c>
      <c r="C356" s="34">
        <v>10</v>
      </c>
      <c r="D356" s="35" t="s">
        <v>20</v>
      </c>
      <c r="E356" s="233" t="s">
        <v>195</v>
      </c>
      <c r="F356" s="276" t="s">
        <v>10</v>
      </c>
      <c r="G356" s="277" t="s">
        <v>1095</v>
      </c>
      <c r="H356" s="284" t="s">
        <v>16</v>
      </c>
      <c r="I356" s="493">
        <v>284411</v>
      </c>
    </row>
    <row r="357" spans="1:21" s="9" customFormat="1" ht="15.75" x14ac:dyDescent="0.25">
      <c r="A357" s="103" t="s">
        <v>72</v>
      </c>
      <c r="B357" s="26" t="s">
        <v>56</v>
      </c>
      <c r="C357" s="26">
        <v>10</v>
      </c>
      <c r="D357" s="25" t="s">
        <v>70</v>
      </c>
      <c r="E357" s="227"/>
      <c r="F357" s="228"/>
      <c r="G357" s="229"/>
      <c r="H357" s="53"/>
      <c r="I357" s="489">
        <f>SUM(I358+I378)</f>
        <v>3382065</v>
      </c>
    </row>
    <row r="358" spans="1:21" ht="47.25" x14ac:dyDescent="0.25">
      <c r="A358" s="110" t="s">
        <v>131</v>
      </c>
      <c r="B358" s="304" t="s">
        <v>56</v>
      </c>
      <c r="C358" s="68">
        <v>10</v>
      </c>
      <c r="D358" s="69" t="s">
        <v>70</v>
      </c>
      <c r="E358" s="278" t="s">
        <v>193</v>
      </c>
      <c r="F358" s="279" t="s">
        <v>422</v>
      </c>
      <c r="G358" s="280" t="s">
        <v>423</v>
      </c>
      <c r="H358" s="31"/>
      <c r="I358" s="490">
        <f>SUM(I359+I374+I370)</f>
        <v>3382065</v>
      </c>
    </row>
    <row r="359" spans="1:21" ht="63" x14ac:dyDescent="0.25">
      <c r="A359" s="116" t="s">
        <v>130</v>
      </c>
      <c r="B359" s="6" t="s">
        <v>56</v>
      </c>
      <c r="C359" s="34">
        <v>10</v>
      </c>
      <c r="D359" s="35" t="s">
        <v>70</v>
      </c>
      <c r="E359" s="275" t="s">
        <v>227</v>
      </c>
      <c r="F359" s="276" t="s">
        <v>422</v>
      </c>
      <c r="G359" s="277" t="s">
        <v>423</v>
      </c>
      <c r="H359" s="284"/>
      <c r="I359" s="491">
        <f>SUM(I360)</f>
        <v>3370065</v>
      </c>
    </row>
    <row r="360" spans="1:21" ht="47.25" x14ac:dyDescent="0.25">
      <c r="A360" s="116" t="s">
        <v>446</v>
      </c>
      <c r="B360" s="6" t="s">
        <v>56</v>
      </c>
      <c r="C360" s="34">
        <v>10</v>
      </c>
      <c r="D360" s="35" t="s">
        <v>70</v>
      </c>
      <c r="E360" s="275" t="s">
        <v>227</v>
      </c>
      <c r="F360" s="276" t="s">
        <v>10</v>
      </c>
      <c r="G360" s="277" t="s">
        <v>423</v>
      </c>
      <c r="H360" s="284"/>
      <c r="I360" s="491">
        <f>SUM(I361+I368+I365)</f>
        <v>3370065</v>
      </c>
    </row>
    <row r="361" spans="1:21" ht="31.5" x14ac:dyDescent="0.25">
      <c r="A361" s="62" t="s">
        <v>97</v>
      </c>
      <c r="B361" s="381" t="s">
        <v>56</v>
      </c>
      <c r="C361" s="34">
        <v>10</v>
      </c>
      <c r="D361" s="35" t="s">
        <v>70</v>
      </c>
      <c r="E361" s="275" t="s">
        <v>227</v>
      </c>
      <c r="F361" s="276" t="s">
        <v>10</v>
      </c>
      <c r="G361" s="277" t="s">
        <v>533</v>
      </c>
      <c r="H361" s="284"/>
      <c r="I361" s="491">
        <f>SUM(I362:I364)</f>
        <v>2446400</v>
      </c>
    </row>
    <row r="362" spans="1:21" ht="63" x14ac:dyDescent="0.25">
      <c r="A362" s="104" t="s">
        <v>80</v>
      </c>
      <c r="B362" s="381" t="s">
        <v>56</v>
      </c>
      <c r="C362" s="34">
        <v>10</v>
      </c>
      <c r="D362" s="35" t="s">
        <v>70</v>
      </c>
      <c r="E362" s="275" t="s">
        <v>227</v>
      </c>
      <c r="F362" s="276" t="s">
        <v>10</v>
      </c>
      <c r="G362" s="277" t="s">
        <v>533</v>
      </c>
      <c r="H362" s="2" t="s">
        <v>13</v>
      </c>
      <c r="I362" s="493">
        <v>2276000</v>
      </c>
      <c r="M362" s="682"/>
      <c r="N362" s="682"/>
      <c r="O362" s="682"/>
      <c r="P362" s="682"/>
      <c r="Q362" s="682"/>
      <c r="R362" s="682"/>
      <c r="S362" s="682"/>
      <c r="T362" s="682"/>
      <c r="U362" s="682"/>
    </row>
    <row r="363" spans="1:21" ht="31.5" x14ac:dyDescent="0.25">
      <c r="A363" s="114" t="s">
        <v>598</v>
      </c>
      <c r="B363" s="6" t="s">
        <v>56</v>
      </c>
      <c r="C363" s="34">
        <v>10</v>
      </c>
      <c r="D363" s="35" t="s">
        <v>70</v>
      </c>
      <c r="E363" s="275" t="s">
        <v>227</v>
      </c>
      <c r="F363" s="276" t="s">
        <v>10</v>
      </c>
      <c r="G363" s="277" t="s">
        <v>533</v>
      </c>
      <c r="H363" s="2" t="s">
        <v>16</v>
      </c>
      <c r="I363" s="493">
        <v>170400</v>
      </c>
    </row>
    <row r="364" spans="1:21" ht="15.75" hidden="1" x14ac:dyDescent="0.25">
      <c r="A364" s="62" t="s">
        <v>18</v>
      </c>
      <c r="B364" s="381" t="s">
        <v>56</v>
      </c>
      <c r="C364" s="34">
        <v>10</v>
      </c>
      <c r="D364" s="35" t="s">
        <v>70</v>
      </c>
      <c r="E364" s="275" t="s">
        <v>227</v>
      </c>
      <c r="F364" s="276" t="s">
        <v>10</v>
      </c>
      <c r="G364" s="277" t="s">
        <v>533</v>
      </c>
      <c r="H364" s="2" t="s">
        <v>17</v>
      </c>
      <c r="I364" s="493"/>
    </row>
    <row r="365" spans="1:21" s="649" customFormat="1" ht="47.25" x14ac:dyDescent="0.25">
      <c r="A365" s="62" t="s">
        <v>1100</v>
      </c>
      <c r="B365" s="6" t="s">
        <v>56</v>
      </c>
      <c r="C365" s="34">
        <v>10</v>
      </c>
      <c r="D365" s="35" t="s">
        <v>70</v>
      </c>
      <c r="E365" s="275" t="s">
        <v>227</v>
      </c>
      <c r="F365" s="276" t="s">
        <v>10</v>
      </c>
      <c r="G365" s="277" t="s">
        <v>1099</v>
      </c>
      <c r="H365" s="2"/>
      <c r="I365" s="491">
        <f>SUM(I366:I367)</f>
        <v>396500</v>
      </c>
    </row>
    <row r="366" spans="1:21" s="649" customFormat="1" ht="63" x14ac:dyDescent="0.25">
      <c r="A366" s="104" t="s">
        <v>80</v>
      </c>
      <c r="B366" s="6" t="s">
        <v>56</v>
      </c>
      <c r="C366" s="34">
        <v>10</v>
      </c>
      <c r="D366" s="35" t="s">
        <v>70</v>
      </c>
      <c r="E366" s="275" t="s">
        <v>227</v>
      </c>
      <c r="F366" s="276" t="s">
        <v>10</v>
      </c>
      <c r="G366" s="277" t="s">
        <v>1099</v>
      </c>
      <c r="H366" s="2" t="s">
        <v>13</v>
      </c>
      <c r="I366" s="493">
        <v>266910</v>
      </c>
    </row>
    <row r="367" spans="1:21" s="649" customFormat="1" ht="31.5" x14ac:dyDescent="0.25">
      <c r="A367" s="114" t="s">
        <v>598</v>
      </c>
      <c r="B367" s="6" t="s">
        <v>56</v>
      </c>
      <c r="C367" s="34">
        <v>10</v>
      </c>
      <c r="D367" s="35" t="s">
        <v>70</v>
      </c>
      <c r="E367" s="275" t="s">
        <v>227</v>
      </c>
      <c r="F367" s="276" t="s">
        <v>10</v>
      </c>
      <c r="G367" s="277" t="s">
        <v>1099</v>
      </c>
      <c r="H367" s="2" t="s">
        <v>16</v>
      </c>
      <c r="I367" s="493">
        <v>129590</v>
      </c>
    </row>
    <row r="368" spans="1:21" ht="31.5" x14ac:dyDescent="0.25">
      <c r="A368" s="3" t="s">
        <v>79</v>
      </c>
      <c r="B368" s="6" t="s">
        <v>56</v>
      </c>
      <c r="C368" s="34">
        <v>10</v>
      </c>
      <c r="D368" s="35" t="s">
        <v>70</v>
      </c>
      <c r="E368" s="275" t="s">
        <v>227</v>
      </c>
      <c r="F368" s="276" t="s">
        <v>10</v>
      </c>
      <c r="G368" s="277" t="s">
        <v>427</v>
      </c>
      <c r="H368" s="2"/>
      <c r="I368" s="491">
        <f>SUM(I369)</f>
        <v>527165</v>
      </c>
    </row>
    <row r="369" spans="1:9" ht="63" x14ac:dyDescent="0.25">
      <c r="A369" s="86" t="s">
        <v>80</v>
      </c>
      <c r="B369" s="6" t="s">
        <v>56</v>
      </c>
      <c r="C369" s="34">
        <v>10</v>
      </c>
      <c r="D369" s="35" t="s">
        <v>70</v>
      </c>
      <c r="E369" s="275" t="s">
        <v>227</v>
      </c>
      <c r="F369" s="276" t="s">
        <v>10</v>
      </c>
      <c r="G369" s="277" t="s">
        <v>427</v>
      </c>
      <c r="H369" s="2" t="s">
        <v>13</v>
      </c>
      <c r="I369" s="493">
        <v>527165</v>
      </c>
    </row>
    <row r="370" spans="1:9" s="37" customFormat="1" ht="63" x14ac:dyDescent="0.25">
      <c r="A370" s="62" t="s">
        <v>169</v>
      </c>
      <c r="B370" s="381" t="s">
        <v>56</v>
      </c>
      <c r="C370" s="35">
        <v>10</v>
      </c>
      <c r="D370" s="35" t="s">
        <v>70</v>
      </c>
      <c r="E370" s="275" t="s">
        <v>195</v>
      </c>
      <c r="F370" s="276" t="s">
        <v>422</v>
      </c>
      <c r="G370" s="277" t="s">
        <v>423</v>
      </c>
      <c r="H370" s="36"/>
      <c r="I370" s="494">
        <f>SUM(I371)</f>
        <v>2000</v>
      </c>
    </row>
    <row r="371" spans="1:9" s="37" customFormat="1" ht="47.25" x14ac:dyDescent="0.25">
      <c r="A371" s="288" t="s">
        <v>522</v>
      </c>
      <c r="B371" s="381" t="s">
        <v>56</v>
      </c>
      <c r="C371" s="35">
        <v>10</v>
      </c>
      <c r="D371" s="35" t="s">
        <v>70</v>
      </c>
      <c r="E371" s="275" t="s">
        <v>195</v>
      </c>
      <c r="F371" s="276" t="s">
        <v>10</v>
      </c>
      <c r="G371" s="277" t="s">
        <v>423</v>
      </c>
      <c r="H371" s="36"/>
      <c r="I371" s="494">
        <f>SUM(I372)</f>
        <v>2000</v>
      </c>
    </row>
    <row r="372" spans="1:9" s="37" customFormat="1" ht="31.5" x14ac:dyDescent="0.25">
      <c r="A372" s="78" t="s">
        <v>535</v>
      </c>
      <c r="B372" s="306" t="s">
        <v>56</v>
      </c>
      <c r="C372" s="35">
        <v>10</v>
      </c>
      <c r="D372" s="35" t="s">
        <v>70</v>
      </c>
      <c r="E372" s="275" t="s">
        <v>195</v>
      </c>
      <c r="F372" s="276" t="s">
        <v>10</v>
      </c>
      <c r="G372" s="277" t="s">
        <v>534</v>
      </c>
      <c r="H372" s="36"/>
      <c r="I372" s="494">
        <f>SUM(I373)</f>
        <v>2000</v>
      </c>
    </row>
    <row r="373" spans="1:9" s="37" customFormat="1" ht="31.5" x14ac:dyDescent="0.25">
      <c r="A373" s="108" t="s">
        <v>598</v>
      </c>
      <c r="B373" s="306" t="s">
        <v>56</v>
      </c>
      <c r="C373" s="35">
        <v>10</v>
      </c>
      <c r="D373" s="35" t="s">
        <v>70</v>
      </c>
      <c r="E373" s="275" t="s">
        <v>195</v>
      </c>
      <c r="F373" s="276" t="s">
        <v>10</v>
      </c>
      <c r="G373" s="277" t="s">
        <v>534</v>
      </c>
      <c r="H373" s="36" t="s">
        <v>16</v>
      </c>
      <c r="I373" s="495">
        <v>2000</v>
      </c>
    </row>
    <row r="374" spans="1:9" ht="78.75" x14ac:dyDescent="0.25">
      <c r="A374" s="106" t="s">
        <v>119</v>
      </c>
      <c r="B374" s="54" t="s">
        <v>56</v>
      </c>
      <c r="C374" s="34">
        <v>10</v>
      </c>
      <c r="D374" s="35" t="s">
        <v>70</v>
      </c>
      <c r="E374" s="275" t="s">
        <v>226</v>
      </c>
      <c r="F374" s="276" t="s">
        <v>422</v>
      </c>
      <c r="G374" s="277" t="s">
        <v>423</v>
      </c>
      <c r="H374" s="2"/>
      <c r="I374" s="491">
        <f>SUM(I375)</f>
        <v>10000</v>
      </c>
    </row>
    <row r="375" spans="1:9" ht="47.25" x14ac:dyDescent="0.25">
      <c r="A375" s="285" t="s">
        <v>430</v>
      </c>
      <c r="B375" s="54" t="s">
        <v>56</v>
      </c>
      <c r="C375" s="34">
        <v>10</v>
      </c>
      <c r="D375" s="35" t="s">
        <v>70</v>
      </c>
      <c r="E375" s="275" t="s">
        <v>226</v>
      </c>
      <c r="F375" s="276" t="s">
        <v>10</v>
      </c>
      <c r="G375" s="277" t="s">
        <v>423</v>
      </c>
      <c r="H375" s="2"/>
      <c r="I375" s="491">
        <f>SUM(I376)</f>
        <v>10000</v>
      </c>
    </row>
    <row r="376" spans="1:9" ht="31.5" x14ac:dyDescent="0.25">
      <c r="A376" s="81" t="s">
        <v>108</v>
      </c>
      <c r="B376" s="54" t="s">
        <v>56</v>
      </c>
      <c r="C376" s="34">
        <v>10</v>
      </c>
      <c r="D376" s="35" t="s">
        <v>70</v>
      </c>
      <c r="E376" s="275" t="s">
        <v>226</v>
      </c>
      <c r="F376" s="276" t="s">
        <v>10</v>
      </c>
      <c r="G376" s="277" t="s">
        <v>432</v>
      </c>
      <c r="H376" s="2"/>
      <c r="I376" s="491">
        <f>SUM(I377)</f>
        <v>10000</v>
      </c>
    </row>
    <row r="377" spans="1:9" ht="31.5" x14ac:dyDescent="0.25">
      <c r="A377" s="114" t="s">
        <v>598</v>
      </c>
      <c r="B377" s="6" t="s">
        <v>56</v>
      </c>
      <c r="C377" s="34">
        <v>10</v>
      </c>
      <c r="D377" s="35" t="s">
        <v>70</v>
      </c>
      <c r="E377" s="275" t="s">
        <v>226</v>
      </c>
      <c r="F377" s="276" t="s">
        <v>10</v>
      </c>
      <c r="G377" s="277" t="s">
        <v>432</v>
      </c>
      <c r="H377" s="2" t="s">
        <v>16</v>
      </c>
      <c r="I377" s="492">
        <v>10000</v>
      </c>
    </row>
    <row r="378" spans="1:9" ht="47.25" hidden="1" x14ac:dyDescent="0.25">
      <c r="A378" s="76" t="s">
        <v>111</v>
      </c>
      <c r="B378" s="32" t="s">
        <v>56</v>
      </c>
      <c r="C378" s="68">
        <v>10</v>
      </c>
      <c r="D378" s="69" t="s">
        <v>70</v>
      </c>
      <c r="E378" s="230" t="s">
        <v>425</v>
      </c>
      <c r="F378" s="231" t="s">
        <v>422</v>
      </c>
      <c r="G378" s="232" t="s">
        <v>423</v>
      </c>
      <c r="H378" s="28"/>
      <c r="I378" s="490">
        <f>SUM(I379)</f>
        <v>0</v>
      </c>
    </row>
    <row r="379" spans="1:9" ht="63" hidden="1" x14ac:dyDescent="0.25">
      <c r="A379" s="77" t="s">
        <v>124</v>
      </c>
      <c r="B379" s="6" t="s">
        <v>56</v>
      </c>
      <c r="C379" s="34">
        <v>10</v>
      </c>
      <c r="D379" s="35" t="s">
        <v>70</v>
      </c>
      <c r="E379" s="233" t="s">
        <v>426</v>
      </c>
      <c r="F379" s="234" t="s">
        <v>422</v>
      </c>
      <c r="G379" s="235" t="s">
        <v>423</v>
      </c>
      <c r="H379" s="44"/>
      <c r="I379" s="491">
        <f>SUM(I380)</f>
        <v>0</v>
      </c>
    </row>
    <row r="380" spans="1:9" ht="47.25" hidden="1" x14ac:dyDescent="0.25">
      <c r="A380" s="77" t="s">
        <v>429</v>
      </c>
      <c r="B380" s="6" t="s">
        <v>56</v>
      </c>
      <c r="C380" s="34">
        <v>10</v>
      </c>
      <c r="D380" s="35" t="s">
        <v>70</v>
      </c>
      <c r="E380" s="233" t="s">
        <v>426</v>
      </c>
      <c r="F380" s="234" t="s">
        <v>10</v>
      </c>
      <c r="G380" s="235" t="s">
        <v>423</v>
      </c>
      <c r="H380" s="44"/>
      <c r="I380" s="491">
        <f>SUM(I381)</f>
        <v>0</v>
      </c>
    </row>
    <row r="381" spans="1:9" ht="15.75" hidden="1" x14ac:dyDescent="0.25">
      <c r="A381" s="77" t="s">
        <v>113</v>
      </c>
      <c r="B381" s="6" t="s">
        <v>56</v>
      </c>
      <c r="C381" s="34">
        <v>10</v>
      </c>
      <c r="D381" s="35" t="s">
        <v>70</v>
      </c>
      <c r="E381" s="233" t="s">
        <v>426</v>
      </c>
      <c r="F381" s="234" t="s">
        <v>10</v>
      </c>
      <c r="G381" s="235" t="s">
        <v>428</v>
      </c>
      <c r="H381" s="44"/>
      <c r="I381" s="491">
        <f>SUM(I382)</f>
        <v>0</v>
      </c>
    </row>
    <row r="382" spans="1:9" ht="31.5" hidden="1" x14ac:dyDescent="0.25">
      <c r="A382" s="91" t="s">
        <v>598</v>
      </c>
      <c r="B382" s="6" t="s">
        <v>56</v>
      </c>
      <c r="C382" s="34">
        <v>10</v>
      </c>
      <c r="D382" s="35" t="s">
        <v>70</v>
      </c>
      <c r="E382" s="233" t="s">
        <v>426</v>
      </c>
      <c r="F382" s="234" t="s">
        <v>10</v>
      </c>
      <c r="G382" s="235" t="s">
        <v>428</v>
      </c>
      <c r="H382" s="2" t="s">
        <v>16</v>
      </c>
      <c r="I382" s="493"/>
    </row>
    <row r="383" spans="1:9" ht="47.25" x14ac:dyDescent="0.25">
      <c r="A383" s="117" t="s">
        <v>46</v>
      </c>
      <c r="B383" s="19" t="s">
        <v>56</v>
      </c>
      <c r="C383" s="19">
        <v>14</v>
      </c>
      <c r="D383" s="19"/>
      <c r="E383" s="263"/>
      <c r="F383" s="264"/>
      <c r="G383" s="265"/>
      <c r="H383" s="15"/>
      <c r="I383" s="488">
        <f>SUM(I384+I390)</f>
        <v>7162589</v>
      </c>
    </row>
    <row r="384" spans="1:9" ht="31.5" x14ac:dyDescent="0.25">
      <c r="A384" s="113" t="s">
        <v>47</v>
      </c>
      <c r="B384" s="26" t="s">
        <v>56</v>
      </c>
      <c r="C384" s="26">
        <v>14</v>
      </c>
      <c r="D384" s="22" t="s">
        <v>10</v>
      </c>
      <c r="E384" s="227"/>
      <c r="F384" s="228"/>
      <c r="G384" s="229"/>
      <c r="H384" s="22"/>
      <c r="I384" s="489">
        <f>SUM(I385)</f>
        <v>6559389</v>
      </c>
    </row>
    <row r="385" spans="1:9" ht="47.25" x14ac:dyDescent="0.25">
      <c r="A385" s="105" t="s">
        <v>128</v>
      </c>
      <c r="B385" s="30" t="s">
        <v>56</v>
      </c>
      <c r="C385" s="30">
        <v>14</v>
      </c>
      <c r="D385" s="28" t="s">
        <v>10</v>
      </c>
      <c r="E385" s="230" t="s">
        <v>224</v>
      </c>
      <c r="F385" s="231" t="s">
        <v>422</v>
      </c>
      <c r="G385" s="232" t="s">
        <v>423</v>
      </c>
      <c r="H385" s="28"/>
      <c r="I385" s="490">
        <f>SUM(I386)</f>
        <v>6559389</v>
      </c>
    </row>
    <row r="386" spans="1:9" ht="63" x14ac:dyDescent="0.25">
      <c r="A386" s="104" t="s">
        <v>178</v>
      </c>
      <c r="B386" s="381" t="s">
        <v>56</v>
      </c>
      <c r="C386" s="381">
        <v>14</v>
      </c>
      <c r="D386" s="2" t="s">
        <v>10</v>
      </c>
      <c r="E386" s="233" t="s">
        <v>228</v>
      </c>
      <c r="F386" s="234" t="s">
        <v>422</v>
      </c>
      <c r="G386" s="235" t="s">
        <v>423</v>
      </c>
      <c r="H386" s="2"/>
      <c r="I386" s="491">
        <f>SUM(I387)</f>
        <v>6559389</v>
      </c>
    </row>
    <row r="387" spans="1:9" ht="34.5" customHeight="1" x14ac:dyDescent="0.25">
      <c r="A387" s="104" t="s">
        <v>538</v>
      </c>
      <c r="B387" s="381" t="s">
        <v>56</v>
      </c>
      <c r="C387" s="381">
        <v>14</v>
      </c>
      <c r="D387" s="2" t="s">
        <v>10</v>
      </c>
      <c r="E387" s="233" t="s">
        <v>228</v>
      </c>
      <c r="F387" s="234" t="s">
        <v>12</v>
      </c>
      <c r="G387" s="235" t="s">
        <v>423</v>
      </c>
      <c r="H387" s="2"/>
      <c r="I387" s="491">
        <f>SUM(I388)</f>
        <v>6559389</v>
      </c>
    </row>
    <row r="388" spans="1:9" ht="47.25" x14ac:dyDescent="0.25">
      <c r="A388" s="104" t="s">
        <v>540</v>
      </c>
      <c r="B388" s="381" t="s">
        <v>56</v>
      </c>
      <c r="C388" s="381">
        <v>14</v>
      </c>
      <c r="D388" s="2" t="s">
        <v>10</v>
      </c>
      <c r="E388" s="233" t="s">
        <v>228</v>
      </c>
      <c r="F388" s="234" t="s">
        <v>12</v>
      </c>
      <c r="G388" s="235" t="s">
        <v>539</v>
      </c>
      <c r="H388" s="2"/>
      <c r="I388" s="491">
        <f>SUM(I389)</f>
        <v>6559389</v>
      </c>
    </row>
    <row r="389" spans="1:9" ht="15.75" x14ac:dyDescent="0.25">
      <c r="A389" s="104" t="s">
        <v>21</v>
      </c>
      <c r="B389" s="381" t="s">
        <v>56</v>
      </c>
      <c r="C389" s="381">
        <v>14</v>
      </c>
      <c r="D389" s="2" t="s">
        <v>10</v>
      </c>
      <c r="E389" s="233" t="s">
        <v>228</v>
      </c>
      <c r="F389" s="234" t="s">
        <v>12</v>
      </c>
      <c r="G389" s="235" t="s">
        <v>539</v>
      </c>
      <c r="H389" s="2" t="s">
        <v>68</v>
      </c>
      <c r="I389" s="493">
        <v>6559389</v>
      </c>
    </row>
    <row r="390" spans="1:9" ht="15.75" x14ac:dyDescent="0.25">
      <c r="A390" s="113" t="s">
        <v>187</v>
      </c>
      <c r="B390" s="26" t="s">
        <v>56</v>
      </c>
      <c r="C390" s="26">
        <v>14</v>
      </c>
      <c r="D390" s="22" t="s">
        <v>15</v>
      </c>
      <c r="E390" s="227"/>
      <c r="F390" s="228"/>
      <c r="G390" s="229"/>
      <c r="H390" s="23"/>
      <c r="I390" s="489">
        <f>SUM(I391)</f>
        <v>603200</v>
      </c>
    </row>
    <row r="391" spans="1:9" ht="47.25" x14ac:dyDescent="0.25">
      <c r="A391" s="105" t="s">
        <v>128</v>
      </c>
      <c r="B391" s="30" t="s">
        <v>56</v>
      </c>
      <c r="C391" s="30">
        <v>14</v>
      </c>
      <c r="D391" s="28" t="s">
        <v>15</v>
      </c>
      <c r="E391" s="230" t="s">
        <v>224</v>
      </c>
      <c r="F391" s="231" t="s">
        <v>422</v>
      </c>
      <c r="G391" s="232" t="s">
        <v>423</v>
      </c>
      <c r="H391" s="28"/>
      <c r="I391" s="490">
        <f>SUM(I392)</f>
        <v>603200</v>
      </c>
    </row>
    <row r="392" spans="1:9" ht="63" x14ac:dyDescent="0.25">
      <c r="A392" s="104" t="s">
        <v>178</v>
      </c>
      <c r="B392" s="381" t="s">
        <v>56</v>
      </c>
      <c r="C392" s="381">
        <v>14</v>
      </c>
      <c r="D392" s="2" t="s">
        <v>15</v>
      </c>
      <c r="E392" s="233" t="s">
        <v>228</v>
      </c>
      <c r="F392" s="234" t="s">
        <v>422</v>
      </c>
      <c r="G392" s="235" t="s">
        <v>423</v>
      </c>
      <c r="H392" s="73"/>
      <c r="I392" s="491">
        <f>SUM(I393)</f>
        <v>603200</v>
      </c>
    </row>
    <row r="393" spans="1:9" ht="34.5" customHeight="1" x14ac:dyDescent="0.25">
      <c r="A393" s="389" t="s">
        <v>584</v>
      </c>
      <c r="B393" s="306" t="s">
        <v>56</v>
      </c>
      <c r="C393" s="381">
        <v>14</v>
      </c>
      <c r="D393" s="2" t="s">
        <v>15</v>
      </c>
      <c r="E393" s="275" t="s">
        <v>228</v>
      </c>
      <c r="F393" s="276" t="s">
        <v>20</v>
      </c>
      <c r="G393" s="277" t="s">
        <v>423</v>
      </c>
      <c r="H393" s="390"/>
      <c r="I393" s="491">
        <f>SUM(I394)</f>
        <v>603200</v>
      </c>
    </row>
    <row r="394" spans="1:9" ht="47.25" x14ac:dyDescent="0.25">
      <c r="A394" s="107" t="s">
        <v>586</v>
      </c>
      <c r="B394" s="306" t="s">
        <v>56</v>
      </c>
      <c r="C394" s="381">
        <v>14</v>
      </c>
      <c r="D394" s="2" t="s">
        <v>15</v>
      </c>
      <c r="E394" s="275" t="s">
        <v>228</v>
      </c>
      <c r="F394" s="276" t="s">
        <v>20</v>
      </c>
      <c r="G394" s="277" t="s">
        <v>585</v>
      </c>
      <c r="H394" s="390"/>
      <c r="I394" s="491">
        <f>SUM(I395)</f>
        <v>603200</v>
      </c>
    </row>
    <row r="395" spans="1:9" ht="15.75" x14ac:dyDescent="0.25">
      <c r="A395" s="115" t="s">
        <v>21</v>
      </c>
      <c r="B395" s="50" t="s">
        <v>56</v>
      </c>
      <c r="C395" s="381">
        <v>14</v>
      </c>
      <c r="D395" s="2" t="s">
        <v>15</v>
      </c>
      <c r="E395" s="275" t="s">
        <v>228</v>
      </c>
      <c r="F395" s="276" t="s">
        <v>20</v>
      </c>
      <c r="G395" s="277" t="s">
        <v>585</v>
      </c>
      <c r="H395" s="36" t="s">
        <v>68</v>
      </c>
      <c r="I395" s="474">
        <v>603200</v>
      </c>
    </row>
    <row r="396" spans="1:9" ht="18.75" customHeight="1" x14ac:dyDescent="0.25">
      <c r="A396" s="512" t="s">
        <v>53</v>
      </c>
      <c r="B396" s="513" t="s">
        <v>54</v>
      </c>
      <c r="C396" s="514"/>
      <c r="D396" s="515"/>
      <c r="E396" s="516"/>
      <c r="F396" s="517"/>
      <c r="G396" s="518"/>
      <c r="H396" s="519"/>
      <c r="I396" s="506">
        <f>SUM(I397)</f>
        <v>1545029</v>
      </c>
    </row>
    <row r="397" spans="1:9" ht="18.75" customHeight="1" x14ac:dyDescent="0.25">
      <c r="A397" s="299" t="s">
        <v>9</v>
      </c>
      <c r="B397" s="319" t="s">
        <v>54</v>
      </c>
      <c r="C397" s="15" t="s">
        <v>10</v>
      </c>
      <c r="D397" s="15"/>
      <c r="E397" s="313"/>
      <c r="F397" s="314"/>
      <c r="G397" s="315"/>
      <c r="H397" s="15"/>
      <c r="I397" s="488">
        <f>SUM(I398)</f>
        <v>1545029</v>
      </c>
    </row>
    <row r="398" spans="1:9" ht="47.25" x14ac:dyDescent="0.25">
      <c r="A398" s="21" t="s">
        <v>14</v>
      </c>
      <c r="B398" s="26" t="s">
        <v>54</v>
      </c>
      <c r="C398" s="22" t="s">
        <v>10</v>
      </c>
      <c r="D398" s="22" t="s">
        <v>15</v>
      </c>
      <c r="E398" s="227"/>
      <c r="F398" s="228"/>
      <c r="G398" s="229"/>
      <c r="H398" s="23"/>
      <c r="I398" s="489">
        <f>SUM(I399,I404,I412)</f>
        <v>1545029</v>
      </c>
    </row>
    <row r="399" spans="1:9" ht="47.25" x14ac:dyDescent="0.25">
      <c r="A399" s="76" t="s">
        <v>111</v>
      </c>
      <c r="B399" s="30" t="s">
        <v>54</v>
      </c>
      <c r="C399" s="28" t="s">
        <v>10</v>
      </c>
      <c r="D399" s="28" t="s">
        <v>15</v>
      </c>
      <c r="E399" s="242" t="s">
        <v>425</v>
      </c>
      <c r="F399" s="243" t="s">
        <v>422</v>
      </c>
      <c r="G399" s="244" t="s">
        <v>423</v>
      </c>
      <c r="H399" s="28"/>
      <c r="I399" s="490">
        <f>SUM(I400)</f>
        <v>63000</v>
      </c>
    </row>
    <row r="400" spans="1:9" ht="63" x14ac:dyDescent="0.25">
      <c r="A400" s="77" t="s">
        <v>112</v>
      </c>
      <c r="B400" s="54" t="s">
        <v>54</v>
      </c>
      <c r="C400" s="2" t="s">
        <v>10</v>
      </c>
      <c r="D400" s="2" t="s">
        <v>15</v>
      </c>
      <c r="E400" s="245" t="s">
        <v>426</v>
      </c>
      <c r="F400" s="246" t="s">
        <v>422</v>
      </c>
      <c r="G400" s="247" t="s">
        <v>423</v>
      </c>
      <c r="H400" s="44"/>
      <c r="I400" s="491">
        <f>SUM(I401)</f>
        <v>63000</v>
      </c>
    </row>
    <row r="401" spans="1:9" ht="47.25" x14ac:dyDescent="0.25">
      <c r="A401" s="77" t="s">
        <v>429</v>
      </c>
      <c r="B401" s="54" t="s">
        <v>54</v>
      </c>
      <c r="C401" s="2" t="s">
        <v>10</v>
      </c>
      <c r="D401" s="2" t="s">
        <v>15</v>
      </c>
      <c r="E401" s="245" t="s">
        <v>426</v>
      </c>
      <c r="F401" s="246" t="s">
        <v>10</v>
      </c>
      <c r="G401" s="247" t="s">
        <v>423</v>
      </c>
      <c r="H401" s="44"/>
      <c r="I401" s="491">
        <f>SUM(I402)</f>
        <v>63000</v>
      </c>
    </row>
    <row r="402" spans="1:9" ht="16.5" customHeight="1" x14ac:dyDescent="0.25">
      <c r="A402" s="77" t="s">
        <v>113</v>
      </c>
      <c r="B402" s="54" t="s">
        <v>54</v>
      </c>
      <c r="C402" s="2" t="s">
        <v>10</v>
      </c>
      <c r="D402" s="2" t="s">
        <v>15</v>
      </c>
      <c r="E402" s="245" t="s">
        <v>426</v>
      </c>
      <c r="F402" s="246" t="s">
        <v>10</v>
      </c>
      <c r="G402" s="247" t="s">
        <v>428</v>
      </c>
      <c r="H402" s="44"/>
      <c r="I402" s="491">
        <f>SUM(I403)</f>
        <v>63000</v>
      </c>
    </row>
    <row r="403" spans="1:9" ht="30.75" customHeight="1" x14ac:dyDescent="0.25">
      <c r="A403" s="87" t="s">
        <v>598</v>
      </c>
      <c r="B403" s="303" t="s">
        <v>54</v>
      </c>
      <c r="C403" s="2" t="s">
        <v>10</v>
      </c>
      <c r="D403" s="2" t="s">
        <v>15</v>
      </c>
      <c r="E403" s="245" t="s">
        <v>426</v>
      </c>
      <c r="F403" s="246" t="s">
        <v>10</v>
      </c>
      <c r="G403" s="247" t="s">
        <v>428</v>
      </c>
      <c r="H403" s="2" t="s">
        <v>16</v>
      </c>
      <c r="I403" s="493">
        <v>63000</v>
      </c>
    </row>
    <row r="404" spans="1:9" ht="31.5" x14ac:dyDescent="0.25">
      <c r="A404" s="27" t="s">
        <v>114</v>
      </c>
      <c r="B404" s="30" t="s">
        <v>54</v>
      </c>
      <c r="C404" s="28" t="s">
        <v>10</v>
      </c>
      <c r="D404" s="28" t="s">
        <v>15</v>
      </c>
      <c r="E404" s="230" t="s">
        <v>229</v>
      </c>
      <c r="F404" s="231" t="s">
        <v>422</v>
      </c>
      <c r="G404" s="232" t="s">
        <v>423</v>
      </c>
      <c r="H404" s="28"/>
      <c r="I404" s="490">
        <f>SUM(I405+I408)</f>
        <v>962749</v>
      </c>
    </row>
    <row r="405" spans="1:9" ht="31.5" x14ac:dyDescent="0.25">
      <c r="A405" s="3" t="s">
        <v>115</v>
      </c>
      <c r="B405" s="381" t="s">
        <v>54</v>
      </c>
      <c r="C405" s="2" t="s">
        <v>10</v>
      </c>
      <c r="D405" s="2" t="s">
        <v>15</v>
      </c>
      <c r="E405" s="233" t="s">
        <v>230</v>
      </c>
      <c r="F405" s="234" t="s">
        <v>422</v>
      </c>
      <c r="G405" s="235" t="s">
        <v>423</v>
      </c>
      <c r="H405" s="2"/>
      <c r="I405" s="491">
        <f>SUM(I406)</f>
        <v>500469</v>
      </c>
    </row>
    <row r="406" spans="1:9" ht="31.5" x14ac:dyDescent="0.25">
      <c r="A406" s="3" t="s">
        <v>79</v>
      </c>
      <c r="B406" s="381" t="s">
        <v>54</v>
      </c>
      <c r="C406" s="2" t="s">
        <v>10</v>
      </c>
      <c r="D406" s="2" t="s">
        <v>15</v>
      </c>
      <c r="E406" s="233" t="s">
        <v>230</v>
      </c>
      <c r="F406" s="234" t="s">
        <v>422</v>
      </c>
      <c r="G406" s="235" t="s">
        <v>427</v>
      </c>
      <c r="H406" s="2"/>
      <c r="I406" s="491">
        <f>SUM(I407)</f>
        <v>500469</v>
      </c>
    </row>
    <row r="407" spans="1:9" ht="63" x14ac:dyDescent="0.25">
      <c r="A407" s="86" t="s">
        <v>80</v>
      </c>
      <c r="B407" s="381" t="s">
        <v>54</v>
      </c>
      <c r="C407" s="2" t="s">
        <v>10</v>
      </c>
      <c r="D407" s="2" t="s">
        <v>15</v>
      </c>
      <c r="E407" s="233" t="s">
        <v>230</v>
      </c>
      <c r="F407" s="234" t="s">
        <v>422</v>
      </c>
      <c r="G407" s="235" t="s">
        <v>427</v>
      </c>
      <c r="H407" s="2" t="s">
        <v>13</v>
      </c>
      <c r="I407" s="492">
        <v>500469</v>
      </c>
    </row>
    <row r="408" spans="1:9" s="625" customFormat="1" ht="15.75" x14ac:dyDescent="0.25">
      <c r="A408" s="86" t="s">
        <v>1066</v>
      </c>
      <c r="B408" s="629" t="s">
        <v>54</v>
      </c>
      <c r="C408" s="2" t="s">
        <v>10</v>
      </c>
      <c r="D408" s="2" t="s">
        <v>15</v>
      </c>
      <c r="E408" s="233" t="s">
        <v>1064</v>
      </c>
      <c r="F408" s="234" t="s">
        <v>422</v>
      </c>
      <c r="G408" s="235" t="s">
        <v>423</v>
      </c>
      <c r="H408" s="2"/>
      <c r="I408" s="494">
        <f>SUM(I409)</f>
        <v>462280</v>
      </c>
    </row>
    <row r="409" spans="1:9" s="625" customFormat="1" ht="31.5" x14ac:dyDescent="0.25">
      <c r="A409" s="86" t="s">
        <v>1067</v>
      </c>
      <c r="B409" s="629" t="s">
        <v>54</v>
      </c>
      <c r="C409" s="2" t="s">
        <v>10</v>
      </c>
      <c r="D409" s="2" t="s">
        <v>15</v>
      </c>
      <c r="E409" s="233" t="s">
        <v>1064</v>
      </c>
      <c r="F409" s="234" t="s">
        <v>422</v>
      </c>
      <c r="G409" s="235" t="s">
        <v>1065</v>
      </c>
      <c r="H409" s="2"/>
      <c r="I409" s="494">
        <f>SUM(I410:I411)</f>
        <v>462280</v>
      </c>
    </row>
    <row r="410" spans="1:9" s="625" customFormat="1" ht="63" x14ac:dyDescent="0.25">
      <c r="A410" s="86" t="s">
        <v>80</v>
      </c>
      <c r="B410" s="629" t="s">
        <v>54</v>
      </c>
      <c r="C410" s="2" t="s">
        <v>10</v>
      </c>
      <c r="D410" s="2" t="s">
        <v>15</v>
      </c>
      <c r="E410" s="233" t="s">
        <v>1064</v>
      </c>
      <c r="F410" s="234" t="s">
        <v>422</v>
      </c>
      <c r="G410" s="235" t="s">
        <v>1065</v>
      </c>
      <c r="H410" s="2" t="s">
        <v>13</v>
      </c>
      <c r="I410" s="492">
        <v>387280</v>
      </c>
    </row>
    <row r="411" spans="1:9" s="625" customFormat="1" ht="31.5" x14ac:dyDescent="0.25">
      <c r="A411" s="87" t="s">
        <v>598</v>
      </c>
      <c r="B411" s="629" t="s">
        <v>54</v>
      </c>
      <c r="C411" s="2" t="s">
        <v>10</v>
      </c>
      <c r="D411" s="2" t="s">
        <v>15</v>
      </c>
      <c r="E411" s="233" t="s">
        <v>1064</v>
      </c>
      <c r="F411" s="234" t="s">
        <v>422</v>
      </c>
      <c r="G411" s="235" t="s">
        <v>1065</v>
      </c>
      <c r="H411" s="2" t="s">
        <v>16</v>
      </c>
      <c r="I411" s="492">
        <v>75000</v>
      </c>
    </row>
    <row r="412" spans="1:9" ht="31.5" x14ac:dyDescent="0.25">
      <c r="A412" s="27" t="s">
        <v>116</v>
      </c>
      <c r="B412" s="30" t="s">
        <v>54</v>
      </c>
      <c r="C412" s="28" t="s">
        <v>10</v>
      </c>
      <c r="D412" s="28" t="s">
        <v>15</v>
      </c>
      <c r="E412" s="230" t="s">
        <v>231</v>
      </c>
      <c r="F412" s="231" t="s">
        <v>422</v>
      </c>
      <c r="G412" s="232" t="s">
        <v>423</v>
      </c>
      <c r="H412" s="28"/>
      <c r="I412" s="490">
        <f>SUM(I413)</f>
        <v>519280</v>
      </c>
    </row>
    <row r="413" spans="1:9" ht="15.75" x14ac:dyDescent="0.25">
      <c r="A413" s="3" t="s">
        <v>117</v>
      </c>
      <c r="B413" s="381" t="s">
        <v>54</v>
      </c>
      <c r="C413" s="2" t="s">
        <v>10</v>
      </c>
      <c r="D413" s="2" t="s">
        <v>15</v>
      </c>
      <c r="E413" s="233" t="s">
        <v>232</v>
      </c>
      <c r="F413" s="234" t="s">
        <v>422</v>
      </c>
      <c r="G413" s="235" t="s">
        <v>423</v>
      </c>
      <c r="H413" s="2"/>
      <c r="I413" s="491">
        <f>SUM(I414)</f>
        <v>519280</v>
      </c>
    </row>
    <row r="414" spans="1:9" ht="31.5" x14ac:dyDescent="0.25">
      <c r="A414" s="3" t="s">
        <v>79</v>
      </c>
      <c r="B414" s="381" t="s">
        <v>54</v>
      </c>
      <c r="C414" s="2" t="s">
        <v>10</v>
      </c>
      <c r="D414" s="2" t="s">
        <v>15</v>
      </c>
      <c r="E414" s="233" t="s">
        <v>232</v>
      </c>
      <c r="F414" s="234" t="s">
        <v>422</v>
      </c>
      <c r="G414" s="235" t="s">
        <v>427</v>
      </c>
      <c r="H414" s="2"/>
      <c r="I414" s="491">
        <f>SUM(I415:I416)</f>
        <v>519280</v>
      </c>
    </row>
    <row r="415" spans="1:9" ht="63" x14ac:dyDescent="0.25">
      <c r="A415" s="86" t="s">
        <v>80</v>
      </c>
      <c r="B415" s="381" t="s">
        <v>54</v>
      </c>
      <c r="C415" s="2" t="s">
        <v>10</v>
      </c>
      <c r="D415" s="2" t="s">
        <v>15</v>
      </c>
      <c r="E415" s="233" t="s">
        <v>232</v>
      </c>
      <c r="F415" s="234" t="s">
        <v>422</v>
      </c>
      <c r="G415" s="235" t="s">
        <v>427</v>
      </c>
      <c r="H415" s="2" t="s">
        <v>13</v>
      </c>
      <c r="I415" s="492">
        <v>519280</v>
      </c>
    </row>
    <row r="416" spans="1:9" ht="15.75" hidden="1" x14ac:dyDescent="0.25">
      <c r="A416" s="3" t="s">
        <v>18</v>
      </c>
      <c r="B416" s="381" t="s">
        <v>54</v>
      </c>
      <c r="C416" s="2" t="s">
        <v>10</v>
      </c>
      <c r="D416" s="2" t="s">
        <v>15</v>
      </c>
      <c r="E416" s="233" t="s">
        <v>232</v>
      </c>
      <c r="F416" s="234" t="s">
        <v>422</v>
      </c>
      <c r="G416" s="235" t="s">
        <v>427</v>
      </c>
      <c r="H416" s="2" t="s">
        <v>17</v>
      </c>
      <c r="I416" s="492"/>
    </row>
    <row r="417" spans="1:11" ht="30" customHeight="1" x14ac:dyDescent="0.25">
      <c r="A417" s="520" t="s">
        <v>51</v>
      </c>
      <c r="B417" s="521" t="s">
        <v>52</v>
      </c>
      <c r="C417" s="514"/>
      <c r="D417" s="522"/>
      <c r="E417" s="523"/>
      <c r="F417" s="524"/>
      <c r="G417" s="518"/>
      <c r="H417" s="519"/>
      <c r="I417" s="506">
        <f>SUM(I425+I595+I418)</f>
        <v>265445824</v>
      </c>
      <c r="J417" s="377"/>
      <c r="K417" s="543"/>
    </row>
    <row r="418" spans="1:11" ht="16.5" hidden="1" customHeight="1" x14ac:dyDescent="0.25">
      <c r="A418" s="298" t="s">
        <v>25</v>
      </c>
      <c r="B418" s="19" t="s">
        <v>52</v>
      </c>
      <c r="C418" s="15" t="s">
        <v>20</v>
      </c>
      <c r="D418" s="19"/>
      <c r="E418" s="307"/>
      <c r="F418" s="308"/>
      <c r="G418" s="309"/>
      <c r="H418" s="15"/>
      <c r="I418" s="488">
        <f t="shared" ref="I418:I423" si="0">SUM(I419)</f>
        <v>0</v>
      </c>
    </row>
    <row r="419" spans="1:11" ht="17.25" hidden="1" customHeight="1" x14ac:dyDescent="0.25">
      <c r="A419" s="100" t="s">
        <v>26</v>
      </c>
      <c r="B419" s="26" t="s">
        <v>52</v>
      </c>
      <c r="C419" s="22" t="s">
        <v>20</v>
      </c>
      <c r="D419" s="26">
        <v>12</v>
      </c>
      <c r="E419" s="101"/>
      <c r="F419" s="310"/>
      <c r="G419" s="311"/>
      <c r="H419" s="22"/>
      <c r="I419" s="489">
        <f t="shared" si="0"/>
        <v>0</v>
      </c>
    </row>
    <row r="420" spans="1:11" ht="47.25" hidden="1" x14ac:dyDescent="0.25">
      <c r="A420" s="27" t="s">
        <v>145</v>
      </c>
      <c r="B420" s="30" t="s">
        <v>52</v>
      </c>
      <c r="C420" s="28" t="s">
        <v>20</v>
      </c>
      <c r="D420" s="30">
        <v>12</v>
      </c>
      <c r="E420" s="236" t="s">
        <v>470</v>
      </c>
      <c r="F420" s="237" t="s">
        <v>422</v>
      </c>
      <c r="G420" s="238" t="s">
        <v>423</v>
      </c>
      <c r="H420" s="28"/>
      <c r="I420" s="490">
        <f t="shared" si="0"/>
        <v>0</v>
      </c>
    </row>
    <row r="421" spans="1:11" ht="63" hidden="1" x14ac:dyDescent="0.25">
      <c r="A421" s="287" t="s">
        <v>146</v>
      </c>
      <c r="B421" s="312" t="s">
        <v>52</v>
      </c>
      <c r="C421" s="5" t="s">
        <v>20</v>
      </c>
      <c r="D421" s="402">
        <v>12</v>
      </c>
      <c r="E421" s="251" t="s">
        <v>216</v>
      </c>
      <c r="F421" s="252" t="s">
        <v>422</v>
      </c>
      <c r="G421" s="253" t="s">
        <v>423</v>
      </c>
      <c r="H421" s="2"/>
      <c r="I421" s="491">
        <f t="shared" si="0"/>
        <v>0</v>
      </c>
    </row>
    <row r="422" spans="1:11" ht="35.25" hidden="1" customHeight="1" x14ac:dyDescent="0.25">
      <c r="A422" s="92" t="s">
        <v>471</v>
      </c>
      <c r="B422" s="6" t="s">
        <v>52</v>
      </c>
      <c r="C422" s="5" t="s">
        <v>20</v>
      </c>
      <c r="D422" s="402">
        <v>12</v>
      </c>
      <c r="E422" s="251" t="s">
        <v>216</v>
      </c>
      <c r="F422" s="252" t="s">
        <v>10</v>
      </c>
      <c r="G422" s="253" t="s">
        <v>423</v>
      </c>
      <c r="H422" s="284"/>
      <c r="I422" s="491">
        <f t="shared" si="0"/>
        <v>0</v>
      </c>
    </row>
    <row r="423" spans="1:11" ht="15.75" hidden="1" customHeight="1" x14ac:dyDescent="0.25">
      <c r="A423" s="62" t="s">
        <v>103</v>
      </c>
      <c r="B423" s="381" t="s">
        <v>52</v>
      </c>
      <c r="C423" s="5" t="s">
        <v>20</v>
      </c>
      <c r="D423" s="402">
        <v>12</v>
      </c>
      <c r="E423" s="251" t="s">
        <v>216</v>
      </c>
      <c r="F423" s="252" t="s">
        <v>10</v>
      </c>
      <c r="G423" s="253" t="s">
        <v>472</v>
      </c>
      <c r="H423" s="60"/>
      <c r="I423" s="491">
        <f t="shared" si="0"/>
        <v>0</v>
      </c>
    </row>
    <row r="424" spans="1:11" ht="30" hidden="1" customHeight="1" x14ac:dyDescent="0.25">
      <c r="A424" s="114" t="s">
        <v>598</v>
      </c>
      <c r="B424" s="6" t="s">
        <v>52</v>
      </c>
      <c r="C424" s="5" t="s">
        <v>20</v>
      </c>
      <c r="D424" s="402">
        <v>12</v>
      </c>
      <c r="E424" s="251" t="s">
        <v>216</v>
      </c>
      <c r="F424" s="252" t="s">
        <v>10</v>
      </c>
      <c r="G424" s="253" t="s">
        <v>472</v>
      </c>
      <c r="H424" s="60" t="s">
        <v>16</v>
      </c>
      <c r="I424" s="493"/>
    </row>
    <row r="425" spans="1:11" ht="15.75" x14ac:dyDescent="0.25">
      <c r="A425" s="298" t="s">
        <v>27</v>
      </c>
      <c r="B425" s="19" t="s">
        <v>52</v>
      </c>
      <c r="C425" s="15" t="s">
        <v>29</v>
      </c>
      <c r="D425" s="19"/>
      <c r="E425" s="307"/>
      <c r="F425" s="308"/>
      <c r="G425" s="309"/>
      <c r="H425" s="15"/>
      <c r="I425" s="488">
        <f>SUM(I426+I447+I530+I550+I562)</f>
        <v>254876671</v>
      </c>
    </row>
    <row r="426" spans="1:11" ht="15.75" x14ac:dyDescent="0.25">
      <c r="A426" s="100" t="s">
        <v>28</v>
      </c>
      <c r="B426" s="26" t="s">
        <v>52</v>
      </c>
      <c r="C426" s="22" t="s">
        <v>29</v>
      </c>
      <c r="D426" s="22" t="s">
        <v>10</v>
      </c>
      <c r="E426" s="281"/>
      <c r="F426" s="282"/>
      <c r="G426" s="283"/>
      <c r="H426" s="22"/>
      <c r="I426" s="489">
        <f>SUM(I427,I442)</f>
        <v>30046392</v>
      </c>
    </row>
    <row r="427" spans="1:11" ht="31.5" x14ac:dyDescent="0.25">
      <c r="A427" s="27" t="s">
        <v>149</v>
      </c>
      <c r="B427" s="33" t="s">
        <v>52</v>
      </c>
      <c r="C427" s="29" t="s">
        <v>29</v>
      </c>
      <c r="D427" s="29" t="s">
        <v>10</v>
      </c>
      <c r="E427" s="230" t="s">
        <v>487</v>
      </c>
      <c r="F427" s="231" t="s">
        <v>422</v>
      </c>
      <c r="G427" s="232" t="s">
        <v>423</v>
      </c>
      <c r="H427" s="31"/>
      <c r="I427" s="490">
        <f>SUM(I428)</f>
        <v>29908392</v>
      </c>
    </row>
    <row r="428" spans="1:11" ht="47.25" x14ac:dyDescent="0.25">
      <c r="A428" s="3" t="s">
        <v>150</v>
      </c>
      <c r="B428" s="402" t="s">
        <v>52</v>
      </c>
      <c r="C428" s="5" t="s">
        <v>29</v>
      </c>
      <c r="D428" s="5" t="s">
        <v>10</v>
      </c>
      <c r="E428" s="233" t="s">
        <v>233</v>
      </c>
      <c r="F428" s="234" t="s">
        <v>422</v>
      </c>
      <c r="G428" s="235" t="s">
        <v>423</v>
      </c>
      <c r="H428" s="60"/>
      <c r="I428" s="491">
        <f>SUM(I429+I439)</f>
        <v>29908392</v>
      </c>
    </row>
    <row r="429" spans="1:11" ht="15.75" x14ac:dyDescent="0.25">
      <c r="A429" s="3" t="s">
        <v>488</v>
      </c>
      <c r="B429" s="402" t="s">
        <v>52</v>
      </c>
      <c r="C429" s="5" t="s">
        <v>29</v>
      </c>
      <c r="D429" s="5" t="s">
        <v>10</v>
      </c>
      <c r="E429" s="233" t="s">
        <v>233</v>
      </c>
      <c r="F429" s="234" t="s">
        <v>10</v>
      </c>
      <c r="G429" s="235" t="s">
        <v>423</v>
      </c>
      <c r="H429" s="60"/>
      <c r="I429" s="491">
        <f>SUM(I430+I433+I435)</f>
        <v>29908392</v>
      </c>
    </row>
    <row r="430" spans="1:11" ht="94.5" x14ac:dyDescent="0.25">
      <c r="A430" s="3" t="s">
        <v>489</v>
      </c>
      <c r="B430" s="402" t="s">
        <v>52</v>
      </c>
      <c r="C430" s="5" t="s">
        <v>29</v>
      </c>
      <c r="D430" s="5" t="s">
        <v>10</v>
      </c>
      <c r="E430" s="233" t="s">
        <v>233</v>
      </c>
      <c r="F430" s="234" t="s">
        <v>10</v>
      </c>
      <c r="G430" s="235" t="s">
        <v>490</v>
      </c>
      <c r="H430" s="2"/>
      <c r="I430" s="491">
        <f>SUM(I431:I432)</f>
        <v>13765310</v>
      </c>
    </row>
    <row r="431" spans="1:11" ht="63" x14ac:dyDescent="0.25">
      <c r="A431" s="104" t="s">
        <v>80</v>
      </c>
      <c r="B431" s="381" t="s">
        <v>52</v>
      </c>
      <c r="C431" s="5" t="s">
        <v>29</v>
      </c>
      <c r="D431" s="5" t="s">
        <v>10</v>
      </c>
      <c r="E431" s="233" t="s">
        <v>233</v>
      </c>
      <c r="F431" s="234" t="s">
        <v>10</v>
      </c>
      <c r="G431" s="235" t="s">
        <v>490</v>
      </c>
      <c r="H431" s="284" t="s">
        <v>13</v>
      </c>
      <c r="I431" s="493">
        <v>13536964</v>
      </c>
    </row>
    <row r="432" spans="1:11" ht="31.5" x14ac:dyDescent="0.25">
      <c r="A432" s="114" t="s">
        <v>598</v>
      </c>
      <c r="B432" s="6" t="s">
        <v>52</v>
      </c>
      <c r="C432" s="5" t="s">
        <v>29</v>
      </c>
      <c r="D432" s="5" t="s">
        <v>10</v>
      </c>
      <c r="E432" s="233" t="s">
        <v>233</v>
      </c>
      <c r="F432" s="234" t="s">
        <v>10</v>
      </c>
      <c r="G432" s="235" t="s">
        <v>490</v>
      </c>
      <c r="H432" s="284" t="s">
        <v>16</v>
      </c>
      <c r="I432" s="493">
        <v>228346</v>
      </c>
    </row>
    <row r="433" spans="1:9" ht="31.5" hidden="1" x14ac:dyDescent="0.25">
      <c r="A433" s="391" t="s">
        <v>644</v>
      </c>
      <c r="B433" s="6" t="s">
        <v>52</v>
      </c>
      <c r="C433" s="5" t="s">
        <v>29</v>
      </c>
      <c r="D433" s="5" t="s">
        <v>10</v>
      </c>
      <c r="E433" s="233" t="s">
        <v>233</v>
      </c>
      <c r="F433" s="234" t="s">
        <v>10</v>
      </c>
      <c r="G433" s="235" t="s">
        <v>626</v>
      </c>
      <c r="H433" s="284"/>
      <c r="I433" s="491">
        <f>SUM(I434)</f>
        <v>0</v>
      </c>
    </row>
    <row r="434" spans="1:9" ht="31.5" hidden="1" x14ac:dyDescent="0.25">
      <c r="A434" s="114" t="s">
        <v>598</v>
      </c>
      <c r="B434" s="6" t="s">
        <v>52</v>
      </c>
      <c r="C434" s="5" t="s">
        <v>29</v>
      </c>
      <c r="D434" s="5" t="s">
        <v>10</v>
      </c>
      <c r="E434" s="233" t="s">
        <v>233</v>
      </c>
      <c r="F434" s="234" t="s">
        <v>10</v>
      </c>
      <c r="G434" s="235" t="s">
        <v>626</v>
      </c>
      <c r="H434" s="284" t="s">
        <v>16</v>
      </c>
      <c r="I434" s="493"/>
    </row>
    <row r="435" spans="1:9" ht="31.5" x14ac:dyDescent="0.25">
      <c r="A435" s="3" t="s">
        <v>90</v>
      </c>
      <c r="B435" s="402" t="s">
        <v>52</v>
      </c>
      <c r="C435" s="5" t="s">
        <v>29</v>
      </c>
      <c r="D435" s="5" t="s">
        <v>10</v>
      </c>
      <c r="E435" s="233" t="s">
        <v>233</v>
      </c>
      <c r="F435" s="234" t="s">
        <v>10</v>
      </c>
      <c r="G435" s="235" t="s">
        <v>455</v>
      </c>
      <c r="H435" s="60"/>
      <c r="I435" s="491">
        <f>SUM(I436:I438)</f>
        <v>16143082</v>
      </c>
    </row>
    <row r="436" spans="1:9" ht="63" x14ac:dyDescent="0.25">
      <c r="A436" s="104" t="s">
        <v>80</v>
      </c>
      <c r="B436" s="381" t="s">
        <v>52</v>
      </c>
      <c r="C436" s="5" t="s">
        <v>29</v>
      </c>
      <c r="D436" s="5" t="s">
        <v>10</v>
      </c>
      <c r="E436" s="233" t="s">
        <v>233</v>
      </c>
      <c r="F436" s="234" t="s">
        <v>10</v>
      </c>
      <c r="G436" s="235" t="s">
        <v>455</v>
      </c>
      <c r="H436" s="60" t="s">
        <v>13</v>
      </c>
      <c r="I436" s="493">
        <v>5521459</v>
      </c>
    </row>
    <row r="437" spans="1:9" ht="31.5" x14ac:dyDescent="0.25">
      <c r="A437" s="114" t="s">
        <v>598</v>
      </c>
      <c r="B437" s="6" t="s">
        <v>52</v>
      </c>
      <c r="C437" s="5" t="s">
        <v>29</v>
      </c>
      <c r="D437" s="5" t="s">
        <v>10</v>
      </c>
      <c r="E437" s="233" t="s">
        <v>233</v>
      </c>
      <c r="F437" s="234" t="s">
        <v>10</v>
      </c>
      <c r="G437" s="235" t="s">
        <v>455</v>
      </c>
      <c r="H437" s="60" t="s">
        <v>16</v>
      </c>
      <c r="I437" s="493">
        <v>10130273</v>
      </c>
    </row>
    <row r="438" spans="1:9" ht="15.75" x14ac:dyDescent="0.25">
      <c r="A438" s="3" t="s">
        <v>18</v>
      </c>
      <c r="B438" s="402" t="s">
        <v>52</v>
      </c>
      <c r="C438" s="5" t="s">
        <v>29</v>
      </c>
      <c r="D438" s="5" t="s">
        <v>10</v>
      </c>
      <c r="E438" s="233" t="s">
        <v>233</v>
      </c>
      <c r="F438" s="234" t="s">
        <v>10</v>
      </c>
      <c r="G438" s="235" t="s">
        <v>455</v>
      </c>
      <c r="H438" s="60" t="s">
        <v>17</v>
      </c>
      <c r="I438" s="493">
        <v>491350</v>
      </c>
    </row>
    <row r="439" spans="1:9" ht="31.5" hidden="1" x14ac:dyDescent="0.25">
      <c r="A439" s="3" t="s">
        <v>885</v>
      </c>
      <c r="B439" s="402" t="s">
        <v>52</v>
      </c>
      <c r="C439" s="5" t="s">
        <v>29</v>
      </c>
      <c r="D439" s="5" t="s">
        <v>10</v>
      </c>
      <c r="E439" s="233" t="s">
        <v>233</v>
      </c>
      <c r="F439" s="234" t="s">
        <v>884</v>
      </c>
      <c r="G439" s="235" t="s">
        <v>423</v>
      </c>
      <c r="H439" s="60"/>
      <c r="I439" s="491">
        <f>SUM(I440)</f>
        <v>0</v>
      </c>
    </row>
    <row r="440" spans="1:9" ht="63" hidden="1" x14ac:dyDescent="0.25">
      <c r="A440" s="391" t="s">
        <v>887</v>
      </c>
      <c r="B440" s="6" t="s">
        <v>52</v>
      </c>
      <c r="C440" s="5" t="s">
        <v>29</v>
      </c>
      <c r="D440" s="5" t="s">
        <v>10</v>
      </c>
      <c r="E440" s="233" t="s">
        <v>233</v>
      </c>
      <c r="F440" s="234" t="s">
        <v>884</v>
      </c>
      <c r="G440" s="235" t="s">
        <v>886</v>
      </c>
      <c r="H440" s="284"/>
      <c r="I440" s="491">
        <f>SUM(I441)</f>
        <v>0</v>
      </c>
    </row>
    <row r="441" spans="1:9" ht="31.5" hidden="1" x14ac:dyDescent="0.25">
      <c r="A441" s="114" t="s">
        <v>184</v>
      </c>
      <c r="B441" s="6" t="s">
        <v>52</v>
      </c>
      <c r="C441" s="5" t="s">
        <v>29</v>
      </c>
      <c r="D441" s="5" t="s">
        <v>10</v>
      </c>
      <c r="E441" s="233" t="s">
        <v>233</v>
      </c>
      <c r="F441" s="234" t="s">
        <v>884</v>
      </c>
      <c r="G441" s="235" t="s">
        <v>886</v>
      </c>
      <c r="H441" s="284" t="s">
        <v>179</v>
      </c>
      <c r="I441" s="493"/>
    </row>
    <row r="442" spans="1:9" ht="63" x14ac:dyDescent="0.25">
      <c r="A442" s="76" t="s">
        <v>136</v>
      </c>
      <c r="B442" s="30" t="s">
        <v>52</v>
      </c>
      <c r="C442" s="28" t="s">
        <v>29</v>
      </c>
      <c r="D442" s="42" t="s">
        <v>10</v>
      </c>
      <c r="E442" s="242" t="s">
        <v>212</v>
      </c>
      <c r="F442" s="243" t="s">
        <v>422</v>
      </c>
      <c r="G442" s="244" t="s">
        <v>423</v>
      </c>
      <c r="H442" s="28"/>
      <c r="I442" s="490">
        <f>SUM(I443)</f>
        <v>138000</v>
      </c>
    </row>
    <row r="443" spans="1:9" ht="110.25" x14ac:dyDescent="0.25">
      <c r="A443" s="77" t="s">
        <v>152</v>
      </c>
      <c r="B443" s="54" t="s">
        <v>52</v>
      </c>
      <c r="C443" s="2" t="s">
        <v>29</v>
      </c>
      <c r="D443" s="8" t="s">
        <v>10</v>
      </c>
      <c r="E443" s="269" t="s">
        <v>214</v>
      </c>
      <c r="F443" s="270" t="s">
        <v>422</v>
      </c>
      <c r="G443" s="271" t="s">
        <v>423</v>
      </c>
      <c r="H443" s="2"/>
      <c r="I443" s="491">
        <f>SUM(I444)</f>
        <v>138000</v>
      </c>
    </row>
    <row r="444" spans="1:9" ht="47.25" x14ac:dyDescent="0.25">
      <c r="A444" s="77" t="s">
        <v>442</v>
      </c>
      <c r="B444" s="54" t="s">
        <v>52</v>
      </c>
      <c r="C444" s="2" t="s">
        <v>29</v>
      </c>
      <c r="D444" s="8" t="s">
        <v>10</v>
      </c>
      <c r="E444" s="269" t="s">
        <v>214</v>
      </c>
      <c r="F444" s="270" t="s">
        <v>10</v>
      </c>
      <c r="G444" s="271" t="s">
        <v>423</v>
      </c>
      <c r="H444" s="2"/>
      <c r="I444" s="491">
        <f>SUM(I445)</f>
        <v>138000</v>
      </c>
    </row>
    <row r="445" spans="1:9" ht="18" customHeight="1" x14ac:dyDescent="0.25">
      <c r="A445" s="3" t="s">
        <v>105</v>
      </c>
      <c r="B445" s="381" t="s">
        <v>52</v>
      </c>
      <c r="C445" s="2" t="s">
        <v>29</v>
      </c>
      <c r="D445" s="8" t="s">
        <v>10</v>
      </c>
      <c r="E445" s="269" t="s">
        <v>214</v>
      </c>
      <c r="F445" s="270" t="s">
        <v>10</v>
      </c>
      <c r="G445" s="271" t="s">
        <v>443</v>
      </c>
      <c r="H445" s="2"/>
      <c r="I445" s="491">
        <f>SUM(I446)</f>
        <v>138000</v>
      </c>
    </row>
    <row r="446" spans="1:9" ht="33.75" customHeight="1" x14ac:dyDescent="0.25">
      <c r="A446" s="91" t="s">
        <v>598</v>
      </c>
      <c r="B446" s="303" t="s">
        <v>52</v>
      </c>
      <c r="C446" s="2" t="s">
        <v>29</v>
      </c>
      <c r="D446" s="8" t="s">
        <v>10</v>
      </c>
      <c r="E446" s="269" t="s">
        <v>214</v>
      </c>
      <c r="F446" s="270" t="s">
        <v>10</v>
      </c>
      <c r="G446" s="271" t="s">
        <v>443</v>
      </c>
      <c r="H446" s="2" t="s">
        <v>16</v>
      </c>
      <c r="I446" s="492">
        <v>138000</v>
      </c>
    </row>
    <row r="447" spans="1:9" ht="15.75" x14ac:dyDescent="0.25">
      <c r="A447" s="100" t="s">
        <v>30</v>
      </c>
      <c r="B447" s="26" t="s">
        <v>52</v>
      </c>
      <c r="C447" s="22" t="s">
        <v>29</v>
      </c>
      <c r="D447" s="22" t="s">
        <v>12</v>
      </c>
      <c r="E447" s="281"/>
      <c r="F447" s="282"/>
      <c r="G447" s="283"/>
      <c r="H447" s="22"/>
      <c r="I447" s="489">
        <f>SUM(I448+I515+I520+I525)</f>
        <v>200187497</v>
      </c>
    </row>
    <row r="448" spans="1:9" ht="31.5" x14ac:dyDescent="0.25">
      <c r="A448" s="27" t="s">
        <v>149</v>
      </c>
      <c r="B448" s="30" t="s">
        <v>52</v>
      </c>
      <c r="C448" s="28" t="s">
        <v>29</v>
      </c>
      <c r="D448" s="28" t="s">
        <v>12</v>
      </c>
      <c r="E448" s="230" t="s">
        <v>487</v>
      </c>
      <c r="F448" s="231" t="s">
        <v>422</v>
      </c>
      <c r="G448" s="232" t="s">
        <v>423</v>
      </c>
      <c r="H448" s="28"/>
      <c r="I448" s="490">
        <f>SUM(I449+I499)</f>
        <v>198669197</v>
      </c>
    </row>
    <row r="449" spans="1:9" ht="50.25" customHeight="1" x14ac:dyDescent="0.25">
      <c r="A449" s="62" t="s">
        <v>150</v>
      </c>
      <c r="B449" s="381" t="s">
        <v>52</v>
      </c>
      <c r="C449" s="2" t="s">
        <v>29</v>
      </c>
      <c r="D449" s="2" t="s">
        <v>12</v>
      </c>
      <c r="E449" s="233" t="s">
        <v>233</v>
      </c>
      <c r="F449" s="234" t="s">
        <v>422</v>
      </c>
      <c r="G449" s="235" t="s">
        <v>423</v>
      </c>
      <c r="H449" s="2"/>
      <c r="I449" s="491">
        <f>SUM(I450+I493+I496)</f>
        <v>198305122</v>
      </c>
    </row>
    <row r="450" spans="1:9" ht="15.75" x14ac:dyDescent="0.25">
      <c r="A450" s="300" t="s">
        <v>498</v>
      </c>
      <c r="B450" s="381" t="s">
        <v>52</v>
      </c>
      <c r="C450" s="2" t="s">
        <v>29</v>
      </c>
      <c r="D450" s="2" t="s">
        <v>12</v>
      </c>
      <c r="E450" s="233" t="s">
        <v>233</v>
      </c>
      <c r="F450" s="234" t="s">
        <v>12</v>
      </c>
      <c r="G450" s="235" t="s">
        <v>423</v>
      </c>
      <c r="H450" s="2"/>
      <c r="I450" s="491">
        <f>SUM(I451+I454+I456+I471+I461+I473+I478+I465+I467+I469+I481+I485+I489+I487+I491+I459+I476+I463)</f>
        <v>194859989</v>
      </c>
    </row>
    <row r="451" spans="1:9" ht="94.5" x14ac:dyDescent="0.25">
      <c r="A451" s="51" t="s">
        <v>153</v>
      </c>
      <c r="B451" s="381" t="s">
        <v>52</v>
      </c>
      <c r="C451" s="2" t="s">
        <v>29</v>
      </c>
      <c r="D451" s="2" t="s">
        <v>12</v>
      </c>
      <c r="E451" s="233" t="s">
        <v>233</v>
      </c>
      <c r="F451" s="234" t="s">
        <v>12</v>
      </c>
      <c r="G451" s="235" t="s">
        <v>491</v>
      </c>
      <c r="H451" s="2"/>
      <c r="I451" s="491">
        <f>SUM(I452:I453)</f>
        <v>142714612</v>
      </c>
    </row>
    <row r="452" spans="1:9" ht="63" x14ac:dyDescent="0.25">
      <c r="A452" s="104" t="s">
        <v>80</v>
      </c>
      <c r="B452" s="381" t="s">
        <v>52</v>
      </c>
      <c r="C452" s="2" t="s">
        <v>29</v>
      </c>
      <c r="D452" s="2" t="s">
        <v>12</v>
      </c>
      <c r="E452" s="233" t="s">
        <v>233</v>
      </c>
      <c r="F452" s="234" t="s">
        <v>12</v>
      </c>
      <c r="G452" s="235" t="s">
        <v>491</v>
      </c>
      <c r="H452" s="2" t="s">
        <v>13</v>
      </c>
      <c r="I452" s="493">
        <v>137694961</v>
      </c>
    </row>
    <row r="453" spans="1:9" ht="31.5" x14ac:dyDescent="0.25">
      <c r="A453" s="114" t="s">
        <v>598</v>
      </c>
      <c r="B453" s="6" t="s">
        <v>52</v>
      </c>
      <c r="C453" s="2" t="s">
        <v>29</v>
      </c>
      <c r="D453" s="2" t="s">
        <v>12</v>
      </c>
      <c r="E453" s="233" t="s">
        <v>233</v>
      </c>
      <c r="F453" s="234" t="s">
        <v>12</v>
      </c>
      <c r="G453" s="235" t="s">
        <v>491</v>
      </c>
      <c r="H453" s="2" t="s">
        <v>16</v>
      </c>
      <c r="I453" s="493">
        <v>5019651</v>
      </c>
    </row>
    <row r="454" spans="1:9" ht="31.5" hidden="1" x14ac:dyDescent="0.25">
      <c r="A454" s="391" t="s">
        <v>627</v>
      </c>
      <c r="B454" s="6" t="s">
        <v>52</v>
      </c>
      <c r="C454" s="2" t="s">
        <v>29</v>
      </c>
      <c r="D454" s="2" t="s">
        <v>12</v>
      </c>
      <c r="E454" s="233" t="s">
        <v>233</v>
      </c>
      <c r="F454" s="234" t="s">
        <v>12</v>
      </c>
      <c r="G454" s="235" t="s">
        <v>626</v>
      </c>
      <c r="H454" s="2"/>
      <c r="I454" s="491">
        <f>SUM(I455)</f>
        <v>0</v>
      </c>
    </row>
    <row r="455" spans="1:9" ht="31.5" hidden="1" x14ac:dyDescent="0.25">
      <c r="A455" s="114" t="s">
        <v>598</v>
      </c>
      <c r="B455" s="6" t="s">
        <v>52</v>
      </c>
      <c r="C455" s="2" t="s">
        <v>29</v>
      </c>
      <c r="D455" s="2" t="s">
        <v>12</v>
      </c>
      <c r="E455" s="233" t="s">
        <v>233</v>
      </c>
      <c r="F455" s="234" t="s">
        <v>12</v>
      </c>
      <c r="G455" s="235" t="s">
        <v>626</v>
      </c>
      <c r="H455" s="2" t="s">
        <v>16</v>
      </c>
      <c r="I455" s="493"/>
    </row>
    <row r="456" spans="1:9" ht="31.5" x14ac:dyDescent="0.25">
      <c r="A456" s="391" t="s">
        <v>619</v>
      </c>
      <c r="B456" s="6" t="s">
        <v>52</v>
      </c>
      <c r="C456" s="2" t="s">
        <v>29</v>
      </c>
      <c r="D456" s="2" t="s">
        <v>12</v>
      </c>
      <c r="E456" s="233" t="s">
        <v>233</v>
      </c>
      <c r="F456" s="234" t="s">
        <v>12</v>
      </c>
      <c r="G456" s="235" t="s">
        <v>618</v>
      </c>
      <c r="H456" s="2"/>
      <c r="I456" s="491">
        <f>SUM(I457:I458)</f>
        <v>59264</v>
      </c>
    </row>
    <row r="457" spans="1:9" ht="63" x14ac:dyDescent="0.25">
      <c r="A457" s="104" t="s">
        <v>80</v>
      </c>
      <c r="B457" s="6" t="s">
        <v>52</v>
      </c>
      <c r="C457" s="2" t="s">
        <v>29</v>
      </c>
      <c r="D457" s="2" t="s">
        <v>12</v>
      </c>
      <c r="E457" s="233" t="s">
        <v>233</v>
      </c>
      <c r="F457" s="234" t="s">
        <v>12</v>
      </c>
      <c r="G457" s="235" t="s">
        <v>618</v>
      </c>
      <c r="H457" s="2" t="s">
        <v>13</v>
      </c>
      <c r="I457" s="493">
        <v>42471</v>
      </c>
    </row>
    <row r="458" spans="1:9" ht="15.75" x14ac:dyDescent="0.25">
      <c r="A458" s="62" t="s">
        <v>40</v>
      </c>
      <c r="B458" s="6" t="s">
        <v>52</v>
      </c>
      <c r="C458" s="2" t="s">
        <v>29</v>
      </c>
      <c r="D458" s="2" t="s">
        <v>12</v>
      </c>
      <c r="E458" s="233" t="s">
        <v>233</v>
      </c>
      <c r="F458" s="234" t="s">
        <v>12</v>
      </c>
      <c r="G458" s="235" t="s">
        <v>618</v>
      </c>
      <c r="H458" s="2" t="s">
        <v>39</v>
      </c>
      <c r="I458" s="493">
        <v>16793</v>
      </c>
    </row>
    <row r="459" spans="1:9" ht="47.25" x14ac:dyDescent="0.25">
      <c r="A459" s="51" t="s">
        <v>881</v>
      </c>
      <c r="B459" s="6" t="s">
        <v>52</v>
      </c>
      <c r="C459" s="2" t="s">
        <v>29</v>
      </c>
      <c r="D459" s="2" t="s">
        <v>12</v>
      </c>
      <c r="E459" s="233" t="s">
        <v>233</v>
      </c>
      <c r="F459" s="234" t="s">
        <v>12</v>
      </c>
      <c r="G459" s="235" t="s">
        <v>880</v>
      </c>
      <c r="H459" s="2"/>
      <c r="I459" s="491">
        <f>SUM(I460)</f>
        <v>328051</v>
      </c>
    </row>
    <row r="460" spans="1:9" ht="31.5" x14ac:dyDescent="0.25">
      <c r="A460" s="114" t="s">
        <v>598</v>
      </c>
      <c r="B460" s="6" t="s">
        <v>52</v>
      </c>
      <c r="C460" s="2" t="s">
        <v>29</v>
      </c>
      <c r="D460" s="2" t="s">
        <v>12</v>
      </c>
      <c r="E460" s="233" t="s">
        <v>233</v>
      </c>
      <c r="F460" s="234" t="s">
        <v>12</v>
      </c>
      <c r="G460" s="235" t="s">
        <v>880</v>
      </c>
      <c r="H460" s="2" t="s">
        <v>16</v>
      </c>
      <c r="I460" s="493">
        <v>328051</v>
      </c>
    </row>
    <row r="461" spans="1:9" ht="63" x14ac:dyDescent="0.25">
      <c r="A461" s="391" t="s">
        <v>834</v>
      </c>
      <c r="B461" s="6" t="s">
        <v>52</v>
      </c>
      <c r="C461" s="2" t="s">
        <v>29</v>
      </c>
      <c r="D461" s="2" t="s">
        <v>12</v>
      </c>
      <c r="E461" s="233" t="s">
        <v>233</v>
      </c>
      <c r="F461" s="234" t="s">
        <v>12</v>
      </c>
      <c r="G461" s="235" t="s">
        <v>617</v>
      </c>
      <c r="H461" s="2"/>
      <c r="I461" s="491">
        <f>SUM(I462)</f>
        <v>191238</v>
      </c>
    </row>
    <row r="462" spans="1:9" ht="31.5" x14ac:dyDescent="0.25">
      <c r="A462" s="114" t="s">
        <v>598</v>
      </c>
      <c r="B462" s="6" t="s">
        <v>52</v>
      </c>
      <c r="C462" s="2" t="s">
        <v>29</v>
      </c>
      <c r="D462" s="2" t="s">
        <v>12</v>
      </c>
      <c r="E462" s="233" t="s">
        <v>233</v>
      </c>
      <c r="F462" s="234" t="s">
        <v>12</v>
      </c>
      <c r="G462" s="235" t="s">
        <v>617</v>
      </c>
      <c r="H462" s="2" t="s">
        <v>16</v>
      </c>
      <c r="I462" s="493">
        <v>191238</v>
      </c>
    </row>
    <row r="463" spans="1:9" s="655" customFormat="1" ht="47.25" x14ac:dyDescent="0.25">
      <c r="A463" s="652" t="s">
        <v>1117</v>
      </c>
      <c r="B463" s="6" t="s">
        <v>52</v>
      </c>
      <c r="C463" s="2" t="s">
        <v>29</v>
      </c>
      <c r="D463" s="2" t="s">
        <v>12</v>
      </c>
      <c r="E463" s="233" t="s">
        <v>233</v>
      </c>
      <c r="F463" s="234" t="s">
        <v>12</v>
      </c>
      <c r="G463" s="235" t="s">
        <v>1116</v>
      </c>
      <c r="H463" s="2"/>
      <c r="I463" s="491">
        <f>SUM(I464)</f>
        <v>3932040</v>
      </c>
    </row>
    <row r="464" spans="1:9" s="655" customFormat="1" ht="63" x14ac:dyDescent="0.25">
      <c r="A464" s="104" t="s">
        <v>80</v>
      </c>
      <c r="B464" s="6" t="s">
        <v>52</v>
      </c>
      <c r="C464" s="2" t="s">
        <v>29</v>
      </c>
      <c r="D464" s="2" t="s">
        <v>12</v>
      </c>
      <c r="E464" s="233" t="s">
        <v>233</v>
      </c>
      <c r="F464" s="234" t="s">
        <v>12</v>
      </c>
      <c r="G464" s="235" t="s">
        <v>1116</v>
      </c>
      <c r="H464" s="2" t="s">
        <v>13</v>
      </c>
      <c r="I464" s="493">
        <v>3932040</v>
      </c>
    </row>
    <row r="465" spans="1:20" ht="47.25" x14ac:dyDescent="0.25">
      <c r="A465" s="93" t="s">
        <v>1102</v>
      </c>
      <c r="B465" s="381" t="s">
        <v>52</v>
      </c>
      <c r="C465" s="5" t="s">
        <v>29</v>
      </c>
      <c r="D465" s="5" t="s">
        <v>12</v>
      </c>
      <c r="E465" s="233" t="s">
        <v>233</v>
      </c>
      <c r="F465" s="234" t="s">
        <v>12</v>
      </c>
      <c r="G465" s="235" t="s">
        <v>1101</v>
      </c>
      <c r="H465" s="2"/>
      <c r="I465" s="491">
        <f>SUM(I466)</f>
        <v>2002247</v>
      </c>
    </row>
    <row r="466" spans="1:20" ht="31.5" x14ac:dyDescent="0.25">
      <c r="A466" s="114" t="s">
        <v>598</v>
      </c>
      <c r="B466" s="381" t="s">
        <v>52</v>
      </c>
      <c r="C466" s="5" t="s">
        <v>29</v>
      </c>
      <c r="D466" s="5" t="s">
        <v>12</v>
      </c>
      <c r="E466" s="233" t="s">
        <v>233</v>
      </c>
      <c r="F466" s="234" t="s">
        <v>12</v>
      </c>
      <c r="G466" s="235" t="s">
        <v>1101</v>
      </c>
      <c r="H466" s="2" t="s">
        <v>16</v>
      </c>
      <c r="I466" s="493">
        <v>2002247</v>
      </c>
    </row>
    <row r="467" spans="1:20" ht="47.25" hidden="1" x14ac:dyDescent="0.25">
      <c r="A467" s="104" t="s">
        <v>783</v>
      </c>
      <c r="B467" s="381" t="s">
        <v>52</v>
      </c>
      <c r="C467" s="5" t="s">
        <v>29</v>
      </c>
      <c r="D467" s="5" t="s">
        <v>12</v>
      </c>
      <c r="E467" s="233" t="s">
        <v>233</v>
      </c>
      <c r="F467" s="234" t="s">
        <v>12</v>
      </c>
      <c r="G467" s="235" t="s">
        <v>784</v>
      </c>
      <c r="H467" s="2"/>
      <c r="I467" s="491">
        <f>SUM(I468)</f>
        <v>0</v>
      </c>
    </row>
    <row r="468" spans="1:20" ht="31.5" hidden="1" x14ac:dyDescent="0.25">
      <c r="A468" s="114" t="s">
        <v>598</v>
      </c>
      <c r="B468" s="381" t="s">
        <v>52</v>
      </c>
      <c r="C468" s="5" t="s">
        <v>29</v>
      </c>
      <c r="D468" s="5" t="s">
        <v>12</v>
      </c>
      <c r="E468" s="233" t="s">
        <v>233</v>
      </c>
      <c r="F468" s="234" t="s">
        <v>12</v>
      </c>
      <c r="G468" s="235" t="s">
        <v>784</v>
      </c>
      <c r="H468" s="2" t="s">
        <v>16</v>
      </c>
      <c r="I468" s="493"/>
    </row>
    <row r="469" spans="1:20" ht="47.25" hidden="1" x14ac:dyDescent="0.25">
      <c r="A469" s="104" t="s">
        <v>785</v>
      </c>
      <c r="B469" s="381" t="s">
        <v>52</v>
      </c>
      <c r="C469" s="5" t="s">
        <v>29</v>
      </c>
      <c r="D469" s="5" t="s">
        <v>12</v>
      </c>
      <c r="E469" s="233" t="s">
        <v>233</v>
      </c>
      <c r="F469" s="234" t="s">
        <v>12</v>
      </c>
      <c r="G469" s="235" t="s">
        <v>786</v>
      </c>
      <c r="H469" s="2"/>
      <c r="I469" s="491">
        <f>SUM(I470)</f>
        <v>0</v>
      </c>
    </row>
    <row r="470" spans="1:20" ht="31.5" hidden="1" x14ac:dyDescent="0.25">
      <c r="A470" s="104" t="s">
        <v>598</v>
      </c>
      <c r="B470" s="381" t="s">
        <v>52</v>
      </c>
      <c r="C470" s="5" t="s">
        <v>29</v>
      </c>
      <c r="D470" s="5" t="s">
        <v>12</v>
      </c>
      <c r="E470" s="233" t="s">
        <v>233</v>
      </c>
      <c r="F470" s="234" t="s">
        <v>12</v>
      </c>
      <c r="G470" s="235" t="s">
        <v>786</v>
      </c>
      <c r="H470" s="2" t="s">
        <v>16</v>
      </c>
      <c r="I470" s="493"/>
    </row>
    <row r="471" spans="1:20" ht="31.5" hidden="1" x14ac:dyDescent="0.25">
      <c r="A471" s="391" t="s">
        <v>595</v>
      </c>
      <c r="B471" s="6" t="s">
        <v>52</v>
      </c>
      <c r="C471" s="2" t="s">
        <v>29</v>
      </c>
      <c r="D471" s="2" t="s">
        <v>12</v>
      </c>
      <c r="E471" s="233" t="s">
        <v>233</v>
      </c>
      <c r="F471" s="234" t="s">
        <v>12</v>
      </c>
      <c r="G471" s="235" t="s">
        <v>594</v>
      </c>
      <c r="H471" s="2"/>
      <c r="I471" s="491">
        <f>SUM(I472)</f>
        <v>0</v>
      </c>
      <c r="L471" s="682"/>
      <c r="M471" s="682"/>
      <c r="N471" s="682"/>
      <c r="O471" s="682"/>
      <c r="P471" s="682"/>
      <c r="Q471" s="682"/>
      <c r="R471" s="682"/>
      <c r="S471" s="682"/>
      <c r="T471" s="682"/>
    </row>
    <row r="472" spans="1:20" ht="31.5" hidden="1" x14ac:dyDescent="0.25">
      <c r="A472" s="114" t="s">
        <v>598</v>
      </c>
      <c r="B472" s="6" t="s">
        <v>52</v>
      </c>
      <c r="C472" s="2" t="s">
        <v>29</v>
      </c>
      <c r="D472" s="2" t="s">
        <v>12</v>
      </c>
      <c r="E472" s="233" t="s">
        <v>233</v>
      </c>
      <c r="F472" s="234" t="s">
        <v>12</v>
      </c>
      <c r="G472" s="235" t="s">
        <v>594</v>
      </c>
      <c r="H472" s="2" t="s">
        <v>16</v>
      </c>
      <c r="I472" s="492"/>
    </row>
    <row r="473" spans="1:20" ht="31.5" x14ac:dyDescent="0.25">
      <c r="A473" s="290" t="s">
        <v>492</v>
      </c>
      <c r="B473" s="6" t="s">
        <v>52</v>
      </c>
      <c r="C473" s="2" t="s">
        <v>29</v>
      </c>
      <c r="D473" s="2" t="s">
        <v>12</v>
      </c>
      <c r="E473" s="233" t="s">
        <v>233</v>
      </c>
      <c r="F473" s="234" t="s">
        <v>12</v>
      </c>
      <c r="G473" s="235" t="s">
        <v>493</v>
      </c>
      <c r="H473" s="2"/>
      <c r="I473" s="491">
        <f>SUM(I474:I475)</f>
        <v>425549</v>
      </c>
    </row>
    <row r="474" spans="1:20" ht="63" x14ac:dyDescent="0.25">
      <c r="A474" s="104" t="s">
        <v>80</v>
      </c>
      <c r="B474" s="381" t="s">
        <v>52</v>
      </c>
      <c r="C474" s="2" t="s">
        <v>29</v>
      </c>
      <c r="D474" s="2" t="s">
        <v>12</v>
      </c>
      <c r="E474" s="233" t="s">
        <v>233</v>
      </c>
      <c r="F474" s="234" t="s">
        <v>12</v>
      </c>
      <c r="G474" s="235" t="s">
        <v>493</v>
      </c>
      <c r="H474" s="2" t="s">
        <v>13</v>
      </c>
      <c r="I474" s="493">
        <v>332995</v>
      </c>
    </row>
    <row r="475" spans="1:20" ht="15.75" x14ac:dyDescent="0.25">
      <c r="A475" s="62" t="s">
        <v>40</v>
      </c>
      <c r="B475" s="381" t="s">
        <v>52</v>
      </c>
      <c r="C475" s="2" t="s">
        <v>29</v>
      </c>
      <c r="D475" s="2" t="s">
        <v>12</v>
      </c>
      <c r="E475" s="233" t="s">
        <v>233</v>
      </c>
      <c r="F475" s="234" t="s">
        <v>12</v>
      </c>
      <c r="G475" s="235" t="s">
        <v>493</v>
      </c>
      <c r="H475" s="284" t="s">
        <v>39</v>
      </c>
      <c r="I475" s="493">
        <v>92554</v>
      </c>
    </row>
    <row r="476" spans="1:20" ht="47.25" x14ac:dyDescent="0.25">
      <c r="A476" s="51" t="s">
        <v>883</v>
      </c>
      <c r="B476" s="6" t="s">
        <v>52</v>
      </c>
      <c r="C476" s="44" t="s">
        <v>29</v>
      </c>
      <c r="D476" s="44" t="s">
        <v>12</v>
      </c>
      <c r="E476" s="272" t="s">
        <v>233</v>
      </c>
      <c r="F476" s="273" t="s">
        <v>12</v>
      </c>
      <c r="G476" s="274" t="s">
        <v>882</v>
      </c>
      <c r="H476" s="44"/>
      <c r="I476" s="491">
        <f>SUM(I477)</f>
        <v>621000</v>
      </c>
    </row>
    <row r="477" spans="1:20" ht="31.5" x14ac:dyDescent="0.25">
      <c r="A477" s="301" t="s">
        <v>598</v>
      </c>
      <c r="B477" s="6" t="s">
        <v>52</v>
      </c>
      <c r="C477" s="60" t="s">
        <v>29</v>
      </c>
      <c r="D477" s="44" t="s">
        <v>12</v>
      </c>
      <c r="E477" s="272" t="s">
        <v>233</v>
      </c>
      <c r="F477" s="273" t="s">
        <v>12</v>
      </c>
      <c r="G477" s="274" t="s">
        <v>882</v>
      </c>
      <c r="H477" s="44" t="s">
        <v>16</v>
      </c>
      <c r="I477" s="493">
        <v>621000</v>
      </c>
    </row>
    <row r="478" spans="1:20" ht="63" x14ac:dyDescent="0.25">
      <c r="A478" s="290" t="s">
        <v>819</v>
      </c>
      <c r="B478" s="6" t="s">
        <v>52</v>
      </c>
      <c r="C478" s="44" t="s">
        <v>29</v>
      </c>
      <c r="D478" s="44" t="s">
        <v>12</v>
      </c>
      <c r="E478" s="272" t="s">
        <v>233</v>
      </c>
      <c r="F478" s="273" t="s">
        <v>12</v>
      </c>
      <c r="G478" s="274" t="s">
        <v>494</v>
      </c>
      <c r="H478" s="44"/>
      <c r="I478" s="491">
        <f>SUM(I479+I480)</f>
        <v>2289338</v>
      </c>
    </row>
    <row r="479" spans="1:20" ht="31.5" x14ac:dyDescent="0.25">
      <c r="A479" s="301" t="s">
        <v>598</v>
      </c>
      <c r="B479" s="6" t="s">
        <v>52</v>
      </c>
      <c r="C479" s="60" t="s">
        <v>29</v>
      </c>
      <c r="D479" s="44" t="s">
        <v>12</v>
      </c>
      <c r="E479" s="272" t="s">
        <v>233</v>
      </c>
      <c r="F479" s="273" t="s">
        <v>12</v>
      </c>
      <c r="G479" s="274" t="s">
        <v>494</v>
      </c>
      <c r="H479" s="44" t="s">
        <v>16</v>
      </c>
      <c r="I479" s="493">
        <v>1751527</v>
      </c>
    </row>
    <row r="480" spans="1:20" s="649" customFormat="1" ht="15.75" x14ac:dyDescent="0.25">
      <c r="A480" s="62" t="s">
        <v>40</v>
      </c>
      <c r="B480" s="6" t="s">
        <v>52</v>
      </c>
      <c r="C480" s="60" t="s">
        <v>29</v>
      </c>
      <c r="D480" s="44" t="s">
        <v>12</v>
      </c>
      <c r="E480" s="272" t="s">
        <v>233</v>
      </c>
      <c r="F480" s="273" t="s">
        <v>12</v>
      </c>
      <c r="G480" s="274" t="s">
        <v>494</v>
      </c>
      <c r="H480" s="44" t="s">
        <v>39</v>
      </c>
      <c r="I480" s="493">
        <v>537811</v>
      </c>
    </row>
    <row r="481" spans="1:9" ht="31.5" x14ac:dyDescent="0.25">
      <c r="A481" s="62" t="s">
        <v>90</v>
      </c>
      <c r="B481" s="381" t="s">
        <v>52</v>
      </c>
      <c r="C481" s="5" t="s">
        <v>29</v>
      </c>
      <c r="D481" s="5" t="s">
        <v>12</v>
      </c>
      <c r="E481" s="233" t="s">
        <v>233</v>
      </c>
      <c r="F481" s="234" t="s">
        <v>12</v>
      </c>
      <c r="G481" s="235" t="s">
        <v>455</v>
      </c>
      <c r="H481" s="2"/>
      <c r="I481" s="491">
        <f>SUM(I482:I484)</f>
        <v>28730244</v>
      </c>
    </row>
    <row r="482" spans="1:9" ht="63" x14ac:dyDescent="0.25">
      <c r="A482" s="104" t="s">
        <v>80</v>
      </c>
      <c r="B482" s="381" t="s">
        <v>52</v>
      </c>
      <c r="C482" s="5" t="s">
        <v>29</v>
      </c>
      <c r="D482" s="5" t="s">
        <v>12</v>
      </c>
      <c r="E482" s="233" t="s">
        <v>233</v>
      </c>
      <c r="F482" s="234" t="s">
        <v>12</v>
      </c>
      <c r="G482" s="235" t="s">
        <v>455</v>
      </c>
      <c r="H482" s="2" t="s">
        <v>13</v>
      </c>
      <c r="I482" s="492">
        <v>2057843</v>
      </c>
    </row>
    <row r="483" spans="1:9" ht="31.5" x14ac:dyDescent="0.25">
      <c r="A483" s="114" t="s">
        <v>598</v>
      </c>
      <c r="B483" s="6" t="s">
        <v>52</v>
      </c>
      <c r="C483" s="5" t="s">
        <v>29</v>
      </c>
      <c r="D483" s="5" t="s">
        <v>12</v>
      </c>
      <c r="E483" s="233" t="s">
        <v>233</v>
      </c>
      <c r="F483" s="234" t="s">
        <v>12</v>
      </c>
      <c r="G483" s="235" t="s">
        <v>455</v>
      </c>
      <c r="H483" s="2" t="s">
        <v>16</v>
      </c>
      <c r="I483" s="495">
        <v>23796540</v>
      </c>
    </row>
    <row r="484" spans="1:9" ht="15.75" x14ac:dyDescent="0.25">
      <c r="A484" s="62" t="s">
        <v>18</v>
      </c>
      <c r="B484" s="381" t="s">
        <v>52</v>
      </c>
      <c r="C484" s="44" t="s">
        <v>29</v>
      </c>
      <c r="D484" s="44" t="s">
        <v>12</v>
      </c>
      <c r="E484" s="272" t="s">
        <v>233</v>
      </c>
      <c r="F484" s="273" t="s">
        <v>12</v>
      </c>
      <c r="G484" s="274" t="s">
        <v>455</v>
      </c>
      <c r="H484" s="44" t="s">
        <v>17</v>
      </c>
      <c r="I484" s="492">
        <v>2875861</v>
      </c>
    </row>
    <row r="485" spans="1:9" ht="15.75" hidden="1" x14ac:dyDescent="0.25">
      <c r="A485" s="3" t="s">
        <v>106</v>
      </c>
      <c r="B485" s="381" t="s">
        <v>52</v>
      </c>
      <c r="C485" s="44" t="s">
        <v>29</v>
      </c>
      <c r="D485" s="44" t="s">
        <v>12</v>
      </c>
      <c r="E485" s="272" t="s">
        <v>233</v>
      </c>
      <c r="F485" s="273" t="s">
        <v>12</v>
      </c>
      <c r="G485" s="274" t="s">
        <v>445</v>
      </c>
      <c r="H485" s="44"/>
      <c r="I485" s="491">
        <f>SUM(I486)</f>
        <v>0</v>
      </c>
    </row>
    <row r="486" spans="1:9" ht="31.5" hidden="1" x14ac:dyDescent="0.25">
      <c r="A486" s="114" t="s">
        <v>598</v>
      </c>
      <c r="B486" s="381" t="s">
        <v>52</v>
      </c>
      <c r="C486" s="44" t="s">
        <v>29</v>
      </c>
      <c r="D486" s="44" t="s">
        <v>12</v>
      </c>
      <c r="E486" s="272" t="s">
        <v>233</v>
      </c>
      <c r="F486" s="273" t="s">
        <v>12</v>
      </c>
      <c r="G486" s="274" t="s">
        <v>445</v>
      </c>
      <c r="H486" s="44" t="s">
        <v>16</v>
      </c>
      <c r="I486" s="492"/>
    </row>
    <row r="487" spans="1:9" ht="31.5" x14ac:dyDescent="0.25">
      <c r="A487" s="464" t="s">
        <v>593</v>
      </c>
      <c r="B487" s="381" t="s">
        <v>52</v>
      </c>
      <c r="C487" s="44" t="s">
        <v>29</v>
      </c>
      <c r="D487" s="44" t="s">
        <v>12</v>
      </c>
      <c r="E487" s="272" t="s">
        <v>233</v>
      </c>
      <c r="F487" s="273" t="s">
        <v>12</v>
      </c>
      <c r="G487" s="274" t="s">
        <v>592</v>
      </c>
      <c r="H487" s="44"/>
      <c r="I487" s="491">
        <f>SUM(I488)</f>
        <v>10406470</v>
      </c>
    </row>
    <row r="488" spans="1:9" ht="31.5" x14ac:dyDescent="0.25">
      <c r="A488" s="104" t="s">
        <v>598</v>
      </c>
      <c r="B488" s="381" t="s">
        <v>52</v>
      </c>
      <c r="C488" s="44" t="s">
        <v>29</v>
      </c>
      <c r="D488" s="44" t="s">
        <v>12</v>
      </c>
      <c r="E488" s="272" t="s">
        <v>233</v>
      </c>
      <c r="F488" s="273" t="s">
        <v>12</v>
      </c>
      <c r="G488" s="274" t="s">
        <v>592</v>
      </c>
      <c r="H488" s="44" t="s">
        <v>16</v>
      </c>
      <c r="I488" s="492">
        <v>10406470</v>
      </c>
    </row>
    <row r="489" spans="1:9" ht="15.75" x14ac:dyDescent="0.25">
      <c r="A489" s="62" t="s">
        <v>597</v>
      </c>
      <c r="B489" s="381" t="s">
        <v>52</v>
      </c>
      <c r="C489" s="2" t="s">
        <v>29</v>
      </c>
      <c r="D489" s="2" t="s">
        <v>12</v>
      </c>
      <c r="E489" s="233" t="s">
        <v>233</v>
      </c>
      <c r="F489" s="234" t="s">
        <v>12</v>
      </c>
      <c r="G489" s="274" t="s">
        <v>596</v>
      </c>
      <c r="H489" s="2"/>
      <c r="I489" s="491">
        <f>SUM(I490)</f>
        <v>135000</v>
      </c>
    </row>
    <row r="490" spans="1:9" ht="31.5" x14ac:dyDescent="0.25">
      <c r="A490" s="301" t="s">
        <v>598</v>
      </c>
      <c r="B490" s="6" t="s">
        <v>52</v>
      </c>
      <c r="C490" s="60" t="s">
        <v>29</v>
      </c>
      <c r="D490" s="44" t="s">
        <v>12</v>
      </c>
      <c r="E490" s="272" t="s">
        <v>233</v>
      </c>
      <c r="F490" s="273" t="s">
        <v>12</v>
      </c>
      <c r="G490" s="274" t="s">
        <v>596</v>
      </c>
      <c r="H490" s="44" t="s">
        <v>16</v>
      </c>
      <c r="I490" s="493">
        <v>135000</v>
      </c>
    </row>
    <row r="491" spans="1:9" ht="31.5" x14ac:dyDescent="0.25">
      <c r="A491" s="557" t="s">
        <v>873</v>
      </c>
      <c r="B491" s="6" t="s">
        <v>52</v>
      </c>
      <c r="C491" s="60" t="s">
        <v>29</v>
      </c>
      <c r="D491" s="44" t="s">
        <v>12</v>
      </c>
      <c r="E491" s="272" t="s">
        <v>233</v>
      </c>
      <c r="F491" s="273" t="s">
        <v>12</v>
      </c>
      <c r="G491" s="274" t="s">
        <v>872</v>
      </c>
      <c r="H491" s="44"/>
      <c r="I491" s="491">
        <f>SUM(I492)</f>
        <v>3024936</v>
      </c>
    </row>
    <row r="492" spans="1:9" ht="31.5" x14ac:dyDescent="0.25">
      <c r="A492" s="557" t="s">
        <v>598</v>
      </c>
      <c r="B492" s="6" t="s">
        <v>52</v>
      </c>
      <c r="C492" s="60" t="s">
        <v>29</v>
      </c>
      <c r="D492" s="44" t="s">
        <v>12</v>
      </c>
      <c r="E492" s="272" t="s">
        <v>233</v>
      </c>
      <c r="F492" s="273" t="s">
        <v>12</v>
      </c>
      <c r="G492" s="274" t="s">
        <v>872</v>
      </c>
      <c r="H492" s="44" t="s">
        <v>16</v>
      </c>
      <c r="I492" s="493">
        <v>3024936</v>
      </c>
    </row>
    <row r="493" spans="1:9" s="601" customFormat="1" ht="15.75" customHeight="1" x14ac:dyDescent="0.25">
      <c r="A493" s="300" t="s">
        <v>1029</v>
      </c>
      <c r="B493" s="604" t="s">
        <v>52</v>
      </c>
      <c r="C493" s="2" t="s">
        <v>29</v>
      </c>
      <c r="D493" s="2" t="s">
        <v>12</v>
      </c>
      <c r="E493" s="233" t="s">
        <v>233</v>
      </c>
      <c r="F493" s="234" t="s">
        <v>1024</v>
      </c>
      <c r="G493" s="235" t="s">
        <v>423</v>
      </c>
      <c r="H493" s="2"/>
      <c r="I493" s="491">
        <f>SUM(I494)</f>
        <v>1139855</v>
      </c>
    </row>
    <row r="494" spans="1:9" s="601" customFormat="1" ht="65.25" customHeight="1" x14ac:dyDescent="0.25">
      <c r="A494" s="300" t="s">
        <v>1031</v>
      </c>
      <c r="B494" s="604" t="s">
        <v>52</v>
      </c>
      <c r="C494" s="2" t="s">
        <v>29</v>
      </c>
      <c r="D494" s="2" t="s">
        <v>12</v>
      </c>
      <c r="E494" s="233" t="s">
        <v>233</v>
      </c>
      <c r="F494" s="234" t="s">
        <v>1024</v>
      </c>
      <c r="G494" s="235" t="s">
        <v>1025</v>
      </c>
      <c r="H494" s="2"/>
      <c r="I494" s="491">
        <f>SUM(I495)</f>
        <v>1139855</v>
      </c>
    </row>
    <row r="495" spans="1:9" s="601" customFormat="1" ht="32.25" customHeight="1" x14ac:dyDescent="0.25">
      <c r="A495" s="557" t="s">
        <v>598</v>
      </c>
      <c r="B495" s="604" t="s">
        <v>52</v>
      </c>
      <c r="C495" s="2" t="s">
        <v>29</v>
      </c>
      <c r="D495" s="2" t="s">
        <v>12</v>
      </c>
      <c r="E495" s="233" t="s">
        <v>233</v>
      </c>
      <c r="F495" s="234" t="s">
        <v>1024</v>
      </c>
      <c r="G495" s="235" t="s">
        <v>1025</v>
      </c>
      <c r="H495" s="2" t="s">
        <v>16</v>
      </c>
      <c r="I495" s="493">
        <v>1139855</v>
      </c>
    </row>
    <row r="496" spans="1:9" s="601" customFormat="1" ht="15.75" customHeight="1" x14ac:dyDescent="0.25">
      <c r="A496" s="300" t="s">
        <v>1030</v>
      </c>
      <c r="B496" s="604" t="s">
        <v>52</v>
      </c>
      <c r="C496" s="2" t="s">
        <v>29</v>
      </c>
      <c r="D496" s="2" t="s">
        <v>12</v>
      </c>
      <c r="E496" s="233" t="s">
        <v>233</v>
      </c>
      <c r="F496" s="234" t="s">
        <v>1027</v>
      </c>
      <c r="G496" s="235" t="s">
        <v>423</v>
      </c>
      <c r="H496" s="2"/>
      <c r="I496" s="491">
        <f>SUM(I497)</f>
        <v>2305278</v>
      </c>
    </row>
    <row r="497" spans="1:9" s="601" customFormat="1" ht="31.5" x14ac:dyDescent="0.25">
      <c r="A497" s="300" t="s">
        <v>1086</v>
      </c>
      <c r="B497" s="604" t="s">
        <v>52</v>
      </c>
      <c r="C497" s="2" t="s">
        <v>29</v>
      </c>
      <c r="D497" s="2" t="s">
        <v>12</v>
      </c>
      <c r="E497" s="233" t="s">
        <v>233</v>
      </c>
      <c r="F497" s="234" t="s">
        <v>1027</v>
      </c>
      <c r="G497" s="235" t="s">
        <v>1028</v>
      </c>
      <c r="H497" s="2"/>
      <c r="I497" s="491">
        <f>SUM(I498)</f>
        <v>2305278</v>
      </c>
    </row>
    <row r="498" spans="1:9" s="601" customFormat="1" ht="31.5" customHeight="1" x14ac:dyDescent="0.25">
      <c r="A498" s="557" t="s">
        <v>598</v>
      </c>
      <c r="B498" s="604" t="s">
        <v>52</v>
      </c>
      <c r="C498" s="2" t="s">
        <v>29</v>
      </c>
      <c r="D498" s="2" t="s">
        <v>12</v>
      </c>
      <c r="E498" s="233" t="s">
        <v>233</v>
      </c>
      <c r="F498" s="234" t="s">
        <v>1027</v>
      </c>
      <c r="G498" s="235" t="s">
        <v>1028</v>
      </c>
      <c r="H498" s="2" t="s">
        <v>16</v>
      </c>
      <c r="I498" s="493">
        <v>2305278</v>
      </c>
    </row>
    <row r="499" spans="1:9" ht="63" x14ac:dyDescent="0.25">
      <c r="A499" s="106" t="s">
        <v>155</v>
      </c>
      <c r="B499" s="54" t="s">
        <v>52</v>
      </c>
      <c r="C499" s="44" t="s">
        <v>29</v>
      </c>
      <c r="D499" s="44" t="s">
        <v>12</v>
      </c>
      <c r="E499" s="272" t="s">
        <v>235</v>
      </c>
      <c r="F499" s="273" t="s">
        <v>422</v>
      </c>
      <c r="G499" s="274" t="s">
        <v>423</v>
      </c>
      <c r="H499" s="44"/>
      <c r="I499" s="491">
        <f>SUM(I500)</f>
        <v>364075</v>
      </c>
    </row>
    <row r="500" spans="1:9" ht="31.5" x14ac:dyDescent="0.25">
      <c r="A500" s="285" t="s">
        <v>495</v>
      </c>
      <c r="B500" s="54" t="s">
        <v>52</v>
      </c>
      <c r="C500" s="44" t="s">
        <v>29</v>
      </c>
      <c r="D500" s="44" t="s">
        <v>12</v>
      </c>
      <c r="E500" s="272" t="s">
        <v>235</v>
      </c>
      <c r="F500" s="273" t="s">
        <v>10</v>
      </c>
      <c r="G500" s="274" t="s">
        <v>423</v>
      </c>
      <c r="H500" s="44"/>
      <c r="I500" s="491">
        <f>SUM(I501)</f>
        <v>364075</v>
      </c>
    </row>
    <row r="501" spans="1:9" ht="15.75" x14ac:dyDescent="0.25">
      <c r="A501" s="81" t="s">
        <v>496</v>
      </c>
      <c r="B501" s="54" t="s">
        <v>52</v>
      </c>
      <c r="C501" s="44" t="s">
        <v>29</v>
      </c>
      <c r="D501" s="44" t="s">
        <v>12</v>
      </c>
      <c r="E501" s="272" t="s">
        <v>235</v>
      </c>
      <c r="F501" s="273" t="s">
        <v>10</v>
      </c>
      <c r="G501" s="274" t="s">
        <v>497</v>
      </c>
      <c r="H501" s="44"/>
      <c r="I501" s="491">
        <f>SUM(I502)</f>
        <v>364075</v>
      </c>
    </row>
    <row r="502" spans="1:9" ht="31.5" x14ac:dyDescent="0.25">
      <c r="A502" s="114" t="s">
        <v>598</v>
      </c>
      <c r="B502" s="6" t="s">
        <v>52</v>
      </c>
      <c r="C502" s="2" t="s">
        <v>29</v>
      </c>
      <c r="D502" s="2" t="s">
        <v>12</v>
      </c>
      <c r="E502" s="233" t="s">
        <v>235</v>
      </c>
      <c r="F502" s="234" t="s">
        <v>10</v>
      </c>
      <c r="G502" s="235" t="s">
        <v>497</v>
      </c>
      <c r="H502" s="2" t="s">
        <v>16</v>
      </c>
      <c r="I502" s="576">
        <v>364075</v>
      </c>
    </row>
    <row r="503" spans="1:9" s="65" customFormat="1" ht="47.25" hidden="1" x14ac:dyDescent="0.25">
      <c r="A503" s="105" t="s">
        <v>120</v>
      </c>
      <c r="B503" s="30" t="s">
        <v>52</v>
      </c>
      <c r="C503" s="28" t="s">
        <v>29</v>
      </c>
      <c r="D503" s="28" t="s">
        <v>12</v>
      </c>
      <c r="E503" s="230" t="s">
        <v>437</v>
      </c>
      <c r="F503" s="231" t="s">
        <v>422</v>
      </c>
      <c r="G503" s="232" t="s">
        <v>423</v>
      </c>
      <c r="H503" s="28"/>
      <c r="I503" s="490">
        <f>SUM(I504)</f>
        <v>0</v>
      </c>
    </row>
    <row r="504" spans="1:9" s="65" customFormat="1" ht="63" hidden="1" x14ac:dyDescent="0.25">
      <c r="A504" s="106" t="s">
        <v>156</v>
      </c>
      <c r="B504" s="54" t="s">
        <v>52</v>
      </c>
      <c r="C504" s="35" t="s">
        <v>29</v>
      </c>
      <c r="D504" s="35" t="s">
        <v>12</v>
      </c>
      <c r="E504" s="275" t="s">
        <v>236</v>
      </c>
      <c r="F504" s="276" t="s">
        <v>422</v>
      </c>
      <c r="G504" s="277" t="s">
        <v>423</v>
      </c>
      <c r="H504" s="72"/>
      <c r="I504" s="494">
        <f>SUM(I505)</f>
        <v>0</v>
      </c>
    </row>
    <row r="505" spans="1:9" s="65" customFormat="1" ht="31.5" hidden="1" x14ac:dyDescent="0.25">
      <c r="A505" s="106" t="s">
        <v>499</v>
      </c>
      <c r="B505" s="54" t="s">
        <v>52</v>
      </c>
      <c r="C505" s="35" t="s">
        <v>29</v>
      </c>
      <c r="D505" s="35" t="s">
        <v>12</v>
      </c>
      <c r="E505" s="275" t="s">
        <v>236</v>
      </c>
      <c r="F505" s="276" t="s">
        <v>10</v>
      </c>
      <c r="G505" s="277" t="s">
        <v>423</v>
      </c>
      <c r="H505" s="72"/>
      <c r="I505" s="494">
        <f>SUM(I506)</f>
        <v>0</v>
      </c>
    </row>
    <row r="506" spans="1:9" s="37" customFormat="1" ht="31.5" hidden="1" x14ac:dyDescent="0.25">
      <c r="A506" s="107" t="s">
        <v>157</v>
      </c>
      <c r="B506" s="306" t="s">
        <v>52</v>
      </c>
      <c r="C506" s="35" t="s">
        <v>29</v>
      </c>
      <c r="D506" s="35" t="s">
        <v>12</v>
      </c>
      <c r="E506" s="275" t="s">
        <v>236</v>
      </c>
      <c r="F506" s="276" t="s">
        <v>10</v>
      </c>
      <c r="G506" s="277" t="s">
        <v>500</v>
      </c>
      <c r="H506" s="72"/>
      <c r="I506" s="494">
        <f>SUM(I507)</f>
        <v>0</v>
      </c>
    </row>
    <row r="507" spans="1:9" s="37" customFormat="1" ht="31.5" hidden="1" x14ac:dyDescent="0.25">
      <c r="A507" s="108" t="s">
        <v>598</v>
      </c>
      <c r="B507" s="306" t="s">
        <v>52</v>
      </c>
      <c r="C507" s="35" t="s">
        <v>29</v>
      </c>
      <c r="D507" s="35" t="s">
        <v>12</v>
      </c>
      <c r="E507" s="275" t="s">
        <v>236</v>
      </c>
      <c r="F507" s="276" t="s">
        <v>10</v>
      </c>
      <c r="G507" s="277" t="s">
        <v>500</v>
      </c>
      <c r="H507" s="72" t="s">
        <v>16</v>
      </c>
      <c r="I507" s="495"/>
    </row>
    <row r="508" spans="1:9" ht="47.25" hidden="1" customHeight="1" x14ac:dyDescent="0.25">
      <c r="A508" s="27" t="s">
        <v>191</v>
      </c>
      <c r="B508" s="30" t="s">
        <v>52</v>
      </c>
      <c r="C508" s="28" t="s">
        <v>29</v>
      </c>
      <c r="D508" s="42" t="s">
        <v>12</v>
      </c>
      <c r="E508" s="236" t="s">
        <v>476</v>
      </c>
      <c r="F508" s="237" t="s">
        <v>422</v>
      </c>
      <c r="G508" s="238" t="s">
        <v>423</v>
      </c>
      <c r="H508" s="28"/>
      <c r="I508" s="490">
        <f>SUM(I509)</f>
        <v>0</v>
      </c>
    </row>
    <row r="509" spans="1:9" ht="78" hidden="1" customHeight="1" x14ac:dyDescent="0.25">
      <c r="A509" s="287" t="s">
        <v>192</v>
      </c>
      <c r="B509" s="312" t="s">
        <v>52</v>
      </c>
      <c r="C509" s="5" t="s">
        <v>29</v>
      </c>
      <c r="D509" s="382" t="s">
        <v>12</v>
      </c>
      <c r="E509" s="251" t="s">
        <v>222</v>
      </c>
      <c r="F509" s="252" t="s">
        <v>422</v>
      </c>
      <c r="G509" s="253" t="s">
        <v>423</v>
      </c>
      <c r="H509" s="2"/>
      <c r="I509" s="491">
        <f>SUM(I510)</f>
        <v>0</v>
      </c>
    </row>
    <row r="510" spans="1:9" ht="33" hidden="1" customHeight="1" x14ac:dyDescent="0.25">
      <c r="A510" s="287" t="s">
        <v>486</v>
      </c>
      <c r="B510" s="6" t="s">
        <v>52</v>
      </c>
      <c r="C510" s="5" t="s">
        <v>29</v>
      </c>
      <c r="D510" s="382" t="s">
        <v>12</v>
      </c>
      <c r="E510" s="251" t="s">
        <v>222</v>
      </c>
      <c r="F510" s="252" t="s">
        <v>10</v>
      </c>
      <c r="G510" s="253" t="s">
        <v>423</v>
      </c>
      <c r="H510" s="284"/>
      <c r="I510" s="491">
        <f>SUM(I511+I513)</f>
        <v>0</v>
      </c>
    </row>
    <row r="511" spans="1:9" ht="33" hidden="1" customHeight="1" x14ac:dyDescent="0.25">
      <c r="A511" s="92" t="s">
        <v>645</v>
      </c>
      <c r="B511" s="381" t="s">
        <v>52</v>
      </c>
      <c r="C511" s="5" t="s">
        <v>29</v>
      </c>
      <c r="D511" s="382" t="s">
        <v>12</v>
      </c>
      <c r="E511" s="251" t="s">
        <v>222</v>
      </c>
      <c r="F511" s="252" t="s">
        <v>10</v>
      </c>
      <c r="G511" s="392">
        <v>11500</v>
      </c>
      <c r="H511" s="60"/>
      <c r="I511" s="491">
        <f>SUM(I512)</f>
        <v>0</v>
      </c>
    </row>
    <row r="512" spans="1:9" ht="33" hidden="1" customHeight="1" x14ac:dyDescent="0.25">
      <c r="A512" s="114" t="s">
        <v>184</v>
      </c>
      <c r="B512" s="6" t="s">
        <v>52</v>
      </c>
      <c r="C512" s="5" t="s">
        <v>29</v>
      </c>
      <c r="D512" s="382" t="s">
        <v>12</v>
      </c>
      <c r="E512" s="251" t="s">
        <v>222</v>
      </c>
      <c r="F512" s="252" t="s">
        <v>10</v>
      </c>
      <c r="G512" s="392">
        <v>11500</v>
      </c>
      <c r="H512" s="60" t="s">
        <v>179</v>
      </c>
      <c r="I512" s="493"/>
    </row>
    <row r="513" spans="1:10" ht="31.5" hidden="1" customHeight="1" x14ac:dyDescent="0.25">
      <c r="A513" s="114" t="s">
        <v>577</v>
      </c>
      <c r="B513" s="381" t="s">
        <v>52</v>
      </c>
      <c r="C513" s="5" t="s">
        <v>29</v>
      </c>
      <c r="D513" s="382" t="s">
        <v>12</v>
      </c>
      <c r="E513" s="251" t="s">
        <v>222</v>
      </c>
      <c r="F513" s="252" t="s">
        <v>10</v>
      </c>
      <c r="G513" s="253" t="s">
        <v>576</v>
      </c>
      <c r="H513" s="60"/>
      <c r="I513" s="491">
        <f>SUM(I514)</f>
        <v>0</v>
      </c>
    </row>
    <row r="514" spans="1:10" ht="33" hidden="1" customHeight="1" x14ac:dyDescent="0.25">
      <c r="A514" s="114" t="s">
        <v>184</v>
      </c>
      <c r="B514" s="6" t="s">
        <v>52</v>
      </c>
      <c r="C514" s="5" t="s">
        <v>29</v>
      </c>
      <c r="D514" s="382" t="s">
        <v>12</v>
      </c>
      <c r="E514" s="251" t="s">
        <v>222</v>
      </c>
      <c r="F514" s="252" t="s">
        <v>10</v>
      </c>
      <c r="G514" s="253" t="s">
        <v>576</v>
      </c>
      <c r="H514" s="60" t="s">
        <v>179</v>
      </c>
      <c r="I514" s="493"/>
    </row>
    <row r="515" spans="1:10" ht="63" hidden="1" x14ac:dyDescent="0.25">
      <c r="A515" s="27" t="s">
        <v>140</v>
      </c>
      <c r="B515" s="33" t="s">
        <v>52</v>
      </c>
      <c r="C515" s="29" t="s">
        <v>29</v>
      </c>
      <c r="D515" s="29" t="s">
        <v>12</v>
      </c>
      <c r="E515" s="230" t="s">
        <v>782</v>
      </c>
      <c r="F515" s="231" t="s">
        <v>422</v>
      </c>
      <c r="G515" s="232" t="s">
        <v>423</v>
      </c>
      <c r="H515" s="31"/>
      <c r="I515" s="490">
        <f>SUM(I516)</f>
        <v>0</v>
      </c>
    </row>
    <row r="516" spans="1:10" ht="78.75" hidden="1" x14ac:dyDescent="0.25">
      <c r="A516" s="3" t="s">
        <v>254</v>
      </c>
      <c r="B516" s="402" t="s">
        <v>52</v>
      </c>
      <c r="C516" s="5" t="s">
        <v>29</v>
      </c>
      <c r="D516" s="5" t="s">
        <v>12</v>
      </c>
      <c r="E516" s="233" t="s">
        <v>252</v>
      </c>
      <c r="F516" s="234" t="s">
        <v>422</v>
      </c>
      <c r="G516" s="235" t="s">
        <v>423</v>
      </c>
      <c r="H516" s="60"/>
      <c r="I516" s="491">
        <f>SUM(I517)</f>
        <v>0</v>
      </c>
    </row>
    <row r="517" spans="1:10" ht="47.25" hidden="1" x14ac:dyDescent="0.25">
      <c r="A517" s="3" t="s">
        <v>468</v>
      </c>
      <c r="B517" s="402" t="s">
        <v>52</v>
      </c>
      <c r="C517" s="5" t="s">
        <v>29</v>
      </c>
      <c r="D517" s="5" t="s">
        <v>12</v>
      </c>
      <c r="E517" s="233" t="s">
        <v>252</v>
      </c>
      <c r="F517" s="234" t="s">
        <v>10</v>
      </c>
      <c r="G517" s="235" t="s">
        <v>423</v>
      </c>
      <c r="H517" s="60"/>
      <c r="I517" s="491">
        <f>SUM(I518)</f>
        <v>0</v>
      </c>
    </row>
    <row r="518" spans="1:10" ht="31.5" hidden="1" x14ac:dyDescent="0.25">
      <c r="A518" s="3" t="s">
        <v>253</v>
      </c>
      <c r="B518" s="402" t="s">
        <v>52</v>
      </c>
      <c r="C518" s="5" t="s">
        <v>29</v>
      </c>
      <c r="D518" s="5" t="s">
        <v>12</v>
      </c>
      <c r="E518" s="233" t="s">
        <v>252</v>
      </c>
      <c r="F518" s="234" t="s">
        <v>10</v>
      </c>
      <c r="G518" s="235" t="s">
        <v>469</v>
      </c>
      <c r="H518" s="60"/>
      <c r="I518" s="491">
        <f>SUM(I519)</f>
        <v>0</v>
      </c>
    </row>
    <row r="519" spans="1:10" ht="31.5" hidden="1" x14ac:dyDescent="0.25">
      <c r="A519" s="114" t="s">
        <v>598</v>
      </c>
      <c r="B519" s="402" t="s">
        <v>52</v>
      </c>
      <c r="C519" s="5" t="s">
        <v>29</v>
      </c>
      <c r="D519" s="5" t="s">
        <v>12</v>
      </c>
      <c r="E519" s="233" t="s">
        <v>252</v>
      </c>
      <c r="F519" s="234" t="s">
        <v>10</v>
      </c>
      <c r="G519" s="235" t="s">
        <v>469</v>
      </c>
      <c r="H519" s="60" t="s">
        <v>16</v>
      </c>
      <c r="I519" s="493"/>
    </row>
    <row r="520" spans="1:10" s="37" customFormat="1" ht="63" x14ac:dyDescent="0.25">
      <c r="A520" s="105" t="s">
        <v>136</v>
      </c>
      <c r="B520" s="30" t="s">
        <v>52</v>
      </c>
      <c r="C520" s="28" t="s">
        <v>29</v>
      </c>
      <c r="D520" s="42" t="s">
        <v>12</v>
      </c>
      <c r="E520" s="242" t="s">
        <v>212</v>
      </c>
      <c r="F520" s="243" t="s">
        <v>422</v>
      </c>
      <c r="G520" s="244" t="s">
        <v>423</v>
      </c>
      <c r="H520" s="28"/>
      <c r="I520" s="490">
        <f>SUM(I521)</f>
        <v>1434800</v>
      </c>
    </row>
    <row r="521" spans="1:10" s="37" customFormat="1" ht="110.25" x14ac:dyDescent="0.25">
      <c r="A521" s="106" t="s">
        <v>152</v>
      </c>
      <c r="B521" s="54" t="s">
        <v>52</v>
      </c>
      <c r="C521" s="2" t="s">
        <v>29</v>
      </c>
      <c r="D521" s="35" t="s">
        <v>12</v>
      </c>
      <c r="E521" s="275" t="s">
        <v>214</v>
      </c>
      <c r="F521" s="276" t="s">
        <v>422</v>
      </c>
      <c r="G521" s="277" t="s">
        <v>423</v>
      </c>
      <c r="H521" s="2"/>
      <c r="I521" s="491">
        <f>SUM(I522)</f>
        <v>1434800</v>
      </c>
    </row>
    <row r="522" spans="1:10" s="37" customFormat="1" ht="47.25" x14ac:dyDescent="0.25">
      <c r="A522" s="106" t="s">
        <v>442</v>
      </c>
      <c r="B522" s="54" t="s">
        <v>52</v>
      </c>
      <c r="C522" s="2" t="s">
        <v>29</v>
      </c>
      <c r="D522" s="35" t="s">
        <v>12</v>
      </c>
      <c r="E522" s="275" t="s">
        <v>214</v>
      </c>
      <c r="F522" s="276" t="s">
        <v>10</v>
      </c>
      <c r="G522" s="277" t="s">
        <v>423</v>
      </c>
      <c r="H522" s="2"/>
      <c r="I522" s="491">
        <f>SUM(I523)</f>
        <v>1434800</v>
      </c>
    </row>
    <row r="523" spans="1:10" s="37" customFormat="1" ht="31.5" x14ac:dyDescent="0.25">
      <c r="A523" s="62" t="s">
        <v>105</v>
      </c>
      <c r="B523" s="381" t="s">
        <v>52</v>
      </c>
      <c r="C523" s="2" t="s">
        <v>29</v>
      </c>
      <c r="D523" s="35" t="s">
        <v>12</v>
      </c>
      <c r="E523" s="275" t="s">
        <v>214</v>
      </c>
      <c r="F523" s="276" t="s">
        <v>10</v>
      </c>
      <c r="G523" s="277" t="s">
        <v>443</v>
      </c>
      <c r="H523" s="2"/>
      <c r="I523" s="491">
        <f>SUM(I524)</f>
        <v>1434800</v>
      </c>
    </row>
    <row r="524" spans="1:10" s="37" customFormat="1" ht="31.5" x14ac:dyDescent="0.25">
      <c r="A524" s="114" t="s">
        <v>598</v>
      </c>
      <c r="B524" s="6" t="s">
        <v>52</v>
      </c>
      <c r="C524" s="2" t="s">
        <v>29</v>
      </c>
      <c r="D524" s="35" t="s">
        <v>12</v>
      </c>
      <c r="E524" s="275" t="s">
        <v>214</v>
      </c>
      <c r="F524" s="276" t="s">
        <v>10</v>
      </c>
      <c r="G524" s="277" t="s">
        <v>443</v>
      </c>
      <c r="H524" s="2" t="s">
        <v>16</v>
      </c>
      <c r="I524" s="495">
        <v>1434800</v>
      </c>
      <c r="J524" s="65"/>
    </row>
    <row r="525" spans="1:10" s="37" customFormat="1" ht="47.25" x14ac:dyDescent="0.25">
      <c r="A525" s="118" t="s">
        <v>122</v>
      </c>
      <c r="B525" s="30" t="s">
        <v>52</v>
      </c>
      <c r="C525" s="28" t="s">
        <v>29</v>
      </c>
      <c r="D525" s="42" t="s">
        <v>12</v>
      </c>
      <c r="E525" s="242" t="s">
        <v>199</v>
      </c>
      <c r="F525" s="243" t="s">
        <v>422</v>
      </c>
      <c r="G525" s="244" t="s">
        <v>423</v>
      </c>
      <c r="H525" s="28"/>
      <c r="I525" s="490">
        <f>SUM(I526)</f>
        <v>83500</v>
      </c>
      <c r="J525" s="65"/>
    </row>
    <row r="526" spans="1:10" s="37" customFormat="1" ht="63" x14ac:dyDescent="0.25">
      <c r="A526" s="7" t="s">
        <v>1103</v>
      </c>
      <c r="B526" s="6" t="s">
        <v>52</v>
      </c>
      <c r="C526" s="2" t="s">
        <v>29</v>
      </c>
      <c r="D526" s="35" t="s">
        <v>12</v>
      </c>
      <c r="E526" s="275" t="s">
        <v>1106</v>
      </c>
      <c r="F526" s="276" t="s">
        <v>422</v>
      </c>
      <c r="G526" s="277" t="s">
        <v>423</v>
      </c>
      <c r="H526" s="2"/>
      <c r="I526" s="491">
        <f>SUM(I527)</f>
        <v>83500</v>
      </c>
      <c r="J526" s="65"/>
    </row>
    <row r="527" spans="1:10" s="37" customFormat="1" ht="31.5" x14ac:dyDescent="0.25">
      <c r="A527" s="7" t="s">
        <v>1104</v>
      </c>
      <c r="B527" s="6" t="s">
        <v>52</v>
      </c>
      <c r="C527" s="2" t="s">
        <v>29</v>
      </c>
      <c r="D527" s="35" t="s">
        <v>12</v>
      </c>
      <c r="E527" s="275" t="s">
        <v>1106</v>
      </c>
      <c r="F527" s="276" t="s">
        <v>10</v>
      </c>
      <c r="G527" s="277" t="s">
        <v>423</v>
      </c>
      <c r="H527" s="2"/>
      <c r="I527" s="491">
        <f>SUM(I528)</f>
        <v>83500</v>
      </c>
      <c r="J527" s="65"/>
    </row>
    <row r="528" spans="1:10" s="37" customFormat="1" ht="18" customHeight="1" x14ac:dyDescent="0.25">
      <c r="A528" s="7" t="s">
        <v>1105</v>
      </c>
      <c r="B528" s="6" t="s">
        <v>52</v>
      </c>
      <c r="C528" s="2" t="s">
        <v>29</v>
      </c>
      <c r="D528" s="35" t="s">
        <v>12</v>
      </c>
      <c r="E528" s="275" t="s">
        <v>1106</v>
      </c>
      <c r="F528" s="276" t="s">
        <v>10</v>
      </c>
      <c r="G528" s="277" t="s">
        <v>1107</v>
      </c>
      <c r="H528" s="2"/>
      <c r="I528" s="491">
        <f>SUM(I529)</f>
        <v>83500</v>
      </c>
      <c r="J528" s="65"/>
    </row>
    <row r="529" spans="1:10" s="37" customFormat="1" ht="31.5" x14ac:dyDescent="0.25">
      <c r="A529" s="7" t="s">
        <v>598</v>
      </c>
      <c r="B529" s="6" t="s">
        <v>52</v>
      </c>
      <c r="C529" s="2" t="s">
        <v>29</v>
      </c>
      <c r="D529" s="35" t="s">
        <v>12</v>
      </c>
      <c r="E529" s="275" t="s">
        <v>1106</v>
      </c>
      <c r="F529" s="276" t="s">
        <v>10</v>
      </c>
      <c r="G529" s="277" t="s">
        <v>1107</v>
      </c>
      <c r="H529" s="2" t="s">
        <v>16</v>
      </c>
      <c r="I529" s="492">
        <v>83500</v>
      </c>
      <c r="J529" s="65"/>
    </row>
    <row r="530" spans="1:10" s="37" customFormat="1" ht="15.75" x14ac:dyDescent="0.25">
      <c r="A530" s="113" t="s">
        <v>764</v>
      </c>
      <c r="B530" s="26" t="s">
        <v>52</v>
      </c>
      <c r="C530" s="22" t="s">
        <v>29</v>
      </c>
      <c r="D530" s="22" t="s">
        <v>15</v>
      </c>
      <c r="E530" s="281"/>
      <c r="F530" s="282"/>
      <c r="G530" s="283"/>
      <c r="H530" s="22"/>
      <c r="I530" s="489">
        <f>SUM(I531+I545)</f>
        <v>12357663</v>
      </c>
    </row>
    <row r="531" spans="1:10" s="37" customFormat="1" ht="31.5" x14ac:dyDescent="0.25">
      <c r="A531" s="27" t="s">
        <v>149</v>
      </c>
      <c r="B531" s="30" t="s">
        <v>52</v>
      </c>
      <c r="C531" s="28" t="s">
        <v>29</v>
      </c>
      <c r="D531" s="28" t="s">
        <v>15</v>
      </c>
      <c r="E531" s="230" t="s">
        <v>487</v>
      </c>
      <c r="F531" s="231" t="s">
        <v>422</v>
      </c>
      <c r="G531" s="232" t="s">
        <v>423</v>
      </c>
      <c r="H531" s="28"/>
      <c r="I531" s="490">
        <f>SUM(I532+I541)</f>
        <v>12269163</v>
      </c>
    </row>
    <row r="532" spans="1:10" s="37" customFormat="1" ht="48.75" customHeight="1" x14ac:dyDescent="0.25">
      <c r="A532" s="62" t="s">
        <v>154</v>
      </c>
      <c r="B532" s="381" t="s">
        <v>52</v>
      </c>
      <c r="C532" s="44" t="s">
        <v>29</v>
      </c>
      <c r="D532" s="44" t="s">
        <v>15</v>
      </c>
      <c r="E532" s="272" t="s">
        <v>234</v>
      </c>
      <c r="F532" s="273" t="s">
        <v>422</v>
      </c>
      <c r="G532" s="274" t="s">
        <v>423</v>
      </c>
      <c r="H532" s="44"/>
      <c r="I532" s="491">
        <f>SUM(I533+I538)</f>
        <v>12241288</v>
      </c>
    </row>
    <row r="533" spans="1:10" s="37" customFormat="1" ht="31.5" x14ac:dyDescent="0.25">
      <c r="A533" s="62" t="s">
        <v>502</v>
      </c>
      <c r="B533" s="381" t="s">
        <v>52</v>
      </c>
      <c r="C533" s="44" t="s">
        <v>29</v>
      </c>
      <c r="D533" s="44" t="s">
        <v>15</v>
      </c>
      <c r="E533" s="272" t="s">
        <v>234</v>
      </c>
      <c r="F533" s="273" t="s">
        <v>10</v>
      </c>
      <c r="G533" s="274" t="s">
        <v>423</v>
      </c>
      <c r="H533" s="44"/>
      <c r="I533" s="491">
        <f>SUM(I534)</f>
        <v>11422621</v>
      </c>
    </row>
    <row r="534" spans="1:10" s="37" customFormat="1" ht="31.5" x14ac:dyDescent="0.25">
      <c r="A534" s="62" t="s">
        <v>90</v>
      </c>
      <c r="B534" s="381" t="s">
        <v>52</v>
      </c>
      <c r="C534" s="44" t="s">
        <v>29</v>
      </c>
      <c r="D534" s="44" t="s">
        <v>15</v>
      </c>
      <c r="E534" s="272" t="s">
        <v>234</v>
      </c>
      <c r="F534" s="273" t="s">
        <v>10</v>
      </c>
      <c r="G534" s="274" t="s">
        <v>455</v>
      </c>
      <c r="H534" s="44"/>
      <c r="I534" s="491">
        <f>SUM(I535:I537)</f>
        <v>11422621</v>
      </c>
    </row>
    <row r="535" spans="1:10" s="37" customFormat="1" ht="63" x14ac:dyDescent="0.25">
      <c r="A535" s="104" t="s">
        <v>80</v>
      </c>
      <c r="B535" s="381" t="s">
        <v>52</v>
      </c>
      <c r="C535" s="44" t="s">
        <v>29</v>
      </c>
      <c r="D535" s="44" t="s">
        <v>15</v>
      </c>
      <c r="E535" s="272" t="s">
        <v>234</v>
      </c>
      <c r="F535" s="273" t="s">
        <v>10</v>
      </c>
      <c r="G535" s="274" t="s">
        <v>455</v>
      </c>
      <c r="H535" s="44" t="s">
        <v>13</v>
      </c>
      <c r="I535" s="493">
        <v>6435289</v>
      </c>
    </row>
    <row r="536" spans="1:10" s="37" customFormat="1" ht="31.5" x14ac:dyDescent="0.25">
      <c r="A536" s="114" t="s">
        <v>598</v>
      </c>
      <c r="B536" s="6" t="s">
        <v>52</v>
      </c>
      <c r="C536" s="44" t="s">
        <v>29</v>
      </c>
      <c r="D536" s="44" t="s">
        <v>15</v>
      </c>
      <c r="E536" s="275" t="s">
        <v>234</v>
      </c>
      <c r="F536" s="276" t="s">
        <v>10</v>
      </c>
      <c r="G536" s="277" t="s">
        <v>455</v>
      </c>
      <c r="H536" s="2" t="s">
        <v>16</v>
      </c>
      <c r="I536" s="495">
        <v>3739763</v>
      </c>
    </row>
    <row r="537" spans="1:10" s="37" customFormat="1" ht="15.75" x14ac:dyDescent="0.25">
      <c r="A537" s="62" t="s">
        <v>18</v>
      </c>
      <c r="B537" s="381" t="s">
        <v>52</v>
      </c>
      <c r="C537" s="44" t="s">
        <v>29</v>
      </c>
      <c r="D537" s="44" t="s">
        <v>15</v>
      </c>
      <c r="E537" s="275" t="s">
        <v>234</v>
      </c>
      <c r="F537" s="276" t="s">
        <v>10</v>
      </c>
      <c r="G537" s="277" t="s">
        <v>455</v>
      </c>
      <c r="H537" s="2" t="s">
        <v>17</v>
      </c>
      <c r="I537" s="492">
        <v>1247569</v>
      </c>
    </row>
    <row r="538" spans="1:10" s="37" customFormat="1" ht="16.5" customHeight="1" x14ac:dyDescent="0.25">
      <c r="A538" s="62" t="s">
        <v>1033</v>
      </c>
      <c r="B538" s="604" t="s">
        <v>52</v>
      </c>
      <c r="C538" s="44" t="s">
        <v>29</v>
      </c>
      <c r="D538" s="44" t="s">
        <v>15</v>
      </c>
      <c r="E538" s="272" t="s">
        <v>234</v>
      </c>
      <c r="F538" s="273" t="s">
        <v>1026</v>
      </c>
      <c r="G538" s="274" t="s">
        <v>423</v>
      </c>
      <c r="H538" s="44"/>
      <c r="I538" s="491">
        <f>SUM(I539)</f>
        <v>818667</v>
      </c>
    </row>
    <row r="539" spans="1:10" s="37" customFormat="1" ht="47.25" x14ac:dyDescent="0.25">
      <c r="A539" s="62" t="s">
        <v>1034</v>
      </c>
      <c r="B539" s="604" t="s">
        <v>52</v>
      </c>
      <c r="C539" s="44" t="s">
        <v>29</v>
      </c>
      <c r="D539" s="44" t="s">
        <v>15</v>
      </c>
      <c r="E539" s="272" t="s">
        <v>234</v>
      </c>
      <c r="F539" s="273" t="s">
        <v>1026</v>
      </c>
      <c r="G539" s="274" t="s">
        <v>1032</v>
      </c>
      <c r="H539" s="44"/>
      <c r="I539" s="491">
        <f>SUM(I540)</f>
        <v>818667</v>
      </c>
    </row>
    <row r="540" spans="1:10" s="37" customFormat="1" ht="31.5" customHeight="1" x14ac:dyDescent="0.25">
      <c r="A540" s="114" t="s">
        <v>598</v>
      </c>
      <c r="B540" s="604" t="s">
        <v>52</v>
      </c>
      <c r="C540" s="44" t="s">
        <v>29</v>
      </c>
      <c r="D540" s="44" t="s">
        <v>15</v>
      </c>
      <c r="E540" s="272" t="s">
        <v>234</v>
      </c>
      <c r="F540" s="273" t="s">
        <v>1026</v>
      </c>
      <c r="G540" s="274" t="s">
        <v>1032</v>
      </c>
      <c r="H540" s="44" t="s">
        <v>16</v>
      </c>
      <c r="I540" s="493">
        <v>818667</v>
      </c>
    </row>
    <row r="541" spans="1:10" s="37" customFormat="1" ht="61.5" customHeight="1" x14ac:dyDescent="0.25">
      <c r="A541" s="106" t="s">
        <v>155</v>
      </c>
      <c r="B541" s="650" t="s">
        <v>52</v>
      </c>
      <c r="C541" s="44" t="s">
        <v>29</v>
      </c>
      <c r="D541" s="44" t="s">
        <v>15</v>
      </c>
      <c r="E541" s="272" t="s">
        <v>235</v>
      </c>
      <c r="F541" s="273" t="s">
        <v>422</v>
      </c>
      <c r="G541" s="274" t="s">
        <v>423</v>
      </c>
      <c r="H541" s="44"/>
      <c r="I541" s="491">
        <f>SUM(I542)</f>
        <v>27875</v>
      </c>
    </row>
    <row r="542" spans="1:10" s="37" customFormat="1" ht="31.5" customHeight="1" x14ac:dyDescent="0.25">
      <c r="A542" s="285" t="s">
        <v>495</v>
      </c>
      <c r="B542" s="650" t="s">
        <v>52</v>
      </c>
      <c r="C542" s="44" t="s">
        <v>29</v>
      </c>
      <c r="D542" s="44" t="s">
        <v>15</v>
      </c>
      <c r="E542" s="272" t="s">
        <v>235</v>
      </c>
      <c r="F542" s="273" t="s">
        <v>10</v>
      </c>
      <c r="G542" s="274" t="s">
        <v>423</v>
      </c>
      <c r="H542" s="44"/>
      <c r="I542" s="491">
        <f>SUM(I543)</f>
        <v>27875</v>
      </c>
    </row>
    <row r="543" spans="1:10" s="37" customFormat="1" ht="18" customHeight="1" x14ac:dyDescent="0.25">
      <c r="A543" s="81" t="s">
        <v>496</v>
      </c>
      <c r="B543" s="650" t="s">
        <v>52</v>
      </c>
      <c r="C543" s="44" t="s">
        <v>29</v>
      </c>
      <c r="D543" s="44" t="s">
        <v>15</v>
      </c>
      <c r="E543" s="272" t="s">
        <v>235</v>
      </c>
      <c r="F543" s="273" t="s">
        <v>10</v>
      </c>
      <c r="G543" s="274" t="s">
        <v>497</v>
      </c>
      <c r="H543" s="44"/>
      <c r="I543" s="491">
        <f>SUM(I544)</f>
        <v>27875</v>
      </c>
    </row>
    <row r="544" spans="1:10" s="37" customFormat="1" ht="31.5" customHeight="1" x14ac:dyDescent="0.25">
      <c r="A544" s="114" t="s">
        <v>598</v>
      </c>
      <c r="B544" s="650" t="s">
        <v>52</v>
      </c>
      <c r="C544" s="44" t="s">
        <v>29</v>
      </c>
      <c r="D544" s="44" t="s">
        <v>15</v>
      </c>
      <c r="E544" s="272" t="s">
        <v>235</v>
      </c>
      <c r="F544" s="234" t="s">
        <v>10</v>
      </c>
      <c r="G544" s="235" t="s">
        <v>497</v>
      </c>
      <c r="H544" s="44" t="s">
        <v>16</v>
      </c>
      <c r="I544" s="493">
        <v>27875</v>
      </c>
    </row>
    <row r="545" spans="1:9" s="37" customFormat="1" ht="63" x14ac:dyDescent="0.25">
      <c r="A545" s="105" t="s">
        <v>136</v>
      </c>
      <c r="B545" s="30" t="s">
        <v>52</v>
      </c>
      <c r="C545" s="28" t="s">
        <v>29</v>
      </c>
      <c r="D545" s="42" t="s">
        <v>15</v>
      </c>
      <c r="E545" s="242" t="s">
        <v>212</v>
      </c>
      <c r="F545" s="243" t="s">
        <v>422</v>
      </c>
      <c r="G545" s="244" t="s">
        <v>423</v>
      </c>
      <c r="H545" s="28"/>
      <c r="I545" s="490">
        <f>SUM(I546)</f>
        <v>88500</v>
      </c>
    </row>
    <row r="546" spans="1:9" s="37" customFormat="1" ht="110.25" x14ac:dyDescent="0.25">
      <c r="A546" s="106" t="s">
        <v>152</v>
      </c>
      <c r="B546" s="54" t="s">
        <v>52</v>
      </c>
      <c r="C546" s="2" t="s">
        <v>29</v>
      </c>
      <c r="D546" s="35" t="s">
        <v>15</v>
      </c>
      <c r="E546" s="275" t="s">
        <v>214</v>
      </c>
      <c r="F546" s="276" t="s">
        <v>422</v>
      </c>
      <c r="G546" s="277" t="s">
        <v>423</v>
      </c>
      <c r="H546" s="2"/>
      <c r="I546" s="491">
        <f>SUM(I547)</f>
        <v>88500</v>
      </c>
    </row>
    <row r="547" spans="1:9" s="37" customFormat="1" ht="47.25" x14ac:dyDescent="0.25">
      <c r="A547" s="106" t="s">
        <v>442</v>
      </c>
      <c r="B547" s="54" t="s">
        <v>52</v>
      </c>
      <c r="C547" s="2" t="s">
        <v>29</v>
      </c>
      <c r="D547" s="35" t="s">
        <v>15</v>
      </c>
      <c r="E547" s="275" t="s">
        <v>214</v>
      </c>
      <c r="F547" s="276" t="s">
        <v>10</v>
      </c>
      <c r="G547" s="277" t="s">
        <v>423</v>
      </c>
      <c r="H547" s="2"/>
      <c r="I547" s="491">
        <f>SUM(I548)</f>
        <v>88500</v>
      </c>
    </row>
    <row r="548" spans="1:9" s="37" customFormat="1" ht="31.5" x14ac:dyDescent="0.25">
      <c r="A548" s="62" t="s">
        <v>105</v>
      </c>
      <c r="B548" s="381" t="s">
        <v>52</v>
      </c>
      <c r="C548" s="2" t="s">
        <v>29</v>
      </c>
      <c r="D548" s="35" t="s">
        <v>15</v>
      </c>
      <c r="E548" s="275" t="s">
        <v>214</v>
      </c>
      <c r="F548" s="276" t="s">
        <v>10</v>
      </c>
      <c r="G548" s="277" t="s">
        <v>443</v>
      </c>
      <c r="H548" s="2"/>
      <c r="I548" s="491">
        <f>SUM(I549)</f>
        <v>88500</v>
      </c>
    </row>
    <row r="549" spans="1:9" ht="31.5" x14ac:dyDescent="0.25">
      <c r="A549" s="114" t="s">
        <v>598</v>
      </c>
      <c r="B549" s="6" t="s">
        <v>52</v>
      </c>
      <c r="C549" s="2" t="s">
        <v>29</v>
      </c>
      <c r="D549" s="35" t="s">
        <v>15</v>
      </c>
      <c r="E549" s="275" t="s">
        <v>214</v>
      </c>
      <c r="F549" s="276" t="s">
        <v>10</v>
      </c>
      <c r="G549" s="277" t="s">
        <v>443</v>
      </c>
      <c r="H549" s="2" t="s">
        <v>16</v>
      </c>
      <c r="I549" s="492">
        <v>88500</v>
      </c>
    </row>
    <row r="550" spans="1:9" ht="15.75" x14ac:dyDescent="0.25">
      <c r="A550" s="113" t="s">
        <v>787</v>
      </c>
      <c r="B550" s="26" t="s">
        <v>52</v>
      </c>
      <c r="C550" s="22" t="s">
        <v>29</v>
      </c>
      <c r="D550" s="22" t="s">
        <v>29</v>
      </c>
      <c r="E550" s="281"/>
      <c r="F550" s="282"/>
      <c r="G550" s="283"/>
      <c r="H550" s="22"/>
      <c r="I550" s="489">
        <f>SUM(I551)</f>
        <v>661884</v>
      </c>
    </row>
    <row r="551" spans="1:9" ht="63" x14ac:dyDescent="0.25">
      <c r="A551" s="105" t="s">
        <v>160</v>
      </c>
      <c r="B551" s="30" t="s">
        <v>52</v>
      </c>
      <c r="C551" s="28" t="s">
        <v>29</v>
      </c>
      <c r="D551" s="28" t="s">
        <v>29</v>
      </c>
      <c r="E551" s="230" t="s">
        <v>503</v>
      </c>
      <c r="F551" s="231" t="s">
        <v>422</v>
      </c>
      <c r="G551" s="232" t="s">
        <v>423</v>
      </c>
      <c r="H551" s="28"/>
      <c r="I551" s="490">
        <f>SUM(I552)</f>
        <v>661884</v>
      </c>
    </row>
    <row r="552" spans="1:9" ht="78.75" x14ac:dyDescent="0.25">
      <c r="A552" s="106" t="s">
        <v>162</v>
      </c>
      <c r="B552" s="54" t="s">
        <v>52</v>
      </c>
      <c r="C552" s="44" t="s">
        <v>29</v>
      </c>
      <c r="D552" s="44" t="s">
        <v>29</v>
      </c>
      <c r="E552" s="272" t="s">
        <v>237</v>
      </c>
      <c r="F552" s="273" t="s">
        <v>422</v>
      </c>
      <c r="G552" s="274" t="s">
        <v>423</v>
      </c>
      <c r="H552" s="44"/>
      <c r="I552" s="491">
        <f>SUM(I553)</f>
        <v>661884</v>
      </c>
    </row>
    <row r="553" spans="1:9" ht="31.5" x14ac:dyDescent="0.25">
      <c r="A553" s="106" t="s">
        <v>506</v>
      </c>
      <c r="B553" s="54" t="s">
        <v>52</v>
      </c>
      <c r="C553" s="44" t="s">
        <v>29</v>
      </c>
      <c r="D553" s="44" t="s">
        <v>29</v>
      </c>
      <c r="E553" s="272" t="s">
        <v>237</v>
      </c>
      <c r="F553" s="273" t="s">
        <v>10</v>
      </c>
      <c r="G553" s="274" t="s">
        <v>423</v>
      </c>
      <c r="H553" s="44"/>
      <c r="I553" s="491">
        <f>SUM(I554+I556+I559)</f>
        <v>661884</v>
      </c>
    </row>
    <row r="554" spans="1:9" ht="15.75" hidden="1" x14ac:dyDescent="0.25">
      <c r="A554" s="106" t="s">
        <v>624</v>
      </c>
      <c r="B554" s="54" t="s">
        <v>52</v>
      </c>
      <c r="C554" s="44" t="s">
        <v>29</v>
      </c>
      <c r="D554" s="44" t="s">
        <v>29</v>
      </c>
      <c r="E554" s="272" t="s">
        <v>237</v>
      </c>
      <c r="F554" s="273" t="s">
        <v>10</v>
      </c>
      <c r="G554" s="274" t="s">
        <v>623</v>
      </c>
      <c r="H554" s="44"/>
      <c r="I554" s="491">
        <f>SUM(I555)</f>
        <v>0</v>
      </c>
    </row>
    <row r="555" spans="1:9" ht="31.5" hidden="1" x14ac:dyDescent="0.25">
      <c r="A555" s="114" t="s">
        <v>598</v>
      </c>
      <c r="B555" s="54" t="s">
        <v>52</v>
      </c>
      <c r="C555" s="44" t="s">
        <v>29</v>
      </c>
      <c r="D555" s="44" t="s">
        <v>29</v>
      </c>
      <c r="E555" s="272" t="s">
        <v>237</v>
      </c>
      <c r="F555" s="273" t="s">
        <v>10</v>
      </c>
      <c r="G555" s="274" t="s">
        <v>623</v>
      </c>
      <c r="H555" s="44" t="s">
        <v>16</v>
      </c>
      <c r="I555" s="493"/>
    </row>
    <row r="556" spans="1:9" ht="31.5" x14ac:dyDescent="0.25">
      <c r="A556" s="104" t="s">
        <v>507</v>
      </c>
      <c r="B556" s="381" t="s">
        <v>52</v>
      </c>
      <c r="C556" s="2" t="s">
        <v>29</v>
      </c>
      <c r="D556" s="2" t="s">
        <v>29</v>
      </c>
      <c r="E556" s="272" t="s">
        <v>237</v>
      </c>
      <c r="F556" s="234" t="s">
        <v>10</v>
      </c>
      <c r="G556" s="235" t="s">
        <v>508</v>
      </c>
      <c r="H556" s="2"/>
      <c r="I556" s="491">
        <f>SUM(I557:I558)</f>
        <v>504180</v>
      </c>
    </row>
    <row r="557" spans="1:9" ht="31.5" x14ac:dyDescent="0.25">
      <c r="A557" s="114" t="s">
        <v>598</v>
      </c>
      <c r="B557" s="6" t="s">
        <v>52</v>
      </c>
      <c r="C557" s="2" t="s">
        <v>29</v>
      </c>
      <c r="D557" s="2" t="s">
        <v>29</v>
      </c>
      <c r="E557" s="272" t="s">
        <v>237</v>
      </c>
      <c r="F557" s="234" t="s">
        <v>10</v>
      </c>
      <c r="G557" s="235" t="s">
        <v>508</v>
      </c>
      <c r="H557" s="2" t="s">
        <v>16</v>
      </c>
      <c r="I557" s="493">
        <v>68544</v>
      </c>
    </row>
    <row r="558" spans="1:9" s="649" customFormat="1" ht="15.75" x14ac:dyDescent="0.25">
      <c r="A558" s="62" t="s">
        <v>40</v>
      </c>
      <c r="B558" s="6" t="s">
        <v>52</v>
      </c>
      <c r="C558" s="2" t="s">
        <v>29</v>
      </c>
      <c r="D558" s="2" t="s">
        <v>29</v>
      </c>
      <c r="E558" s="272" t="s">
        <v>237</v>
      </c>
      <c r="F558" s="234" t="s">
        <v>10</v>
      </c>
      <c r="G558" s="235" t="s">
        <v>508</v>
      </c>
      <c r="H558" s="2" t="s">
        <v>39</v>
      </c>
      <c r="I558" s="493">
        <v>435636</v>
      </c>
    </row>
    <row r="559" spans="1:9" ht="15.75" x14ac:dyDescent="0.25">
      <c r="A559" s="92" t="s">
        <v>622</v>
      </c>
      <c r="B559" s="6" t="s">
        <v>52</v>
      </c>
      <c r="C559" s="2" t="s">
        <v>29</v>
      </c>
      <c r="D559" s="2" t="s">
        <v>29</v>
      </c>
      <c r="E559" s="272" t="s">
        <v>237</v>
      </c>
      <c r="F559" s="234" t="s">
        <v>10</v>
      </c>
      <c r="G559" s="235" t="s">
        <v>621</v>
      </c>
      <c r="H559" s="2"/>
      <c r="I559" s="491">
        <f>SUM(I560:I561)</f>
        <v>157704</v>
      </c>
    </row>
    <row r="560" spans="1:9" ht="31.5" x14ac:dyDescent="0.25">
      <c r="A560" s="114" t="s">
        <v>598</v>
      </c>
      <c r="B560" s="6" t="s">
        <v>52</v>
      </c>
      <c r="C560" s="2" t="s">
        <v>29</v>
      </c>
      <c r="D560" s="2" t="s">
        <v>29</v>
      </c>
      <c r="E560" s="272" t="s">
        <v>237</v>
      </c>
      <c r="F560" s="234" t="s">
        <v>10</v>
      </c>
      <c r="G560" s="235" t="s">
        <v>621</v>
      </c>
      <c r="H560" s="2" t="s">
        <v>16</v>
      </c>
      <c r="I560" s="493">
        <v>90330</v>
      </c>
    </row>
    <row r="561" spans="1:9" s="649" customFormat="1" ht="15.75" x14ac:dyDescent="0.25">
      <c r="A561" s="62" t="s">
        <v>40</v>
      </c>
      <c r="B561" s="6" t="s">
        <v>52</v>
      </c>
      <c r="C561" s="2" t="s">
        <v>29</v>
      </c>
      <c r="D561" s="2" t="s">
        <v>29</v>
      </c>
      <c r="E561" s="272" t="s">
        <v>237</v>
      </c>
      <c r="F561" s="234" t="s">
        <v>10</v>
      </c>
      <c r="G561" s="235" t="s">
        <v>621</v>
      </c>
      <c r="H561" s="2" t="s">
        <v>39</v>
      </c>
      <c r="I561" s="493">
        <v>67374</v>
      </c>
    </row>
    <row r="562" spans="1:9" ht="15.75" x14ac:dyDescent="0.25">
      <c r="A562" s="113" t="s">
        <v>31</v>
      </c>
      <c r="B562" s="26" t="s">
        <v>52</v>
      </c>
      <c r="C562" s="22" t="s">
        <v>29</v>
      </c>
      <c r="D562" s="22" t="s">
        <v>32</v>
      </c>
      <c r="E562" s="281"/>
      <c r="F562" s="282"/>
      <c r="G562" s="283"/>
      <c r="H562" s="22"/>
      <c r="I562" s="489">
        <f>SUM(I568,I563,I585,I590)</f>
        <v>11623235</v>
      </c>
    </row>
    <row r="563" spans="1:9" s="65" customFormat="1" ht="47.25" x14ac:dyDescent="0.25">
      <c r="A563" s="105" t="s">
        <v>118</v>
      </c>
      <c r="B563" s="30" t="s">
        <v>52</v>
      </c>
      <c r="C563" s="28" t="s">
        <v>29</v>
      </c>
      <c r="D563" s="28" t="s">
        <v>32</v>
      </c>
      <c r="E563" s="230" t="s">
        <v>193</v>
      </c>
      <c r="F563" s="231" t="s">
        <v>422</v>
      </c>
      <c r="G563" s="232" t="s">
        <v>423</v>
      </c>
      <c r="H563" s="28"/>
      <c r="I563" s="490">
        <f>SUM(I564)</f>
        <v>3000</v>
      </c>
    </row>
    <row r="564" spans="1:9" s="37" customFormat="1" ht="78.75" x14ac:dyDescent="0.25">
      <c r="A564" s="107" t="s">
        <v>119</v>
      </c>
      <c r="B564" s="306" t="s">
        <v>52</v>
      </c>
      <c r="C564" s="71" t="s">
        <v>29</v>
      </c>
      <c r="D564" s="35" t="s">
        <v>32</v>
      </c>
      <c r="E564" s="275" t="s">
        <v>226</v>
      </c>
      <c r="F564" s="276" t="s">
        <v>422</v>
      </c>
      <c r="G564" s="277" t="s">
        <v>423</v>
      </c>
      <c r="H564" s="72"/>
      <c r="I564" s="494">
        <f>SUM(I565)</f>
        <v>3000</v>
      </c>
    </row>
    <row r="565" spans="1:9" s="37" customFormat="1" ht="47.25" x14ac:dyDescent="0.25">
      <c r="A565" s="302" t="s">
        <v>430</v>
      </c>
      <c r="B565" s="306" t="s">
        <v>52</v>
      </c>
      <c r="C565" s="71" t="s">
        <v>29</v>
      </c>
      <c r="D565" s="35" t="s">
        <v>32</v>
      </c>
      <c r="E565" s="275" t="s">
        <v>226</v>
      </c>
      <c r="F565" s="276" t="s">
        <v>10</v>
      </c>
      <c r="G565" s="277" t="s">
        <v>423</v>
      </c>
      <c r="H565" s="72"/>
      <c r="I565" s="494">
        <f>SUM(I566)</f>
        <v>3000</v>
      </c>
    </row>
    <row r="566" spans="1:9" s="37" customFormat="1" ht="31.5" x14ac:dyDescent="0.25">
      <c r="A566" s="81" t="s">
        <v>108</v>
      </c>
      <c r="B566" s="54" t="s">
        <v>52</v>
      </c>
      <c r="C566" s="71" t="s">
        <v>29</v>
      </c>
      <c r="D566" s="35" t="s">
        <v>32</v>
      </c>
      <c r="E566" s="275" t="s">
        <v>226</v>
      </c>
      <c r="F566" s="276" t="s">
        <v>10</v>
      </c>
      <c r="G566" s="277" t="s">
        <v>432</v>
      </c>
      <c r="H566" s="2"/>
      <c r="I566" s="491">
        <f>SUM(I567)</f>
        <v>3000</v>
      </c>
    </row>
    <row r="567" spans="1:9" s="37" customFormat="1" ht="31.5" x14ac:dyDescent="0.25">
      <c r="A567" s="108" t="s">
        <v>598</v>
      </c>
      <c r="B567" s="306" t="s">
        <v>52</v>
      </c>
      <c r="C567" s="71" t="s">
        <v>29</v>
      </c>
      <c r="D567" s="35" t="s">
        <v>32</v>
      </c>
      <c r="E567" s="275" t="s">
        <v>226</v>
      </c>
      <c r="F567" s="276" t="s">
        <v>10</v>
      </c>
      <c r="G567" s="277" t="s">
        <v>432</v>
      </c>
      <c r="H567" s="72" t="s">
        <v>16</v>
      </c>
      <c r="I567" s="495">
        <v>3000</v>
      </c>
    </row>
    <row r="568" spans="1:9" ht="31.5" x14ac:dyDescent="0.25">
      <c r="A568" s="102" t="s">
        <v>149</v>
      </c>
      <c r="B568" s="30" t="s">
        <v>52</v>
      </c>
      <c r="C568" s="28" t="s">
        <v>29</v>
      </c>
      <c r="D568" s="28" t="s">
        <v>32</v>
      </c>
      <c r="E568" s="230" t="s">
        <v>487</v>
      </c>
      <c r="F568" s="231" t="s">
        <v>422</v>
      </c>
      <c r="G568" s="232" t="s">
        <v>423</v>
      </c>
      <c r="H568" s="28"/>
      <c r="I568" s="490">
        <f>SUM(I573+I569)</f>
        <v>11592535</v>
      </c>
    </row>
    <row r="569" spans="1:9" s="563" customFormat="1" ht="63" x14ac:dyDescent="0.25">
      <c r="A569" s="106" t="s">
        <v>155</v>
      </c>
      <c r="B569" s="54" t="s">
        <v>52</v>
      </c>
      <c r="C569" s="2" t="s">
        <v>29</v>
      </c>
      <c r="D569" s="2" t="s">
        <v>32</v>
      </c>
      <c r="E569" s="272" t="s">
        <v>235</v>
      </c>
      <c r="F569" s="273" t="s">
        <v>422</v>
      </c>
      <c r="G569" s="274" t="s">
        <v>423</v>
      </c>
      <c r="H569" s="44"/>
      <c r="I569" s="491">
        <f>SUM(I570)</f>
        <v>20000</v>
      </c>
    </row>
    <row r="570" spans="1:9" s="563" customFormat="1" ht="31.5" x14ac:dyDescent="0.25">
      <c r="A570" s="285" t="s">
        <v>495</v>
      </c>
      <c r="B570" s="54" t="s">
        <v>52</v>
      </c>
      <c r="C570" s="2" t="s">
        <v>29</v>
      </c>
      <c r="D570" s="2" t="s">
        <v>32</v>
      </c>
      <c r="E570" s="272" t="s">
        <v>235</v>
      </c>
      <c r="F570" s="273" t="s">
        <v>10</v>
      </c>
      <c r="G570" s="274" t="s">
        <v>423</v>
      </c>
      <c r="H570" s="44"/>
      <c r="I570" s="491">
        <f>SUM(I571)</f>
        <v>20000</v>
      </c>
    </row>
    <row r="571" spans="1:9" s="563" customFormat="1" ht="15.75" x14ac:dyDescent="0.25">
      <c r="A571" s="81" t="s">
        <v>496</v>
      </c>
      <c r="B571" s="54" t="s">
        <v>52</v>
      </c>
      <c r="C571" s="2" t="s">
        <v>29</v>
      </c>
      <c r="D571" s="2" t="s">
        <v>32</v>
      </c>
      <c r="E571" s="272" t="s">
        <v>235</v>
      </c>
      <c r="F571" s="273" t="s">
        <v>10</v>
      </c>
      <c r="G571" s="274" t="s">
        <v>497</v>
      </c>
      <c r="H571" s="44"/>
      <c r="I571" s="491">
        <f>SUM(I572)</f>
        <v>20000</v>
      </c>
    </row>
    <row r="572" spans="1:9" s="563" customFormat="1" ht="31.5" x14ac:dyDescent="0.25">
      <c r="A572" s="114" t="s">
        <v>598</v>
      </c>
      <c r="B572" s="6" t="s">
        <v>52</v>
      </c>
      <c r="C572" s="2" t="s">
        <v>29</v>
      </c>
      <c r="D572" s="2" t="s">
        <v>32</v>
      </c>
      <c r="E572" s="233" t="s">
        <v>235</v>
      </c>
      <c r="F572" s="234" t="s">
        <v>10</v>
      </c>
      <c r="G572" s="235" t="s">
        <v>497</v>
      </c>
      <c r="H572" s="2" t="s">
        <v>16</v>
      </c>
      <c r="I572" s="493">
        <v>20000</v>
      </c>
    </row>
    <row r="573" spans="1:9" ht="63" x14ac:dyDescent="0.25">
      <c r="A573" s="62" t="s">
        <v>163</v>
      </c>
      <c r="B573" s="381" t="s">
        <v>52</v>
      </c>
      <c r="C573" s="2" t="s">
        <v>29</v>
      </c>
      <c r="D573" s="2" t="s">
        <v>32</v>
      </c>
      <c r="E573" s="233" t="s">
        <v>238</v>
      </c>
      <c r="F573" s="234" t="s">
        <v>422</v>
      </c>
      <c r="G573" s="235" t="s">
        <v>423</v>
      </c>
      <c r="H573" s="2"/>
      <c r="I573" s="491">
        <f>SUM(I574+I581)</f>
        <v>11572535</v>
      </c>
    </row>
    <row r="574" spans="1:9" ht="47.25" x14ac:dyDescent="0.25">
      <c r="A574" s="62" t="s">
        <v>509</v>
      </c>
      <c r="B574" s="381" t="s">
        <v>52</v>
      </c>
      <c r="C574" s="2" t="s">
        <v>29</v>
      </c>
      <c r="D574" s="2" t="s">
        <v>32</v>
      </c>
      <c r="E574" s="233" t="s">
        <v>238</v>
      </c>
      <c r="F574" s="234" t="s">
        <v>10</v>
      </c>
      <c r="G574" s="235" t="s">
        <v>423</v>
      </c>
      <c r="H574" s="2"/>
      <c r="I574" s="491">
        <f>SUM(I575+I577)</f>
        <v>10025336</v>
      </c>
    </row>
    <row r="575" spans="1:9" ht="35.25" customHeight="1" x14ac:dyDescent="0.25">
      <c r="A575" s="62" t="s">
        <v>164</v>
      </c>
      <c r="B575" s="381" t="s">
        <v>52</v>
      </c>
      <c r="C575" s="2" t="s">
        <v>29</v>
      </c>
      <c r="D575" s="2" t="s">
        <v>32</v>
      </c>
      <c r="E575" s="233" t="s">
        <v>238</v>
      </c>
      <c r="F575" s="234" t="s">
        <v>10</v>
      </c>
      <c r="G575" s="235" t="s">
        <v>510</v>
      </c>
      <c r="H575" s="2"/>
      <c r="I575" s="491">
        <f>SUM(I576)</f>
        <v>97417</v>
      </c>
    </row>
    <row r="576" spans="1:9" ht="63" x14ac:dyDescent="0.25">
      <c r="A576" s="104" t="s">
        <v>80</v>
      </c>
      <c r="B576" s="381" t="s">
        <v>52</v>
      </c>
      <c r="C576" s="2" t="s">
        <v>29</v>
      </c>
      <c r="D576" s="2" t="s">
        <v>32</v>
      </c>
      <c r="E576" s="233" t="s">
        <v>238</v>
      </c>
      <c r="F576" s="234" t="s">
        <v>10</v>
      </c>
      <c r="G576" s="235" t="s">
        <v>510</v>
      </c>
      <c r="H576" s="2" t="s">
        <v>13</v>
      </c>
      <c r="I576" s="493">
        <v>97417</v>
      </c>
    </row>
    <row r="577" spans="1:9" ht="31.5" x14ac:dyDescent="0.25">
      <c r="A577" s="62" t="s">
        <v>90</v>
      </c>
      <c r="B577" s="381" t="s">
        <v>52</v>
      </c>
      <c r="C577" s="44" t="s">
        <v>29</v>
      </c>
      <c r="D577" s="44" t="s">
        <v>32</v>
      </c>
      <c r="E577" s="272" t="s">
        <v>238</v>
      </c>
      <c r="F577" s="273" t="s">
        <v>10</v>
      </c>
      <c r="G577" s="274" t="s">
        <v>455</v>
      </c>
      <c r="H577" s="44"/>
      <c r="I577" s="491">
        <f>SUM(I578:I580)</f>
        <v>9927919</v>
      </c>
    </row>
    <row r="578" spans="1:9" ht="63" x14ac:dyDescent="0.25">
      <c r="A578" s="104" t="s">
        <v>80</v>
      </c>
      <c r="B578" s="381" t="s">
        <v>52</v>
      </c>
      <c r="C578" s="2" t="s">
        <v>29</v>
      </c>
      <c r="D578" s="2" t="s">
        <v>32</v>
      </c>
      <c r="E578" s="233" t="s">
        <v>238</v>
      </c>
      <c r="F578" s="234" t="s">
        <v>10</v>
      </c>
      <c r="G578" s="235" t="s">
        <v>455</v>
      </c>
      <c r="H578" s="2" t="s">
        <v>13</v>
      </c>
      <c r="I578" s="493">
        <v>7457814</v>
      </c>
    </row>
    <row r="579" spans="1:9" ht="31.5" x14ac:dyDescent="0.25">
      <c r="A579" s="114" t="s">
        <v>598</v>
      </c>
      <c r="B579" s="6" t="s">
        <v>52</v>
      </c>
      <c r="C579" s="2" t="s">
        <v>29</v>
      </c>
      <c r="D579" s="2" t="s">
        <v>32</v>
      </c>
      <c r="E579" s="233" t="s">
        <v>238</v>
      </c>
      <c r="F579" s="234" t="s">
        <v>10</v>
      </c>
      <c r="G579" s="235" t="s">
        <v>455</v>
      </c>
      <c r="H579" s="2" t="s">
        <v>16</v>
      </c>
      <c r="I579" s="576">
        <v>2466675</v>
      </c>
    </row>
    <row r="580" spans="1:9" ht="15.75" x14ac:dyDescent="0.25">
      <c r="A580" s="62" t="s">
        <v>18</v>
      </c>
      <c r="B580" s="381" t="s">
        <v>52</v>
      </c>
      <c r="C580" s="2" t="s">
        <v>29</v>
      </c>
      <c r="D580" s="2" t="s">
        <v>32</v>
      </c>
      <c r="E580" s="233" t="s">
        <v>238</v>
      </c>
      <c r="F580" s="234" t="s">
        <v>10</v>
      </c>
      <c r="G580" s="235" t="s">
        <v>455</v>
      </c>
      <c r="H580" s="2" t="s">
        <v>17</v>
      </c>
      <c r="I580" s="493">
        <v>3430</v>
      </c>
    </row>
    <row r="581" spans="1:9" ht="68.25" customHeight="1" x14ac:dyDescent="0.25">
      <c r="A581" s="62" t="s">
        <v>879</v>
      </c>
      <c r="B581" s="381" t="s">
        <v>52</v>
      </c>
      <c r="C581" s="2" t="s">
        <v>29</v>
      </c>
      <c r="D581" s="2" t="s">
        <v>32</v>
      </c>
      <c r="E581" s="233" t="s">
        <v>238</v>
      </c>
      <c r="F581" s="234" t="s">
        <v>12</v>
      </c>
      <c r="G581" s="235" t="s">
        <v>423</v>
      </c>
      <c r="H581" s="2"/>
      <c r="I581" s="491">
        <f>SUM(I582)</f>
        <v>1547199</v>
      </c>
    </row>
    <row r="582" spans="1:9" ht="31.5" x14ac:dyDescent="0.25">
      <c r="A582" s="62" t="s">
        <v>79</v>
      </c>
      <c r="B582" s="381" t="s">
        <v>52</v>
      </c>
      <c r="C582" s="2" t="s">
        <v>29</v>
      </c>
      <c r="D582" s="2" t="s">
        <v>32</v>
      </c>
      <c r="E582" s="233" t="s">
        <v>238</v>
      </c>
      <c r="F582" s="234" t="s">
        <v>12</v>
      </c>
      <c r="G582" s="235" t="s">
        <v>427</v>
      </c>
      <c r="H582" s="2"/>
      <c r="I582" s="491">
        <f>SUM(I583:I584)</f>
        <v>1547199</v>
      </c>
    </row>
    <row r="583" spans="1:9" ht="63" x14ac:dyDescent="0.25">
      <c r="A583" s="104" t="s">
        <v>80</v>
      </c>
      <c r="B583" s="381" t="s">
        <v>52</v>
      </c>
      <c r="C583" s="2" t="s">
        <v>29</v>
      </c>
      <c r="D583" s="2" t="s">
        <v>32</v>
      </c>
      <c r="E583" s="233" t="s">
        <v>238</v>
      </c>
      <c r="F583" s="234" t="s">
        <v>12</v>
      </c>
      <c r="G583" s="235" t="s">
        <v>427</v>
      </c>
      <c r="H583" s="2" t="s">
        <v>13</v>
      </c>
      <c r="I583" s="492">
        <v>1546199</v>
      </c>
    </row>
    <row r="584" spans="1:9" ht="31.5" x14ac:dyDescent="0.25">
      <c r="A584" s="108" t="s">
        <v>598</v>
      </c>
      <c r="B584" s="381" t="s">
        <v>52</v>
      </c>
      <c r="C584" s="2" t="s">
        <v>29</v>
      </c>
      <c r="D584" s="2" t="s">
        <v>32</v>
      </c>
      <c r="E584" s="233" t="s">
        <v>238</v>
      </c>
      <c r="F584" s="234" t="s">
        <v>12</v>
      </c>
      <c r="G584" s="235" t="s">
        <v>427</v>
      </c>
      <c r="H584" s="2" t="s">
        <v>16</v>
      </c>
      <c r="I584" s="492">
        <v>1000</v>
      </c>
    </row>
    <row r="585" spans="1:9" ht="47.25" hidden="1" x14ac:dyDescent="0.25">
      <c r="A585" s="105" t="s">
        <v>120</v>
      </c>
      <c r="B585" s="30" t="s">
        <v>52</v>
      </c>
      <c r="C585" s="28" t="s">
        <v>29</v>
      </c>
      <c r="D585" s="28" t="s">
        <v>32</v>
      </c>
      <c r="E585" s="230" t="s">
        <v>437</v>
      </c>
      <c r="F585" s="231" t="s">
        <v>422</v>
      </c>
      <c r="G585" s="232" t="s">
        <v>423</v>
      </c>
      <c r="H585" s="28"/>
      <c r="I585" s="490">
        <f>SUM(I586)</f>
        <v>0</v>
      </c>
    </row>
    <row r="586" spans="1:9" ht="63" hidden="1" x14ac:dyDescent="0.25">
      <c r="A586" s="106" t="s">
        <v>156</v>
      </c>
      <c r="B586" s="54" t="s">
        <v>52</v>
      </c>
      <c r="C586" s="35" t="s">
        <v>29</v>
      </c>
      <c r="D586" s="44" t="s">
        <v>32</v>
      </c>
      <c r="E586" s="272" t="s">
        <v>236</v>
      </c>
      <c r="F586" s="273" t="s">
        <v>422</v>
      </c>
      <c r="G586" s="274" t="s">
        <v>423</v>
      </c>
      <c r="H586" s="72"/>
      <c r="I586" s="494">
        <f>SUM(I587)</f>
        <v>0</v>
      </c>
    </row>
    <row r="587" spans="1:9" ht="31.5" hidden="1" x14ac:dyDescent="0.25">
      <c r="A587" s="106" t="s">
        <v>499</v>
      </c>
      <c r="B587" s="54" t="s">
        <v>52</v>
      </c>
      <c r="C587" s="35" t="s">
        <v>29</v>
      </c>
      <c r="D587" s="44" t="s">
        <v>32</v>
      </c>
      <c r="E587" s="272" t="s">
        <v>236</v>
      </c>
      <c r="F587" s="273" t="s">
        <v>10</v>
      </c>
      <c r="G587" s="274" t="s">
        <v>423</v>
      </c>
      <c r="H587" s="72"/>
      <c r="I587" s="494">
        <f>SUM(I588)</f>
        <v>0</v>
      </c>
    </row>
    <row r="588" spans="1:9" ht="31.5" hidden="1" x14ac:dyDescent="0.25">
      <c r="A588" s="107" t="s">
        <v>157</v>
      </c>
      <c r="B588" s="306" t="s">
        <v>52</v>
      </c>
      <c r="C588" s="35" t="s">
        <v>29</v>
      </c>
      <c r="D588" s="44" t="s">
        <v>32</v>
      </c>
      <c r="E588" s="272" t="s">
        <v>236</v>
      </c>
      <c r="F588" s="273" t="s">
        <v>10</v>
      </c>
      <c r="G588" s="274" t="s">
        <v>500</v>
      </c>
      <c r="H588" s="72"/>
      <c r="I588" s="494">
        <f>SUM(I589)</f>
        <v>0</v>
      </c>
    </row>
    <row r="589" spans="1:9" ht="31.5" hidden="1" x14ac:dyDescent="0.25">
      <c r="A589" s="108" t="s">
        <v>598</v>
      </c>
      <c r="B589" s="306" t="s">
        <v>52</v>
      </c>
      <c r="C589" s="44" t="s">
        <v>29</v>
      </c>
      <c r="D589" s="44" t="s">
        <v>32</v>
      </c>
      <c r="E589" s="272" t="s">
        <v>236</v>
      </c>
      <c r="F589" s="273" t="s">
        <v>10</v>
      </c>
      <c r="G589" s="274" t="s">
        <v>500</v>
      </c>
      <c r="H589" s="72" t="s">
        <v>16</v>
      </c>
      <c r="I589" s="495"/>
    </row>
    <row r="590" spans="1:9" s="37" customFormat="1" ht="63" x14ac:dyDescent="0.25">
      <c r="A590" s="105" t="s">
        <v>136</v>
      </c>
      <c r="B590" s="30" t="s">
        <v>52</v>
      </c>
      <c r="C590" s="28" t="s">
        <v>29</v>
      </c>
      <c r="D590" s="42" t="s">
        <v>32</v>
      </c>
      <c r="E590" s="242" t="s">
        <v>212</v>
      </c>
      <c r="F590" s="243" t="s">
        <v>422</v>
      </c>
      <c r="G590" s="244" t="s">
        <v>423</v>
      </c>
      <c r="H590" s="28"/>
      <c r="I590" s="490">
        <f>SUM(I591)</f>
        <v>27700</v>
      </c>
    </row>
    <row r="591" spans="1:9" s="37" customFormat="1" ht="110.25" x14ac:dyDescent="0.25">
      <c r="A591" s="106" t="s">
        <v>152</v>
      </c>
      <c r="B591" s="54" t="s">
        <v>52</v>
      </c>
      <c r="C591" s="2" t="s">
        <v>29</v>
      </c>
      <c r="D591" s="35" t="s">
        <v>32</v>
      </c>
      <c r="E591" s="275" t="s">
        <v>214</v>
      </c>
      <c r="F591" s="276" t="s">
        <v>422</v>
      </c>
      <c r="G591" s="277" t="s">
        <v>423</v>
      </c>
      <c r="H591" s="2"/>
      <c r="I591" s="491">
        <f>SUM(I592)</f>
        <v>27700</v>
      </c>
    </row>
    <row r="592" spans="1:9" s="37" customFormat="1" ht="47.25" x14ac:dyDescent="0.25">
      <c r="A592" s="106" t="s">
        <v>442</v>
      </c>
      <c r="B592" s="54" t="s">
        <v>52</v>
      </c>
      <c r="C592" s="2" t="s">
        <v>29</v>
      </c>
      <c r="D592" s="35" t="s">
        <v>32</v>
      </c>
      <c r="E592" s="275" t="s">
        <v>214</v>
      </c>
      <c r="F592" s="276" t="s">
        <v>10</v>
      </c>
      <c r="G592" s="277" t="s">
        <v>423</v>
      </c>
      <c r="H592" s="2"/>
      <c r="I592" s="491">
        <f>SUM(I593)</f>
        <v>27700</v>
      </c>
    </row>
    <row r="593" spans="1:9" s="37" customFormat="1" ht="31.5" x14ac:dyDescent="0.25">
      <c r="A593" s="62" t="s">
        <v>105</v>
      </c>
      <c r="B593" s="381" t="s">
        <v>52</v>
      </c>
      <c r="C593" s="2" t="s">
        <v>29</v>
      </c>
      <c r="D593" s="35" t="s">
        <v>32</v>
      </c>
      <c r="E593" s="275" t="s">
        <v>214</v>
      </c>
      <c r="F593" s="276" t="s">
        <v>10</v>
      </c>
      <c r="G593" s="277" t="s">
        <v>443</v>
      </c>
      <c r="H593" s="2"/>
      <c r="I593" s="491">
        <f>SUM(I594)</f>
        <v>27700</v>
      </c>
    </row>
    <row r="594" spans="1:9" s="37" customFormat="1" ht="31.5" x14ac:dyDescent="0.25">
      <c r="A594" s="114" t="s">
        <v>598</v>
      </c>
      <c r="B594" s="6" t="s">
        <v>52</v>
      </c>
      <c r="C594" s="2" t="s">
        <v>29</v>
      </c>
      <c r="D594" s="35" t="s">
        <v>32</v>
      </c>
      <c r="E594" s="275" t="s">
        <v>214</v>
      </c>
      <c r="F594" s="276" t="s">
        <v>10</v>
      </c>
      <c r="G594" s="277" t="s">
        <v>443</v>
      </c>
      <c r="H594" s="2" t="s">
        <v>16</v>
      </c>
      <c r="I594" s="492">
        <v>27700</v>
      </c>
    </row>
    <row r="595" spans="1:9" s="37" customFormat="1" ht="15.75" x14ac:dyDescent="0.25">
      <c r="A595" s="117" t="s">
        <v>37</v>
      </c>
      <c r="B595" s="19" t="s">
        <v>52</v>
      </c>
      <c r="C595" s="19">
        <v>10</v>
      </c>
      <c r="D595" s="19"/>
      <c r="E595" s="307"/>
      <c r="F595" s="308"/>
      <c r="G595" s="309"/>
      <c r="H595" s="15"/>
      <c r="I595" s="488">
        <f>SUM(I596+I630)</f>
        <v>10569153</v>
      </c>
    </row>
    <row r="596" spans="1:9" s="37" customFormat="1" ht="15.75" x14ac:dyDescent="0.25">
      <c r="A596" s="113" t="s">
        <v>41</v>
      </c>
      <c r="B596" s="26" t="s">
        <v>52</v>
      </c>
      <c r="C596" s="26">
        <v>10</v>
      </c>
      <c r="D596" s="22" t="s">
        <v>15</v>
      </c>
      <c r="E596" s="281"/>
      <c r="F596" s="282"/>
      <c r="G596" s="283"/>
      <c r="H596" s="22"/>
      <c r="I596" s="489">
        <f>SUM(I597)</f>
        <v>9328759</v>
      </c>
    </row>
    <row r="597" spans="1:9" ht="31.5" x14ac:dyDescent="0.25">
      <c r="A597" s="105" t="s">
        <v>149</v>
      </c>
      <c r="B597" s="30" t="s">
        <v>52</v>
      </c>
      <c r="C597" s="30">
        <v>10</v>
      </c>
      <c r="D597" s="28" t="s">
        <v>15</v>
      </c>
      <c r="E597" s="230" t="s">
        <v>487</v>
      </c>
      <c r="F597" s="231" t="s">
        <v>422</v>
      </c>
      <c r="G597" s="232" t="s">
        <v>423</v>
      </c>
      <c r="H597" s="28"/>
      <c r="I597" s="490">
        <f>SUM(I598,I619)</f>
        <v>9328759</v>
      </c>
    </row>
    <row r="598" spans="1:9" ht="47.25" x14ac:dyDescent="0.25">
      <c r="A598" s="104" t="s">
        <v>150</v>
      </c>
      <c r="B598" s="381" t="s">
        <v>52</v>
      </c>
      <c r="C598" s="381">
        <v>10</v>
      </c>
      <c r="D598" s="2" t="s">
        <v>15</v>
      </c>
      <c r="E598" s="233" t="s">
        <v>233</v>
      </c>
      <c r="F598" s="234" t="s">
        <v>422</v>
      </c>
      <c r="G598" s="235" t="s">
        <v>423</v>
      </c>
      <c r="H598" s="2"/>
      <c r="I598" s="491">
        <f>SUM(I599+I609)</f>
        <v>9179378</v>
      </c>
    </row>
    <row r="599" spans="1:9" ht="15.75" x14ac:dyDescent="0.25">
      <c r="A599" s="104" t="s">
        <v>488</v>
      </c>
      <c r="B599" s="381" t="s">
        <v>52</v>
      </c>
      <c r="C599" s="381">
        <v>10</v>
      </c>
      <c r="D599" s="2" t="s">
        <v>15</v>
      </c>
      <c r="E599" s="233" t="s">
        <v>233</v>
      </c>
      <c r="F599" s="234" t="s">
        <v>10</v>
      </c>
      <c r="G599" s="235" t="s">
        <v>423</v>
      </c>
      <c r="H599" s="2"/>
      <c r="I599" s="491">
        <f>SUM(I600+I602+I605+I607)</f>
        <v>1080522</v>
      </c>
    </row>
    <row r="600" spans="1:9" ht="31.5" x14ac:dyDescent="0.25">
      <c r="A600" s="104" t="s">
        <v>619</v>
      </c>
      <c r="B600" s="381" t="s">
        <v>52</v>
      </c>
      <c r="C600" s="381">
        <v>10</v>
      </c>
      <c r="D600" s="2" t="s">
        <v>15</v>
      </c>
      <c r="E600" s="233" t="s">
        <v>233</v>
      </c>
      <c r="F600" s="234" t="s">
        <v>10</v>
      </c>
      <c r="G600" s="235" t="s">
        <v>618</v>
      </c>
      <c r="H600" s="2"/>
      <c r="I600" s="491">
        <f>SUM(I601)</f>
        <v>6039</v>
      </c>
    </row>
    <row r="601" spans="1:9" ht="15.75" x14ac:dyDescent="0.25">
      <c r="A601" s="62" t="s">
        <v>40</v>
      </c>
      <c r="B601" s="381" t="s">
        <v>52</v>
      </c>
      <c r="C601" s="381">
        <v>10</v>
      </c>
      <c r="D601" s="2" t="s">
        <v>15</v>
      </c>
      <c r="E601" s="233" t="s">
        <v>233</v>
      </c>
      <c r="F601" s="234" t="s">
        <v>10</v>
      </c>
      <c r="G601" s="235" t="s">
        <v>618</v>
      </c>
      <c r="H601" s="2" t="s">
        <v>39</v>
      </c>
      <c r="I601" s="493">
        <v>6039</v>
      </c>
    </row>
    <row r="602" spans="1:9" ht="63.75" customHeight="1" x14ac:dyDescent="0.25">
      <c r="A602" s="62" t="s">
        <v>102</v>
      </c>
      <c r="B602" s="381" t="s">
        <v>52</v>
      </c>
      <c r="C602" s="381">
        <v>10</v>
      </c>
      <c r="D602" s="2" t="s">
        <v>15</v>
      </c>
      <c r="E602" s="233" t="s">
        <v>233</v>
      </c>
      <c r="F602" s="234" t="s">
        <v>10</v>
      </c>
      <c r="G602" s="235" t="s">
        <v>524</v>
      </c>
      <c r="H602" s="2"/>
      <c r="I602" s="491">
        <f>SUM(I603:I604)</f>
        <v>1019070</v>
      </c>
    </row>
    <row r="603" spans="1:9" ht="31.5" x14ac:dyDescent="0.25">
      <c r="A603" s="114" t="s">
        <v>598</v>
      </c>
      <c r="B603" s="6" t="s">
        <v>52</v>
      </c>
      <c r="C603" s="381">
        <v>10</v>
      </c>
      <c r="D603" s="2" t="s">
        <v>15</v>
      </c>
      <c r="E603" s="233" t="s">
        <v>233</v>
      </c>
      <c r="F603" s="234" t="s">
        <v>10</v>
      </c>
      <c r="G603" s="235" t="s">
        <v>524</v>
      </c>
      <c r="H603" s="2" t="s">
        <v>16</v>
      </c>
      <c r="I603" s="493">
        <v>5070</v>
      </c>
    </row>
    <row r="604" spans="1:9" ht="15.75" x14ac:dyDescent="0.25">
      <c r="A604" s="62" t="s">
        <v>40</v>
      </c>
      <c r="B604" s="381" t="s">
        <v>52</v>
      </c>
      <c r="C604" s="381">
        <v>10</v>
      </c>
      <c r="D604" s="2" t="s">
        <v>15</v>
      </c>
      <c r="E604" s="233" t="s">
        <v>233</v>
      </c>
      <c r="F604" s="234" t="s">
        <v>10</v>
      </c>
      <c r="G604" s="235" t="s">
        <v>524</v>
      </c>
      <c r="H604" s="2" t="s">
        <v>39</v>
      </c>
      <c r="I604" s="493">
        <v>1014000</v>
      </c>
    </row>
    <row r="605" spans="1:9" ht="31.5" x14ac:dyDescent="0.25">
      <c r="A605" s="62" t="s">
        <v>492</v>
      </c>
      <c r="B605" s="381" t="s">
        <v>52</v>
      </c>
      <c r="C605" s="381">
        <v>10</v>
      </c>
      <c r="D605" s="2" t="s">
        <v>15</v>
      </c>
      <c r="E605" s="233" t="s">
        <v>233</v>
      </c>
      <c r="F605" s="234" t="s">
        <v>10</v>
      </c>
      <c r="G605" s="235" t="s">
        <v>493</v>
      </c>
      <c r="H605" s="2"/>
      <c r="I605" s="491">
        <f>SUM(I606)</f>
        <v>40413</v>
      </c>
    </row>
    <row r="606" spans="1:9" ht="15.75" x14ac:dyDescent="0.25">
      <c r="A606" s="62" t="s">
        <v>40</v>
      </c>
      <c r="B606" s="381" t="s">
        <v>52</v>
      </c>
      <c r="C606" s="381">
        <v>10</v>
      </c>
      <c r="D606" s="2" t="s">
        <v>15</v>
      </c>
      <c r="E606" s="233" t="s">
        <v>233</v>
      </c>
      <c r="F606" s="234" t="s">
        <v>10</v>
      </c>
      <c r="G606" s="235" t="s">
        <v>493</v>
      </c>
      <c r="H606" s="2" t="s">
        <v>39</v>
      </c>
      <c r="I606" s="493">
        <v>40413</v>
      </c>
    </row>
    <row r="607" spans="1:9" s="649" customFormat="1" ht="31.5" x14ac:dyDescent="0.25">
      <c r="A607" s="62" t="s">
        <v>827</v>
      </c>
      <c r="B607" s="650" t="s">
        <v>52</v>
      </c>
      <c r="C607" s="650">
        <v>10</v>
      </c>
      <c r="D607" s="2" t="s">
        <v>15</v>
      </c>
      <c r="E607" s="233" t="s">
        <v>233</v>
      </c>
      <c r="F607" s="234" t="s">
        <v>10</v>
      </c>
      <c r="G607" s="235" t="s">
        <v>1108</v>
      </c>
      <c r="H607" s="2"/>
      <c r="I607" s="491">
        <f>SUM(I608)</f>
        <v>15000</v>
      </c>
    </row>
    <row r="608" spans="1:9" s="649" customFormat="1" ht="15.75" x14ac:dyDescent="0.25">
      <c r="A608" s="62" t="s">
        <v>40</v>
      </c>
      <c r="B608" s="650" t="s">
        <v>52</v>
      </c>
      <c r="C608" s="650">
        <v>10</v>
      </c>
      <c r="D608" s="2" t="s">
        <v>15</v>
      </c>
      <c r="E608" s="233" t="s">
        <v>233</v>
      </c>
      <c r="F608" s="234" t="s">
        <v>10</v>
      </c>
      <c r="G608" s="235" t="s">
        <v>1108</v>
      </c>
      <c r="H608" s="2" t="s">
        <v>39</v>
      </c>
      <c r="I608" s="493">
        <v>15000</v>
      </c>
    </row>
    <row r="609" spans="1:9" ht="15.75" x14ac:dyDescent="0.25">
      <c r="A609" s="62" t="s">
        <v>498</v>
      </c>
      <c r="B609" s="381" t="s">
        <v>52</v>
      </c>
      <c r="C609" s="381">
        <v>10</v>
      </c>
      <c r="D609" s="2" t="s">
        <v>15</v>
      </c>
      <c r="E609" s="233" t="s">
        <v>233</v>
      </c>
      <c r="F609" s="234" t="s">
        <v>12</v>
      </c>
      <c r="G609" s="235" t="s">
        <v>423</v>
      </c>
      <c r="H609" s="2"/>
      <c r="I609" s="491">
        <f>SUM(I610+I612+I615+I617)</f>
        <v>8098856</v>
      </c>
    </row>
    <row r="610" spans="1:9" ht="31.5" x14ac:dyDescent="0.25">
      <c r="A610" s="104" t="s">
        <v>619</v>
      </c>
      <c r="B610" s="381" t="s">
        <v>52</v>
      </c>
      <c r="C610" s="381">
        <v>10</v>
      </c>
      <c r="D610" s="2" t="s">
        <v>15</v>
      </c>
      <c r="E610" s="233" t="s">
        <v>233</v>
      </c>
      <c r="F610" s="234" t="s">
        <v>12</v>
      </c>
      <c r="G610" s="235" t="s">
        <v>618</v>
      </c>
      <c r="H610" s="2"/>
      <c r="I610" s="491">
        <f>SUM(I611)</f>
        <v>12652</v>
      </c>
    </row>
    <row r="611" spans="1:9" ht="15.75" x14ac:dyDescent="0.25">
      <c r="A611" s="62" t="s">
        <v>40</v>
      </c>
      <c r="B611" s="381" t="s">
        <v>52</v>
      </c>
      <c r="C611" s="381">
        <v>10</v>
      </c>
      <c r="D611" s="2" t="s">
        <v>15</v>
      </c>
      <c r="E611" s="233" t="s">
        <v>233</v>
      </c>
      <c r="F611" s="234" t="s">
        <v>12</v>
      </c>
      <c r="G611" s="235" t="s">
        <v>618</v>
      </c>
      <c r="H611" s="2" t="s">
        <v>39</v>
      </c>
      <c r="I611" s="493">
        <v>12652</v>
      </c>
    </row>
    <row r="612" spans="1:9" ht="63" customHeight="1" x14ac:dyDescent="0.25">
      <c r="A612" s="62" t="s">
        <v>102</v>
      </c>
      <c r="B612" s="381" t="s">
        <v>52</v>
      </c>
      <c r="C612" s="381">
        <v>10</v>
      </c>
      <c r="D612" s="2" t="s">
        <v>15</v>
      </c>
      <c r="E612" s="233" t="s">
        <v>233</v>
      </c>
      <c r="F612" s="234" t="s">
        <v>12</v>
      </c>
      <c r="G612" s="235" t="s">
        <v>524</v>
      </c>
      <c r="H612" s="2"/>
      <c r="I612" s="491">
        <f>SUM(I613:I614)</f>
        <v>7840422</v>
      </c>
    </row>
    <row r="613" spans="1:9" ht="31.5" x14ac:dyDescent="0.25">
      <c r="A613" s="114" t="s">
        <v>598</v>
      </c>
      <c r="B613" s="6" t="s">
        <v>52</v>
      </c>
      <c r="C613" s="381">
        <v>10</v>
      </c>
      <c r="D613" s="2" t="s">
        <v>15</v>
      </c>
      <c r="E613" s="233" t="s">
        <v>233</v>
      </c>
      <c r="F613" s="234" t="s">
        <v>12</v>
      </c>
      <c r="G613" s="235" t="s">
        <v>524</v>
      </c>
      <c r="H613" s="2" t="s">
        <v>16</v>
      </c>
      <c r="I613" s="493">
        <v>38305</v>
      </c>
    </row>
    <row r="614" spans="1:9" ht="15.75" x14ac:dyDescent="0.25">
      <c r="A614" s="62" t="s">
        <v>40</v>
      </c>
      <c r="B614" s="381" t="s">
        <v>52</v>
      </c>
      <c r="C614" s="381">
        <v>10</v>
      </c>
      <c r="D614" s="2" t="s">
        <v>15</v>
      </c>
      <c r="E614" s="233" t="s">
        <v>233</v>
      </c>
      <c r="F614" s="234" t="s">
        <v>12</v>
      </c>
      <c r="G614" s="235" t="s">
        <v>524</v>
      </c>
      <c r="H614" s="2" t="s">
        <v>39</v>
      </c>
      <c r="I614" s="493">
        <v>7802117</v>
      </c>
    </row>
    <row r="615" spans="1:9" ht="31.5" x14ac:dyDescent="0.25">
      <c r="A615" s="62" t="s">
        <v>492</v>
      </c>
      <c r="B615" s="381" t="s">
        <v>52</v>
      </c>
      <c r="C615" s="381">
        <v>10</v>
      </c>
      <c r="D615" s="2" t="s">
        <v>15</v>
      </c>
      <c r="E615" s="233" t="s">
        <v>233</v>
      </c>
      <c r="F615" s="234" t="s">
        <v>12</v>
      </c>
      <c r="G615" s="235" t="s">
        <v>493</v>
      </c>
      <c r="H615" s="2"/>
      <c r="I615" s="491">
        <f>SUM(I616)</f>
        <v>100228</v>
      </c>
    </row>
    <row r="616" spans="1:9" ht="15.75" x14ac:dyDescent="0.25">
      <c r="A616" s="62" t="s">
        <v>40</v>
      </c>
      <c r="B616" s="381" t="s">
        <v>52</v>
      </c>
      <c r="C616" s="381">
        <v>10</v>
      </c>
      <c r="D616" s="2" t="s">
        <v>15</v>
      </c>
      <c r="E616" s="233" t="s">
        <v>233</v>
      </c>
      <c r="F616" s="234" t="s">
        <v>12</v>
      </c>
      <c r="G616" s="235" t="s">
        <v>493</v>
      </c>
      <c r="H616" s="2" t="s">
        <v>39</v>
      </c>
      <c r="I616" s="493">
        <v>100228</v>
      </c>
    </row>
    <row r="617" spans="1:9" ht="31.5" x14ac:dyDescent="0.25">
      <c r="A617" s="464" t="s">
        <v>827</v>
      </c>
      <c r="B617" s="381" t="s">
        <v>52</v>
      </c>
      <c r="C617" s="381">
        <v>10</v>
      </c>
      <c r="D617" s="2" t="s">
        <v>15</v>
      </c>
      <c r="E617" s="233" t="s">
        <v>233</v>
      </c>
      <c r="F617" s="234" t="s">
        <v>12</v>
      </c>
      <c r="G617" s="274" t="s">
        <v>826</v>
      </c>
      <c r="H617" s="2"/>
      <c r="I617" s="491">
        <f>SUM(I618)</f>
        <v>145554</v>
      </c>
    </row>
    <row r="618" spans="1:9" ht="15.75" x14ac:dyDescent="0.25">
      <c r="A618" s="62" t="s">
        <v>40</v>
      </c>
      <c r="B618" s="381" t="s">
        <v>52</v>
      </c>
      <c r="C618" s="381">
        <v>10</v>
      </c>
      <c r="D618" s="2" t="s">
        <v>15</v>
      </c>
      <c r="E618" s="233" t="s">
        <v>233</v>
      </c>
      <c r="F618" s="234" t="s">
        <v>12</v>
      </c>
      <c r="G618" s="274" t="s">
        <v>826</v>
      </c>
      <c r="H618" s="2" t="s">
        <v>39</v>
      </c>
      <c r="I618" s="493">
        <v>145554</v>
      </c>
    </row>
    <row r="619" spans="1:9" ht="49.5" customHeight="1" x14ac:dyDescent="0.25">
      <c r="A619" s="62" t="s">
        <v>154</v>
      </c>
      <c r="B619" s="381" t="s">
        <v>52</v>
      </c>
      <c r="C619" s="381">
        <v>10</v>
      </c>
      <c r="D619" s="2" t="s">
        <v>15</v>
      </c>
      <c r="E619" s="233" t="s">
        <v>234</v>
      </c>
      <c r="F619" s="234" t="s">
        <v>422</v>
      </c>
      <c r="G619" s="235" t="s">
        <v>423</v>
      </c>
      <c r="H619" s="2"/>
      <c r="I619" s="491">
        <f>SUM(I620)</f>
        <v>149381</v>
      </c>
    </row>
    <row r="620" spans="1:9" ht="31.5" x14ac:dyDescent="0.25">
      <c r="A620" s="62" t="s">
        <v>502</v>
      </c>
      <c r="B620" s="381" t="s">
        <v>52</v>
      </c>
      <c r="C620" s="381">
        <v>10</v>
      </c>
      <c r="D620" s="2" t="s">
        <v>15</v>
      </c>
      <c r="E620" s="233" t="s">
        <v>234</v>
      </c>
      <c r="F620" s="234" t="s">
        <v>10</v>
      </c>
      <c r="G620" s="235" t="s">
        <v>423</v>
      </c>
      <c r="H620" s="2"/>
      <c r="I620" s="491">
        <f>SUM(I621+I623+I626+I628)</f>
        <v>149381</v>
      </c>
    </row>
    <row r="621" spans="1:9" ht="31.5" x14ac:dyDescent="0.25">
      <c r="A621" s="104" t="s">
        <v>619</v>
      </c>
      <c r="B621" s="381" t="s">
        <v>52</v>
      </c>
      <c r="C621" s="381">
        <v>10</v>
      </c>
      <c r="D621" s="2" t="s">
        <v>15</v>
      </c>
      <c r="E621" s="233" t="s">
        <v>234</v>
      </c>
      <c r="F621" s="234" t="s">
        <v>10</v>
      </c>
      <c r="G621" s="235" t="s">
        <v>618</v>
      </c>
      <c r="H621" s="2"/>
      <c r="I621" s="491">
        <f>SUM(I622)</f>
        <v>1750</v>
      </c>
    </row>
    <row r="622" spans="1:9" ht="15.75" x14ac:dyDescent="0.25">
      <c r="A622" s="62" t="s">
        <v>40</v>
      </c>
      <c r="B622" s="381" t="s">
        <v>52</v>
      </c>
      <c r="C622" s="381">
        <v>10</v>
      </c>
      <c r="D622" s="2" t="s">
        <v>15</v>
      </c>
      <c r="E622" s="233" t="s">
        <v>234</v>
      </c>
      <c r="F622" s="234" t="s">
        <v>10</v>
      </c>
      <c r="G622" s="235" t="s">
        <v>618</v>
      </c>
      <c r="H622" s="2" t="s">
        <v>39</v>
      </c>
      <c r="I622" s="493">
        <v>1750</v>
      </c>
    </row>
    <row r="623" spans="1:9" ht="65.25" customHeight="1" x14ac:dyDescent="0.25">
      <c r="A623" s="62" t="s">
        <v>102</v>
      </c>
      <c r="B623" s="381" t="s">
        <v>52</v>
      </c>
      <c r="C623" s="381">
        <v>10</v>
      </c>
      <c r="D623" s="2" t="s">
        <v>15</v>
      </c>
      <c r="E623" s="233" t="s">
        <v>234</v>
      </c>
      <c r="F623" s="324" t="s">
        <v>10</v>
      </c>
      <c r="G623" s="235" t="s">
        <v>524</v>
      </c>
      <c r="H623" s="2"/>
      <c r="I623" s="491">
        <f>SUM(I624:I625)</f>
        <v>125925</v>
      </c>
    </row>
    <row r="624" spans="1:9" ht="18" customHeight="1" x14ac:dyDescent="0.25">
      <c r="A624" s="114" t="s">
        <v>598</v>
      </c>
      <c r="B624" s="6" t="s">
        <v>52</v>
      </c>
      <c r="C624" s="381">
        <v>10</v>
      </c>
      <c r="D624" s="2" t="s">
        <v>15</v>
      </c>
      <c r="E624" s="120" t="s">
        <v>234</v>
      </c>
      <c r="F624" s="326" t="s">
        <v>10</v>
      </c>
      <c r="G624" s="323" t="s">
        <v>524</v>
      </c>
      <c r="H624" s="2" t="s">
        <v>16</v>
      </c>
      <c r="I624" s="493">
        <v>625</v>
      </c>
    </row>
    <row r="625" spans="1:11" ht="15.75" x14ac:dyDescent="0.25">
      <c r="A625" s="62" t="s">
        <v>40</v>
      </c>
      <c r="B625" s="381" t="s">
        <v>52</v>
      </c>
      <c r="C625" s="381">
        <v>10</v>
      </c>
      <c r="D625" s="2" t="s">
        <v>15</v>
      </c>
      <c r="E625" s="233" t="s">
        <v>234</v>
      </c>
      <c r="F625" s="325" t="s">
        <v>10</v>
      </c>
      <c r="G625" s="235" t="s">
        <v>524</v>
      </c>
      <c r="H625" s="2" t="s">
        <v>39</v>
      </c>
      <c r="I625" s="493">
        <v>125300</v>
      </c>
    </row>
    <row r="626" spans="1:11" ht="31.5" x14ac:dyDescent="0.25">
      <c r="A626" s="62" t="s">
        <v>492</v>
      </c>
      <c r="B626" s="381" t="s">
        <v>52</v>
      </c>
      <c r="C626" s="381">
        <v>10</v>
      </c>
      <c r="D626" s="2" t="s">
        <v>15</v>
      </c>
      <c r="E626" s="233" t="s">
        <v>234</v>
      </c>
      <c r="F626" s="234" t="s">
        <v>10</v>
      </c>
      <c r="G626" s="235" t="s">
        <v>493</v>
      </c>
      <c r="H626" s="2"/>
      <c r="I626" s="491">
        <f>SUM(I627)</f>
        <v>11706</v>
      </c>
    </row>
    <row r="627" spans="1:11" ht="15.75" x14ac:dyDescent="0.25">
      <c r="A627" s="62" t="s">
        <v>40</v>
      </c>
      <c r="B627" s="381" t="s">
        <v>52</v>
      </c>
      <c r="C627" s="381">
        <v>10</v>
      </c>
      <c r="D627" s="2" t="s">
        <v>15</v>
      </c>
      <c r="E627" s="233" t="s">
        <v>234</v>
      </c>
      <c r="F627" s="234" t="s">
        <v>10</v>
      </c>
      <c r="G627" s="235" t="s">
        <v>493</v>
      </c>
      <c r="H627" s="2" t="s">
        <v>39</v>
      </c>
      <c r="I627" s="493">
        <v>11706</v>
      </c>
    </row>
    <row r="628" spans="1:11" s="649" customFormat="1" ht="31.5" x14ac:dyDescent="0.25">
      <c r="A628" s="464" t="s">
        <v>827</v>
      </c>
      <c r="B628" s="650" t="s">
        <v>52</v>
      </c>
      <c r="C628" s="650">
        <v>10</v>
      </c>
      <c r="D628" s="2" t="s">
        <v>15</v>
      </c>
      <c r="E628" s="233" t="s">
        <v>234</v>
      </c>
      <c r="F628" s="234" t="s">
        <v>10</v>
      </c>
      <c r="G628" s="274" t="s">
        <v>826</v>
      </c>
      <c r="H628" s="2"/>
      <c r="I628" s="491">
        <f>SUM(I629)</f>
        <v>10000</v>
      </c>
    </row>
    <row r="629" spans="1:11" s="649" customFormat="1" ht="15.75" x14ac:dyDescent="0.25">
      <c r="A629" s="62" t="s">
        <v>40</v>
      </c>
      <c r="B629" s="650" t="s">
        <v>52</v>
      </c>
      <c r="C629" s="650">
        <v>10</v>
      </c>
      <c r="D629" s="2" t="s">
        <v>15</v>
      </c>
      <c r="E629" s="233" t="s">
        <v>234</v>
      </c>
      <c r="F629" s="234" t="s">
        <v>10</v>
      </c>
      <c r="G629" s="274" t="s">
        <v>826</v>
      </c>
      <c r="H629" s="2" t="s">
        <v>39</v>
      </c>
      <c r="I629" s="493">
        <v>10000</v>
      </c>
    </row>
    <row r="630" spans="1:11" ht="15.75" x14ac:dyDescent="0.25">
      <c r="A630" s="113" t="s">
        <v>42</v>
      </c>
      <c r="B630" s="26" t="s">
        <v>52</v>
      </c>
      <c r="C630" s="26">
        <v>10</v>
      </c>
      <c r="D630" s="22" t="s">
        <v>20</v>
      </c>
      <c r="E630" s="281"/>
      <c r="F630" s="282"/>
      <c r="G630" s="283"/>
      <c r="H630" s="22"/>
      <c r="I630" s="489">
        <f>SUM(I631)</f>
        <v>1240394</v>
      </c>
    </row>
    <row r="631" spans="1:11" ht="31.5" x14ac:dyDescent="0.25">
      <c r="A631" s="105" t="s">
        <v>172</v>
      </c>
      <c r="B631" s="30" t="s">
        <v>52</v>
      </c>
      <c r="C631" s="30">
        <v>10</v>
      </c>
      <c r="D631" s="28" t="s">
        <v>20</v>
      </c>
      <c r="E631" s="230" t="s">
        <v>487</v>
      </c>
      <c r="F631" s="231" t="s">
        <v>422</v>
      </c>
      <c r="G631" s="232" t="s">
        <v>423</v>
      </c>
      <c r="H631" s="28"/>
      <c r="I631" s="490">
        <f>SUM(I632)</f>
        <v>1240394</v>
      </c>
    </row>
    <row r="632" spans="1:11" ht="47.25" x14ac:dyDescent="0.25">
      <c r="A632" s="62" t="s">
        <v>173</v>
      </c>
      <c r="B632" s="381" t="s">
        <v>52</v>
      </c>
      <c r="C632" s="381">
        <v>10</v>
      </c>
      <c r="D632" s="2" t="s">
        <v>20</v>
      </c>
      <c r="E632" s="233" t="s">
        <v>233</v>
      </c>
      <c r="F632" s="234" t="s">
        <v>422</v>
      </c>
      <c r="G632" s="235" t="s">
        <v>423</v>
      </c>
      <c r="H632" s="2"/>
      <c r="I632" s="491">
        <f>SUM(I633)</f>
        <v>1240394</v>
      </c>
    </row>
    <row r="633" spans="1:11" ht="15.75" x14ac:dyDescent="0.25">
      <c r="A633" s="62" t="s">
        <v>488</v>
      </c>
      <c r="B633" s="381" t="s">
        <v>52</v>
      </c>
      <c r="C633" s="6">
        <v>10</v>
      </c>
      <c r="D633" s="2" t="s">
        <v>20</v>
      </c>
      <c r="E633" s="233" t="s">
        <v>233</v>
      </c>
      <c r="F633" s="234" t="s">
        <v>10</v>
      </c>
      <c r="G633" s="235" t="s">
        <v>423</v>
      </c>
      <c r="H633" s="2"/>
      <c r="I633" s="491">
        <f>SUM(I634)</f>
        <v>1240394</v>
      </c>
    </row>
    <row r="634" spans="1:11" ht="15.75" x14ac:dyDescent="0.25">
      <c r="A634" s="104" t="s">
        <v>174</v>
      </c>
      <c r="B634" s="381" t="s">
        <v>52</v>
      </c>
      <c r="C634" s="381">
        <v>10</v>
      </c>
      <c r="D634" s="2" t="s">
        <v>20</v>
      </c>
      <c r="E634" s="233" t="s">
        <v>233</v>
      </c>
      <c r="F634" s="234" t="s">
        <v>10</v>
      </c>
      <c r="G634" s="235" t="s">
        <v>532</v>
      </c>
      <c r="H634" s="2"/>
      <c r="I634" s="491">
        <f>SUM(I635:I636)</f>
        <v>1240394</v>
      </c>
    </row>
    <row r="635" spans="1:11" ht="31.5" hidden="1" x14ac:dyDescent="0.25">
      <c r="A635" s="114" t="s">
        <v>598</v>
      </c>
      <c r="B635" s="6" t="s">
        <v>52</v>
      </c>
      <c r="C635" s="381">
        <v>10</v>
      </c>
      <c r="D635" s="2" t="s">
        <v>20</v>
      </c>
      <c r="E635" s="233" t="s">
        <v>233</v>
      </c>
      <c r="F635" s="234" t="s">
        <v>10</v>
      </c>
      <c r="G635" s="235" t="s">
        <v>532</v>
      </c>
      <c r="H635" s="2" t="s">
        <v>16</v>
      </c>
      <c r="I635" s="493"/>
    </row>
    <row r="636" spans="1:11" ht="15.75" x14ac:dyDescent="0.25">
      <c r="A636" s="62" t="s">
        <v>40</v>
      </c>
      <c r="B636" s="381" t="s">
        <v>52</v>
      </c>
      <c r="C636" s="381">
        <v>10</v>
      </c>
      <c r="D636" s="2" t="s">
        <v>20</v>
      </c>
      <c r="E636" s="233" t="s">
        <v>233</v>
      </c>
      <c r="F636" s="234" t="s">
        <v>10</v>
      </c>
      <c r="G636" s="235" t="s">
        <v>532</v>
      </c>
      <c r="H636" s="2" t="s">
        <v>39</v>
      </c>
      <c r="I636" s="493">
        <v>1240394</v>
      </c>
    </row>
    <row r="637" spans="1:11" s="37" customFormat="1" ht="31.5" x14ac:dyDescent="0.25">
      <c r="A637" s="520" t="s">
        <v>58</v>
      </c>
      <c r="B637" s="521" t="s">
        <v>59</v>
      </c>
      <c r="C637" s="514"/>
      <c r="D637" s="515"/>
      <c r="E637" s="516"/>
      <c r="F637" s="517"/>
      <c r="G637" s="518"/>
      <c r="H637" s="519"/>
      <c r="I637" s="506">
        <f>SUM(I638+I649+I684+I749+I767)</f>
        <v>50977835</v>
      </c>
      <c r="J637" s="574"/>
      <c r="K637" s="574"/>
    </row>
    <row r="638" spans="1:11" s="37" customFormat="1" ht="15.75" x14ac:dyDescent="0.25">
      <c r="A638" s="299" t="s">
        <v>9</v>
      </c>
      <c r="B638" s="319" t="s">
        <v>59</v>
      </c>
      <c r="C638" s="15" t="s">
        <v>10</v>
      </c>
      <c r="D638" s="15"/>
      <c r="E638" s="313"/>
      <c r="F638" s="314"/>
      <c r="G638" s="315"/>
      <c r="H638" s="15"/>
      <c r="I638" s="488">
        <f t="shared" ref="I638:I643" si="1">SUM(I639)</f>
        <v>83136</v>
      </c>
    </row>
    <row r="639" spans="1:11" s="37" customFormat="1" ht="15.75" x14ac:dyDescent="0.25">
      <c r="A639" s="100" t="s">
        <v>23</v>
      </c>
      <c r="B639" s="26" t="s">
        <v>59</v>
      </c>
      <c r="C639" s="22" t="s">
        <v>10</v>
      </c>
      <c r="D639" s="26">
        <v>13</v>
      </c>
      <c r="E639" s="101"/>
      <c r="F639" s="310"/>
      <c r="G639" s="311"/>
      <c r="H639" s="22"/>
      <c r="I639" s="489">
        <f>SUM(I640+I645)</f>
        <v>83136</v>
      </c>
    </row>
    <row r="640" spans="1:11" ht="31.5" x14ac:dyDescent="0.25">
      <c r="A640" s="27" t="s">
        <v>158</v>
      </c>
      <c r="B640" s="30" t="s">
        <v>59</v>
      </c>
      <c r="C640" s="28" t="s">
        <v>10</v>
      </c>
      <c r="D640" s="30">
        <v>13</v>
      </c>
      <c r="E640" s="230" t="s">
        <v>239</v>
      </c>
      <c r="F640" s="231" t="s">
        <v>422</v>
      </c>
      <c r="G640" s="232" t="s">
        <v>423</v>
      </c>
      <c r="H640" s="31"/>
      <c r="I640" s="490">
        <f t="shared" si="1"/>
        <v>51136</v>
      </c>
    </row>
    <row r="641" spans="1:10" ht="32.25" customHeight="1" x14ac:dyDescent="0.25">
      <c r="A641" s="3" t="s">
        <v>166</v>
      </c>
      <c r="B641" s="381" t="s">
        <v>59</v>
      </c>
      <c r="C641" s="2" t="s">
        <v>10</v>
      </c>
      <c r="D641" s="2">
        <v>13</v>
      </c>
      <c r="E641" s="233" t="s">
        <v>512</v>
      </c>
      <c r="F641" s="234" t="s">
        <v>422</v>
      </c>
      <c r="G641" s="235" t="s">
        <v>423</v>
      </c>
      <c r="H641" s="2"/>
      <c r="I641" s="491">
        <f t="shared" si="1"/>
        <v>51136</v>
      </c>
    </row>
    <row r="642" spans="1:10" ht="15.75" x14ac:dyDescent="0.25">
      <c r="A642" s="70" t="s">
        <v>762</v>
      </c>
      <c r="B642" s="306" t="s">
        <v>59</v>
      </c>
      <c r="C642" s="2" t="s">
        <v>10</v>
      </c>
      <c r="D642" s="2">
        <v>13</v>
      </c>
      <c r="E642" s="233" t="s">
        <v>243</v>
      </c>
      <c r="F642" s="234" t="s">
        <v>12</v>
      </c>
      <c r="G642" s="235" t="s">
        <v>423</v>
      </c>
      <c r="H642" s="2"/>
      <c r="I642" s="491">
        <f t="shared" si="1"/>
        <v>51136</v>
      </c>
      <c r="J642" s="292"/>
    </row>
    <row r="643" spans="1:10" ht="31.5" x14ac:dyDescent="0.25">
      <c r="A643" s="452" t="s">
        <v>485</v>
      </c>
      <c r="B643" s="6" t="s">
        <v>59</v>
      </c>
      <c r="C643" s="2" t="s">
        <v>10</v>
      </c>
      <c r="D643" s="2">
        <v>13</v>
      </c>
      <c r="E643" s="233" t="s">
        <v>243</v>
      </c>
      <c r="F643" s="234" t="s">
        <v>12</v>
      </c>
      <c r="G643" s="253" t="s">
        <v>484</v>
      </c>
      <c r="H643" s="2"/>
      <c r="I643" s="491">
        <f t="shared" si="1"/>
        <v>51136</v>
      </c>
    </row>
    <row r="644" spans="1:10" ht="16.5" customHeight="1" x14ac:dyDescent="0.25">
      <c r="A644" s="7" t="s">
        <v>21</v>
      </c>
      <c r="B644" s="6" t="s">
        <v>59</v>
      </c>
      <c r="C644" s="2" t="s">
        <v>10</v>
      </c>
      <c r="D644" s="2">
        <v>13</v>
      </c>
      <c r="E644" s="233" t="s">
        <v>243</v>
      </c>
      <c r="F644" s="234" t="s">
        <v>12</v>
      </c>
      <c r="G644" s="253" t="s">
        <v>484</v>
      </c>
      <c r="H644" s="2" t="s">
        <v>68</v>
      </c>
      <c r="I644" s="493">
        <v>51136</v>
      </c>
    </row>
    <row r="645" spans="1:10" s="649" customFormat="1" ht="33" customHeight="1" x14ac:dyDescent="0.25">
      <c r="A645" s="118" t="s">
        <v>24</v>
      </c>
      <c r="B645" s="32" t="s">
        <v>59</v>
      </c>
      <c r="C645" s="28" t="s">
        <v>10</v>
      </c>
      <c r="D645" s="28">
        <v>13</v>
      </c>
      <c r="E645" s="230" t="s">
        <v>206</v>
      </c>
      <c r="F645" s="231" t="s">
        <v>422</v>
      </c>
      <c r="G645" s="238" t="s">
        <v>423</v>
      </c>
      <c r="H645" s="28"/>
      <c r="I645" s="490">
        <f>SUM(I646)</f>
        <v>32000</v>
      </c>
    </row>
    <row r="646" spans="1:10" s="649" customFormat="1" ht="16.5" customHeight="1" x14ac:dyDescent="0.25">
      <c r="A646" s="86" t="s">
        <v>89</v>
      </c>
      <c r="B646" s="6" t="s">
        <v>59</v>
      </c>
      <c r="C646" s="2" t="s">
        <v>10</v>
      </c>
      <c r="D646" s="2">
        <v>13</v>
      </c>
      <c r="E646" s="233" t="s">
        <v>207</v>
      </c>
      <c r="F646" s="234" t="s">
        <v>422</v>
      </c>
      <c r="G646" s="253" t="s">
        <v>423</v>
      </c>
      <c r="H646" s="2"/>
      <c r="I646" s="491">
        <f>SUM(I647)</f>
        <v>32000</v>
      </c>
    </row>
    <row r="647" spans="1:10" s="649" customFormat="1" ht="16.5" customHeight="1" x14ac:dyDescent="0.25">
      <c r="A647" s="92" t="s">
        <v>1109</v>
      </c>
      <c r="B647" s="6" t="s">
        <v>59</v>
      </c>
      <c r="C647" s="2" t="s">
        <v>10</v>
      </c>
      <c r="D647" s="2">
        <v>13</v>
      </c>
      <c r="E647" s="233" t="s">
        <v>207</v>
      </c>
      <c r="F647" s="234" t="s">
        <v>422</v>
      </c>
      <c r="G647" s="253" t="s">
        <v>445</v>
      </c>
      <c r="H647" s="2"/>
      <c r="I647" s="491">
        <f>SUM(I648)</f>
        <v>32000</v>
      </c>
    </row>
    <row r="648" spans="1:10" s="649" customFormat="1" ht="33" customHeight="1" x14ac:dyDescent="0.25">
      <c r="A648" s="114" t="s">
        <v>598</v>
      </c>
      <c r="B648" s="6" t="s">
        <v>59</v>
      </c>
      <c r="C648" s="2" t="s">
        <v>10</v>
      </c>
      <c r="D648" s="2">
        <v>13</v>
      </c>
      <c r="E648" s="233" t="s">
        <v>207</v>
      </c>
      <c r="F648" s="234" t="s">
        <v>422</v>
      </c>
      <c r="G648" s="253" t="s">
        <v>445</v>
      </c>
      <c r="H648" s="2" t="s">
        <v>16</v>
      </c>
      <c r="I648" s="493">
        <v>32000</v>
      </c>
    </row>
    <row r="649" spans="1:10" s="37" customFormat="1" ht="15.75" x14ac:dyDescent="0.25">
      <c r="A649" s="298" t="s">
        <v>27</v>
      </c>
      <c r="B649" s="19" t="s">
        <v>59</v>
      </c>
      <c r="C649" s="15" t="s">
        <v>29</v>
      </c>
      <c r="D649" s="19"/>
      <c r="E649" s="263"/>
      <c r="F649" s="264"/>
      <c r="G649" s="265"/>
      <c r="H649" s="15"/>
      <c r="I649" s="488">
        <f>SUM(I650+I665)</f>
        <v>8523035</v>
      </c>
    </row>
    <row r="650" spans="1:10" s="37" customFormat="1" ht="15.75" x14ac:dyDescent="0.25">
      <c r="A650" s="100" t="s">
        <v>764</v>
      </c>
      <c r="B650" s="26" t="s">
        <v>59</v>
      </c>
      <c r="C650" s="22" t="s">
        <v>29</v>
      </c>
      <c r="D650" s="22" t="s">
        <v>15</v>
      </c>
      <c r="E650" s="227"/>
      <c r="F650" s="228"/>
      <c r="G650" s="229"/>
      <c r="H650" s="22"/>
      <c r="I650" s="489">
        <f>SUM(I651+I660)</f>
        <v>7741535</v>
      </c>
    </row>
    <row r="651" spans="1:10" s="37" customFormat="1" ht="31.5" x14ac:dyDescent="0.25">
      <c r="A651" s="102" t="s">
        <v>158</v>
      </c>
      <c r="B651" s="123" t="s">
        <v>59</v>
      </c>
      <c r="C651" s="28" t="s">
        <v>29</v>
      </c>
      <c r="D651" s="28" t="s">
        <v>15</v>
      </c>
      <c r="E651" s="230" t="s">
        <v>239</v>
      </c>
      <c r="F651" s="231" t="s">
        <v>422</v>
      </c>
      <c r="G651" s="232" t="s">
        <v>423</v>
      </c>
      <c r="H651" s="28"/>
      <c r="I651" s="490">
        <f>SUM(I652)</f>
        <v>7702535</v>
      </c>
    </row>
    <row r="652" spans="1:10" s="37" customFormat="1" ht="51.75" customHeight="1" x14ac:dyDescent="0.25">
      <c r="A652" s="62" t="s">
        <v>159</v>
      </c>
      <c r="B652" s="131" t="s">
        <v>59</v>
      </c>
      <c r="C652" s="44" t="s">
        <v>29</v>
      </c>
      <c r="D652" s="44" t="s">
        <v>15</v>
      </c>
      <c r="E652" s="272" t="s">
        <v>240</v>
      </c>
      <c r="F652" s="273" t="s">
        <v>422</v>
      </c>
      <c r="G652" s="274" t="s">
        <v>423</v>
      </c>
      <c r="H652" s="44"/>
      <c r="I652" s="491">
        <f>SUM(I653)</f>
        <v>7702535</v>
      </c>
    </row>
    <row r="653" spans="1:10" s="37" customFormat="1" ht="47.25" x14ac:dyDescent="0.25">
      <c r="A653" s="62" t="s">
        <v>501</v>
      </c>
      <c r="B653" s="131" t="s">
        <v>59</v>
      </c>
      <c r="C653" s="44" t="s">
        <v>29</v>
      </c>
      <c r="D653" s="44" t="s">
        <v>15</v>
      </c>
      <c r="E653" s="272" t="s">
        <v>240</v>
      </c>
      <c r="F653" s="273" t="s">
        <v>10</v>
      </c>
      <c r="G653" s="274" t="s">
        <v>423</v>
      </c>
      <c r="H653" s="44"/>
      <c r="I653" s="491">
        <f>SUM(I654+I658)</f>
        <v>7702535</v>
      </c>
    </row>
    <row r="654" spans="1:10" s="37" customFormat="1" ht="31.5" x14ac:dyDescent="0.25">
      <c r="A654" s="62" t="s">
        <v>90</v>
      </c>
      <c r="B654" s="131" t="s">
        <v>59</v>
      </c>
      <c r="C654" s="44" t="s">
        <v>29</v>
      </c>
      <c r="D654" s="44" t="s">
        <v>15</v>
      </c>
      <c r="E654" s="272" t="s">
        <v>240</v>
      </c>
      <c r="F654" s="273" t="s">
        <v>10</v>
      </c>
      <c r="G654" s="274" t="s">
        <v>455</v>
      </c>
      <c r="H654" s="44"/>
      <c r="I654" s="491">
        <f>SUM(I655:I657)</f>
        <v>7022535</v>
      </c>
    </row>
    <row r="655" spans="1:10" s="37" customFormat="1" ht="63" x14ac:dyDescent="0.25">
      <c r="A655" s="104" t="s">
        <v>80</v>
      </c>
      <c r="B655" s="131" t="s">
        <v>59</v>
      </c>
      <c r="C655" s="44" t="s">
        <v>29</v>
      </c>
      <c r="D655" s="44" t="s">
        <v>15</v>
      </c>
      <c r="E655" s="272" t="s">
        <v>240</v>
      </c>
      <c r="F655" s="273" t="s">
        <v>10</v>
      </c>
      <c r="G655" s="274" t="s">
        <v>455</v>
      </c>
      <c r="H655" s="44" t="s">
        <v>13</v>
      </c>
      <c r="I655" s="493">
        <v>6487180</v>
      </c>
    </row>
    <row r="656" spans="1:10" s="37" customFormat="1" ht="31.5" x14ac:dyDescent="0.25">
      <c r="A656" s="114" t="s">
        <v>598</v>
      </c>
      <c r="B656" s="6" t="s">
        <v>59</v>
      </c>
      <c r="C656" s="44" t="s">
        <v>29</v>
      </c>
      <c r="D656" s="44" t="s">
        <v>15</v>
      </c>
      <c r="E656" s="275" t="s">
        <v>240</v>
      </c>
      <c r="F656" s="276" t="s">
        <v>10</v>
      </c>
      <c r="G656" s="277" t="s">
        <v>455</v>
      </c>
      <c r="H656" s="2" t="s">
        <v>16</v>
      </c>
      <c r="I656" s="492">
        <v>526455</v>
      </c>
    </row>
    <row r="657" spans="1:9" s="37" customFormat="1" ht="15.75" x14ac:dyDescent="0.25">
      <c r="A657" s="62" t="s">
        <v>18</v>
      </c>
      <c r="B657" s="131" t="s">
        <v>59</v>
      </c>
      <c r="C657" s="44" t="s">
        <v>29</v>
      </c>
      <c r="D657" s="44" t="s">
        <v>15</v>
      </c>
      <c r="E657" s="275" t="s">
        <v>240</v>
      </c>
      <c r="F657" s="276" t="s">
        <v>10</v>
      </c>
      <c r="G657" s="277" t="s">
        <v>455</v>
      </c>
      <c r="H657" s="2" t="s">
        <v>17</v>
      </c>
      <c r="I657" s="492">
        <v>8900</v>
      </c>
    </row>
    <row r="658" spans="1:9" s="37" customFormat="1" ht="31.5" x14ac:dyDescent="0.25">
      <c r="A658" s="62" t="s">
        <v>593</v>
      </c>
      <c r="B658" s="651" t="s">
        <v>59</v>
      </c>
      <c r="C658" s="44" t="s">
        <v>29</v>
      </c>
      <c r="D658" s="44" t="s">
        <v>15</v>
      </c>
      <c r="E658" s="275" t="s">
        <v>240</v>
      </c>
      <c r="F658" s="276" t="s">
        <v>10</v>
      </c>
      <c r="G658" s="277" t="s">
        <v>592</v>
      </c>
      <c r="H658" s="2"/>
      <c r="I658" s="491">
        <f>SUM(I659)</f>
        <v>680000</v>
      </c>
    </row>
    <row r="659" spans="1:9" s="37" customFormat="1" ht="31.5" x14ac:dyDescent="0.25">
      <c r="A659" s="114" t="s">
        <v>598</v>
      </c>
      <c r="B659" s="651" t="s">
        <v>59</v>
      </c>
      <c r="C659" s="44" t="s">
        <v>29</v>
      </c>
      <c r="D659" s="44" t="s">
        <v>15</v>
      </c>
      <c r="E659" s="275" t="s">
        <v>240</v>
      </c>
      <c r="F659" s="276" t="s">
        <v>10</v>
      </c>
      <c r="G659" s="277" t="s">
        <v>592</v>
      </c>
      <c r="H659" s="2" t="s">
        <v>16</v>
      </c>
      <c r="I659" s="492">
        <v>680000</v>
      </c>
    </row>
    <row r="660" spans="1:9" s="37" customFormat="1" ht="63" x14ac:dyDescent="0.25">
      <c r="A660" s="105" t="s">
        <v>136</v>
      </c>
      <c r="B660" s="30" t="s">
        <v>59</v>
      </c>
      <c r="C660" s="28" t="s">
        <v>29</v>
      </c>
      <c r="D660" s="42" t="s">
        <v>15</v>
      </c>
      <c r="E660" s="242" t="s">
        <v>212</v>
      </c>
      <c r="F660" s="243" t="s">
        <v>422</v>
      </c>
      <c r="G660" s="244" t="s">
        <v>423</v>
      </c>
      <c r="H660" s="28"/>
      <c r="I660" s="490">
        <f>SUM(I661)</f>
        <v>39000</v>
      </c>
    </row>
    <row r="661" spans="1:9" s="37" customFormat="1" ht="110.25" x14ac:dyDescent="0.25">
      <c r="A661" s="106" t="s">
        <v>152</v>
      </c>
      <c r="B661" s="54" t="s">
        <v>59</v>
      </c>
      <c r="C661" s="2" t="s">
        <v>29</v>
      </c>
      <c r="D661" s="35" t="s">
        <v>15</v>
      </c>
      <c r="E661" s="275" t="s">
        <v>214</v>
      </c>
      <c r="F661" s="276" t="s">
        <v>422</v>
      </c>
      <c r="G661" s="277" t="s">
        <v>423</v>
      </c>
      <c r="H661" s="2"/>
      <c r="I661" s="491">
        <f>SUM(I662)</f>
        <v>39000</v>
      </c>
    </row>
    <row r="662" spans="1:9" s="37" customFormat="1" ht="47.25" x14ac:dyDescent="0.25">
      <c r="A662" s="106" t="s">
        <v>442</v>
      </c>
      <c r="B662" s="54" t="s">
        <v>59</v>
      </c>
      <c r="C662" s="2" t="s">
        <v>29</v>
      </c>
      <c r="D662" s="35" t="s">
        <v>15</v>
      </c>
      <c r="E662" s="275" t="s">
        <v>214</v>
      </c>
      <c r="F662" s="276" t="s">
        <v>10</v>
      </c>
      <c r="G662" s="277" t="s">
        <v>423</v>
      </c>
      <c r="H662" s="2"/>
      <c r="I662" s="491">
        <f>SUM(I663)</f>
        <v>39000</v>
      </c>
    </row>
    <row r="663" spans="1:9" s="37" customFormat="1" ht="31.5" x14ac:dyDescent="0.25">
      <c r="A663" s="62" t="s">
        <v>105</v>
      </c>
      <c r="B663" s="381" t="s">
        <v>59</v>
      </c>
      <c r="C663" s="2" t="s">
        <v>29</v>
      </c>
      <c r="D663" s="35" t="s">
        <v>15</v>
      </c>
      <c r="E663" s="275" t="s">
        <v>214</v>
      </c>
      <c r="F663" s="276" t="s">
        <v>10</v>
      </c>
      <c r="G663" s="277" t="s">
        <v>443</v>
      </c>
      <c r="H663" s="2"/>
      <c r="I663" s="491">
        <f>SUM(I664)</f>
        <v>39000</v>
      </c>
    </row>
    <row r="664" spans="1:9" s="37" customFormat="1" ht="31.5" x14ac:dyDescent="0.25">
      <c r="A664" s="114" t="s">
        <v>598</v>
      </c>
      <c r="B664" s="6" t="s">
        <v>59</v>
      </c>
      <c r="C664" s="2" t="s">
        <v>29</v>
      </c>
      <c r="D664" s="35" t="s">
        <v>15</v>
      </c>
      <c r="E664" s="275" t="s">
        <v>214</v>
      </c>
      <c r="F664" s="276" t="s">
        <v>10</v>
      </c>
      <c r="G664" s="277" t="s">
        <v>443</v>
      </c>
      <c r="H664" s="2" t="s">
        <v>16</v>
      </c>
      <c r="I664" s="492">
        <v>39000</v>
      </c>
    </row>
    <row r="665" spans="1:9" s="37" customFormat="1" ht="15.75" x14ac:dyDescent="0.25">
      <c r="A665" s="113" t="s">
        <v>787</v>
      </c>
      <c r="B665" s="26" t="s">
        <v>59</v>
      </c>
      <c r="C665" s="22" t="s">
        <v>29</v>
      </c>
      <c r="D665" s="22" t="s">
        <v>29</v>
      </c>
      <c r="E665" s="227"/>
      <c r="F665" s="228"/>
      <c r="G665" s="229"/>
      <c r="H665" s="22"/>
      <c r="I665" s="497">
        <f>SUM(I666+I679)</f>
        <v>781500</v>
      </c>
    </row>
    <row r="666" spans="1:9" ht="63" x14ac:dyDescent="0.25">
      <c r="A666" s="105" t="s">
        <v>160</v>
      </c>
      <c r="B666" s="30" t="s">
        <v>59</v>
      </c>
      <c r="C666" s="28" t="s">
        <v>29</v>
      </c>
      <c r="D666" s="28" t="s">
        <v>29</v>
      </c>
      <c r="E666" s="230" t="s">
        <v>503</v>
      </c>
      <c r="F666" s="231" t="s">
        <v>422</v>
      </c>
      <c r="G666" s="232" t="s">
        <v>423</v>
      </c>
      <c r="H666" s="28"/>
      <c r="I666" s="490">
        <f>SUM(I667+I671)</f>
        <v>756500</v>
      </c>
    </row>
    <row r="667" spans="1:9" ht="81" customHeight="1" x14ac:dyDescent="0.25">
      <c r="A667" s="109" t="s">
        <v>161</v>
      </c>
      <c r="B667" s="54" t="s">
        <v>59</v>
      </c>
      <c r="C667" s="44" t="s">
        <v>29</v>
      </c>
      <c r="D667" s="44" t="s">
        <v>29</v>
      </c>
      <c r="E667" s="272" t="s">
        <v>241</v>
      </c>
      <c r="F667" s="273" t="s">
        <v>422</v>
      </c>
      <c r="G667" s="274" t="s">
        <v>423</v>
      </c>
      <c r="H667" s="44"/>
      <c r="I667" s="491">
        <f>SUM(I668)</f>
        <v>148000</v>
      </c>
    </row>
    <row r="668" spans="1:9" ht="31.5" x14ac:dyDescent="0.25">
      <c r="A668" s="109" t="s">
        <v>504</v>
      </c>
      <c r="B668" s="54" t="s">
        <v>59</v>
      </c>
      <c r="C668" s="44" t="s">
        <v>29</v>
      </c>
      <c r="D668" s="44" t="s">
        <v>29</v>
      </c>
      <c r="E668" s="272" t="s">
        <v>241</v>
      </c>
      <c r="F668" s="273" t="s">
        <v>10</v>
      </c>
      <c r="G668" s="274" t="s">
        <v>423</v>
      </c>
      <c r="H668" s="44"/>
      <c r="I668" s="491">
        <f>SUM(I669)</f>
        <v>148000</v>
      </c>
    </row>
    <row r="669" spans="1:9" ht="15.75" x14ac:dyDescent="0.25">
      <c r="A669" s="62" t="s">
        <v>91</v>
      </c>
      <c r="B669" s="381" t="s">
        <v>59</v>
      </c>
      <c r="C669" s="44" t="s">
        <v>29</v>
      </c>
      <c r="D669" s="44" t="s">
        <v>29</v>
      </c>
      <c r="E669" s="272" t="s">
        <v>241</v>
      </c>
      <c r="F669" s="273" t="s">
        <v>10</v>
      </c>
      <c r="G669" s="274" t="s">
        <v>505</v>
      </c>
      <c r="H669" s="44"/>
      <c r="I669" s="491">
        <f>SUM(I670)</f>
        <v>148000</v>
      </c>
    </row>
    <row r="670" spans="1:9" ht="31.5" x14ac:dyDescent="0.25">
      <c r="A670" s="114" t="s">
        <v>598</v>
      </c>
      <c r="B670" s="6" t="s">
        <v>59</v>
      </c>
      <c r="C670" s="44" t="s">
        <v>29</v>
      </c>
      <c r="D670" s="44" t="s">
        <v>29</v>
      </c>
      <c r="E670" s="272" t="s">
        <v>241</v>
      </c>
      <c r="F670" s="273" t="s">
        <v>10</v>
      </c>
      <c r="G670" s="274" t="s">
        <v>505</v>
      </c>
      <c r="H670" s="44" t="s">
        <v>16</v>
      </c>
      <c r="I670" s="493">
        <v>148000</v>
      </c>
    </row>
    <row r="671" spans="1:9" ht="78.75" x14ac:dyDescent="0.25">
      <c r="A671" s="106" t="s">
        <v>162</v>
      </c>
      <c r="B671" s="54" t="s">
        <v>59</v>
      </c>
      <c r="C671" s="44" t="s">
        <v>29</v>
      </c>
      <c r="D671" s="44" t="s">
        <v>29</v>
      </c>
      <c r="E671" s="272" t="s">
        <v>237</v>
      </c>
      <c r="F671" s="273" t="s">
        <v>422</v>
      </c>
      <c r="G671" s="274" t="s">
        <v>423</v>
      </c>
      <c r="H671" s="44"/>
      <c r="I671" s="491">
        <f>SUM(I672)</f>
        <v>608500</v>
      </c>
    </row>
    <row r="672" spans="1:9" ht="31.5" x14ac:dyDescent="0.25">
      <c r="A672" s="106" t="s">
        <v>506</v>
      </c>
      <c r="B672" s="54" t="s">
        <v>59</v>
      </c>
      <c r="C672" s="44" t="s">
        <v>29</v>
      </c>
      <c r="D672" s="44" t="s">
        <v>29</v>
      </c>
      <c r="E672" s="272" t="s">
        <v>237</v>
      </c>
      <c r="F672" s="273" t="s">
        <v>10</v>
      </c>
      <c r="G672" s="127" t="s">
        <v>423</v>
      </c>
      <c r="H672" s="44"/>
      <c r="I672" s="491">
        <f>SUM(I673+I675+I677)</f>
        <v>608500</v>
      </c>
    </row>
    <row r="673" spans="1:9" ht="15.75" x14ac:dyDescent="0.25">
      <c r="A673" s="106" t="s">
        <v>624</v>
      </c>
      <c r="B673" s="54" t="s">
        <v>59</v>
      </c>
      <c r="C673" s="44" t="s">
        <v>29</v>
      </c>
      <c r="D673" s="44" t="s">
        <v>29</v>
      </c>
      <c r="E673" s="272" t="s">
        <v>237</v>
      </c>
      <c r="F673" s="273" t="s">
        <v>10</v>
      </c>
      <c r="G673" s="274" t="s">
        <v>623</v>
      </c>
      <c r="H673" s="44"/>
      <c r="I673" s="491">
        <f>SUM(I674)</f>
        <v>429384</v>
      </c>
    </row>
    <row r="674" spans="1:9" ht="15.75" x14ac:dyDescent="0.25">
      <c r="A674" s="62" t="s">
        <v>40</v>
      </c>
      <c r="B674" s="54" t="s">
        <v>59</v>
      </c>
      <c r="C674" s="44" t="s">
        <v>29</v>
      </c>
      <c r="D674" s="44" t="s">
        <v>29</v>
      </c>
      <c r="E674" s="272" t="s">
        <v>237</v>
      </c>
      <c r="F674" s="273" t="s">
        <v>10</v>
      </c>
      <c r="G674" s="274" t="s">
        <v>623</v>
      </c>
      <c r="H674" s="44" t="s">
        <v>39</v>
      </c>
      <c r="I674" s="493">
        <v>429384</v>
      </c>
    </row>
    <row r="675" spans="1:9" ht="31.5" x14ac:dyDescent="0.25">
      <c r="A675" s="104" t="s">
        <v>507</v>
      </c>
      <c r="B675" s="381" t="s">
        <v>59</v>
      </c>
      <c r="C675" s="2" t="s">
        <v>29</v>
      </c>
      <c r="D675" s="2" t="s">
        <v>29</v>
      </c>
      <c r="E675" s="272" t="s">
        <v>237</v>
      </c>
      <c r="F675" s="234" t="s">
        <v>10</v>
      </c>
      <c r="G675" s="235" t="s">
        <v>508</v>
      </c>
      <c r="H675" s="2"/>
      <c r="I675" s="491">
        <f>SUM(I676:I676)</f>
        <v>169116</v>
      </c>
    </row>
    <row r="676" spans="1:9" ht="15.75" x14ac:dyDescent="0.25">
      <c r="A676" s="62" t="s">
        <v>40</v>
      </c>
      <c r="B676" s="381" t="s">
        <v>59</v>
      </c>
      <c r="C676" s="2" t="s">
        <v>29</v>
      </c>
      <c r="D676" s="2" t="s">
        <v>29</v>
      </c>
      <c r="E676" s="272" t="s">
        <v>237</v>
      </c>
      <c r="F676" s="234" t="s">
        <v>10</v>
      </c>
      <c r="G676" s="235" t="s">
        <v>508</v>
      </c>
      <c r="H676" s="2" t="s">
        <v>39</v>
      </c>
      <c r="I676" s="493">
        <v>169116</v>
      </c>
    </row>
    <row r="677" spans="1:9" ht="15.75" x14ac:dyDescent="0.25">
      <c r="A677" s="62" t="s">
        <v>622</v>
      </c>
      <c r="B677" s="381" t="s">
        <v>59</v>
      </c>
      <c r="C677" s="2" t="s">
        <v>29</v>
      </c>
      <c r="D677" s="2" t="s">
        <v>29</v>
      </c>
      <c r="E677" s="272" t="s">
        <v>237</v>
      </c>
      <c r="F677" s="234" t="s">
        <v>10</v>
      </c>
      <c r="G677" s="235" t="s">
        <v>625</v>
      </c>
      <c r="H677" s="2"/>
      <c r="I677" s="491">
        <f>SUM(I678)</f>
        <v>10000</v>
      </c>
    </row>
    <row r="678" spans="1:9" ht="31.5" x14ac:dyDescent="0.25">
      <c r="A678" s="114" t="s">
        <v>598</v>
      </c>
      <c r="B678" s="381" t="s">
        <v>59</v>
      </c>
      <c r="C678" s="2" t="s">
        <v>29</v>
      </c>
      <c r="D678" s="2" t="s">
        <v>29</v>
      </c>
      <c r="E678" s="272" t="s">
        <v>237</v>
      </c>
      <c r="F678" s="234" t="s">
        <v>10</v>
      </c>
      <c r="G678" s="235" t="s">
        <v>625</v>
      </c>
      <c r="H678" s="2" t="s">
        <v>16</v>
      </c>
      <c r="I678" s="493">
        <v>10000</v>
      </c>
    </row>
    <row r="679" spans="1:9" s="65" customFormat="1" ht="47.25" x14ac:dyDescent="0.25">
      <c r="A679" s="105" t="s">
        <v>120</v>
      </c>
      <c r="B679" s="30" t="s">
        <v>59</v>
      </c>
      <c r="C679" s="28" t="s">
        <v>29</v>
      </c>
      <c r="D679" s="28" t="s">
        <v>29</v>
      </c>
      <c r="E679" s="230" t="s">
        <v>437</v>
      </c>
      <c r="F679" s="231" t="s">
        <v>422</v>
      </c>
      <c r="G679" s="232" t="s">
        <v>423</v>
      </c>
      <c r="H679" s="28"/>
      <c r="I679" s="490">
        <f>SUM(I680)</f>
        <v>25000</v>
      </c>
    </row>
    <row r="680" spans="1:9" s="65" customFormat="1" ht="63" x14ac:dyDescent="0.25">
      <c r="A680" s="106" t="s">
        <v>156</v>
      </c>
      <c r="B680" s="54" t="s">
        <v>59</v>
      </c>
      <c r="C680" s="35" t="s">
        <v>29</v>
      </c>
      <c r="D680" s="44" t="s">
        <v>29</v>
      </c>
      <c r="E680" s="272" t="s">
        <v>236</v>
      </c>
      <c r="F680" s="273" t="s">
        <v>422</v>
      </c>
      <c r="G680" s="274" t="s">
        <v>423</v>
      </c>
      <c r="H680" s="72"/>
      <c r="I680" s="494">
        <f>SUM(I681)</f>
        <v>25000</v>
      </c>
    </row>
    <row r="681" spans="1:9" s="65" customFormat="1" ht="31.5" x14ac:dyDescent="0.25">
      <c r="A681" s="106" t="s">
        <v>499</v>
      </c>
      <c r="B681" s="54" t="s">
        <v>59</v>
      </c>
      <c r="C681" s="35" t="s">
        <v>29</v>
      </c>
      <c r="D681" s="44" t="s">
        <v>29</v>
      </c>
      <c r="E681" s="272" t="s">
        <v>236</v>
      </c>
      <c r="F681" s="273" t="s">
        <v>10</v>
      </c>
      <c r="G681" s="274" t="s">
        <v>423</v>
      </c>
      <c r="H681" s="72"/>
      <c r="I681" s="494">
        <f>SUM(I682)</f>
        <v>25000</v>
      </c>
    </row>
    <row r="682" spans="1:9" s="37" customFormat="1" ht="31.5" x14ac:dyDescent="0.25">
      <c r="A682" s="107" t="s">
        <v>157</v>
      </c>
      <c r="B682" s="306" t="s">
        <v>59</v>
      </c>
      <c r="C682" s="35" t="s">
        <v>29</v>
      </c>
      <c r="D682" s="44" t="s">
        <v>29</v>
      </c>
      <c r="E682" s="272" t="s">
        <v>236</v>
      </c>
      <c r="F682" s="273" t="s">
        <v>10</v>
      </c>
      <c r="G682" s="274" t="s">
        <v>500</v>
      </c>
      <c r="H682" s="72"/>
      <c r="I682" s="494">
        <f>SUM(I683)</f>
        <v>25000</v>
      </c>
    </row>
    <row r="683" spans="1:9" s="37" customFormat="1" ht="31.5" x14ac:dyDescent="0.25">
      <c r="A683" s="108" t="s">
        <v>598</v>
      </c>
      <c r="B683" s="306" t="s">
        <v>59</v>
      </c>
      <c r="C683" s="44" t="s">
        <v>29</v>
      </c>
      <c r="D683" s="44" t="s">
        <v>29</v>
      </c>
      <c r="E683" s="272" t="s">
        <v>236</v>
      </c>
      <c r="F683" s="273" t="s">
        <v>10</v>
      </c>
      <c r="G683" s="274" t="s">
        <v>500</v>
      </c>
      <c r="H683" s="72" t="s">
        <v>16</v>
      </c>
      <c r="I683" s="495">
        <v>25000</v>
      </c>
    </row>
    <row r="684" spans="1:9" ht="15.75" x14ac:dyDescent="0.25">
      <c r="A684" s="117" t="s">
        <v>33</v>
      </c>
      <c r="B684" s="19" t="s">
        <v>59</v>
      </c>
      <c r="C684" s="15" t="s">
        <v>35</v>
      </c>
      <c r="D684" s="15"/>
      <c r="E684" s="224"/>
      <c r="F684" s="225"/>
      <c r="G684" s="226"/>
      <c r="H684" s="15"/>
      <c r="I684" s="488">
        <f>SUM(I685,I724)</f>
        <v>40928187</v>
      </c>
    </row>
    <row r="685" spans="1:9" ht="15.75" x14ac:dyDescent="0.25">
      <c r="A685" s="113" t="s">
        <v>34</v>
      </c>
      <c r="B685" s="26" t="s">
        <v>59</v>
      </c>
      <c r="C685" s="22" t="s">
        <v>35</v>
      </c>
      <c r="D685" s="22" t="s">
        <v>10</v>
      </c>
      <c r="E685" s="227"/>
      <c r="F685" s="228"/>
      <c r="G685" s="229"/>
      <c r="H685" s="22"/>
      <c r="I685" s="489">
        <f>SUM(I686+I712+I717+I707)</f>
        <v>33755517</v>
      </c>
    </row>
    <row r="686" spans="1:9" ht="31.5" x14ac:dyDescent="0.25">
      <c r="A686" s="102" t="s">
        <v>158</v>
      </c>
      <c r="B686" s="30" t="s">
        <v>59</v>
      </c>
      <c r="C686" s="28" t="s">
        <v>35</v>
      </c>
      <c r="D686" s="28" t="s">
        <v>10</v>
      </c>
      <c r="E686" s="230" t="s">
        <v>239</v>
      </c>
      <c r="F686" s="231" t="s">
        <v>422</v>
      </c>
      <c r="G686" s="232" t="s">
        <v>423</v>
      </c>
      <c r="H686" s="31"/>
      <c r="I686" s="490">
        <f>SUM(I687,I699)</f>
        <v>33557517</v>
      </c>
    </row>
    <row r="687" spans="1:9" ht="48" customHeight="1" x14ac:dyDescent="0.25">
      <c r="A687" s="104" t="s">
        <v>165</v>
      </c>
      <c r="B687" s="381" t="s">
        <v>59</v>
      </c>
      <c r="C687" s="2" t="s">
        <v>35</v>
      </c>
      <c r="D687" s="2" t="s">
        <v>10</v>
      </c>
      <c r="E687" s="233" t="s">
        <v>242</v>
      </c>
      <c r="F687" s="234" t="s">
        <v>422</v>
      </c>
      <c r="G687" s="235" t="s">
        <v>423</v>
      </c>
      <c r="H687" s="2"/>
      <c r="I687" s="491">
        <f>SUM(I688)</f>
        <v>16599105</v>
      </c>
    </row>
    <row r="688" spans="1:9" ht="31.5" x14ac:dyDescent="0.25">
      <c r="A688" s="104" t="s">
        <v>511</v>
      </c>
      <c r="B688" s="381" t="s">
        <v>59</v>
      </c>
      <c r="C688" s="2" t="s">
        <v>35</v>
      </c>
      <c r="D688" s="2" t="s">
        <v>10</v>
      </c>
      <c r="E688" s="233" t="s">
        <v>242</v>
      </c>
      <c r="F688" s="234" t="s">
        <v>10</v>
      </c>
      <c r="G688" s="235" t="s">
        <v>423</v>
      </c>
      <c r="H688" s="2"/>
      <c r="I688" s="491">
        <f>SUM(I691+I695+I697+I689)</f>
        <v>16599105</v>
      </c>
    </row>
    <row r="689" spans="1:9" ht="47.25" x14ac:dyDescent="0.25">
      <c r="A689" s="104" t="s">
        <v>829</v>
      </c>
      <c r="B689" s="381" t="s">
        <v>59</v>
      </c>
      <c r="C689" s="2" t="s">
        <v>35</v>
      </c>
      <c r="D689" s="2" t="s">
        <v>10</v>
      </c>
      <c r="E689" s="233" t="s">
        <v>242</v>
      </c>
      <c r="F689" s="234" t="s">
        <v>10</v>
      </c>
      <c r="G689" s="235" t="s">
        <v>828</v>
      </c>
      <c r="H689" s="2"/>
      <c r="I689" s="491">
        <f>SUM(I690)</f>
        <v>603750</v>
      </c>
    </row>
    <row r="690" spans="1:9" ht="31.5" x14ac:dyDescent="0.25">
      <c r="A690" s="114" t="s">
        <v>598</v>
      </c>
      <c r="B690" s="381" t="s">
        <v>59</v>
      </c>
      <c r="C690" s="2" t="s">
        <v>35</v>
      </c>
      <c r="D690" s="2" t="s">
        <v>10</v>
      </c>
      <c r="E690" s="233" t="s">
        <v>242</v>
      </c>
      <c r="F690" s="234" t="s">
        <v>10</v>
      </c>
      <c r="G690" s="235" t="s">
        <v>828</v>
      </c>
      <c r="H690" s="2" t="s">
        <v>16</v>
      </c>
      <c r="I690" s="493">
        <v>603750</v>
      </c>
    </row>
    <row r="691" spans="1:9" ht="31.5" x14ac:dyDescent="0.25">
      <c r="A691" s="62" t="s">
        <v>90</v>
      </c>
      <c r="B691" s="381" t="s">
        <v>59</v>
      </c>
      <c r="C691" s="2" t="s">
        <v>35</v>
      </c>
      <c r="D691" s="2" t="s">
        <v>10</v>
      </c>
      <c r="E691" s="233" t="s">
        <v>242</v>
      </c>
      <c r="F691" s="234" t="s">
        <v>10</v>
      </c>
      <c r="G691" s="235" t="s">
        <v>455</v>
      </c>
      <c r="H691" s="2"/>
      <c r="I691" s="491">
        <f>SUM(I692:I694)</f>
        <v>15755749</v>
      </c>
    </row>
    <row r="692" spans="1:9" ht="63" x14ac:dyDescent="0.25">
      <c r="A692" s="104" t="s">
        <v>80</v>
      </c>
      <c r="B692" s="381" t="s">
        <v>59</v>
      </c>
      <c r="C692" s="2" t="s">
        <v>35</v>
      </c>
      <c r="D692" s="2" t="s">
        <v>10</v>
      </c>
      <c r="E692" s="233" t="s">
        <v>242</v>
      </c>
      <c r="F692" s="234" t="s">
        <v>10</v>
      </c>
      <c r="G692" s="235" t="s">
        <v>455</v>
      </c>
      <c r="H692" s="2" t="s">
        <v>13</v>
      </c>
      <c r="I692" s="493">
        <v>10202398</v>
      </c>
    </row>
    <row r="693" spans="1:9" ht="31.5" x14ac:dyDescent="0.25">
      <c r="A693" s="114" t="s">
        <v>598</v>
      </c>
      <c r="B693" s="6" t="s">
        <v>59</v>
      </c>
      <c r="C693" s="2" t="s">
        <v>35</v>
      </c>
      <c r="D693" s="2" t="s">
        <v>10</v>
      </c>
      <c r="E693" s="233" t="s">
        <v>242</v>
      </c>
      <c r="F693" s="234" t="s">
        <v>10</v>
      </c>
      <c r="G693" s="235" t="s">
        <v>455</v>
      </c>
      <c r="H693" s="2" t="s">
        <v>16</v>
      </c>
      <c r="I693" s="493">
        <v>5528055</v>
      </c>
    </row>
    <row r="694" spans="1:9" ht="15.75" x14ac:dyDescent="0.25">
      <c r="A694" s="62" t="s">
        <v>18</v>
      </c>
      <c r="B694" s="381" t="s">
        <v>59</v>
      </c>
      <c r="C694" s="2" t="s">
        <v>35</v>
      </c>
      <c r="D694" s="2" t="s">
        <v>10</v>
      </c>
      <c r="E694" s="233" t="s">
        <v>242</v>
      </c>
      <c r="F694" s="234" t="s">
        <v>10</v>
      </c>
      <c r="G694" s="235" t="s">
        <v>455</v>
      </c>
      <c r="H694" s="2" t="s">
        <v>17</v>
      </c>
      <c r="I694" s="493">
        <v>25296</v>
      </c>
    </row>
    <row r="695" spans="1:9" ht="15.75" x14ac:dyDescent="0.25">
      <c r="A695" s="62" t="s">
        <v>106</v>
      </c>
      <c r="B695" s="381" t="s">
        <v>59</v>
      </c>
      <c r="C695" s="2" t="s">
        <v>35</v>
      </c>
      <c r="D695" s="2" t="s">
        <v>10</v>
      </c>
      <c r="E695" s="233" t="s">
        <v>242</v>
      </c>
      <c r="F695" s="234" t="s">
        <v>10</v>
      </c>
      <c r="G695" s="235" t="s">
        <v>445</v>
      </c>
      <c r="H695" s="2"/>
      <c r="I695" s="491">
        <f>SUM(I696)</f>
        <v>239606</v>
      </c>
    </row>
    <row r="696" spans="1:9" ht="31.5" x14ac:dyDescent="0.25">
      <c r="A696" s="114" t="s">
        <v>598</v>
      </c>
      <c r="B696" s="381" t="s">
        <v>59</v>
      </c>
      <c r="C696" s="2" t="s">
        <v>35</v>
      </c>
      <c r="D696" s="2" t="s">
        <v>10</v>
      </c>
      <c r="E696" s="233" t="s">
        <v>242</v>
      </c>
      <c r="F696" s="234" t="s">
        <v>10</v>
      </c>
      <c r="G696" s="235" t="s">
        <v>445</v>
      </c>
      <c r="H696" s="2" t="s">
        <v>16</v>
      </c>
      <c r="I696" s="493">
        <v>239606</v>
      </c>
    </row>
    <row r="697" spans="1:9" ht="31.5" hidden="1" x14ac:dyDescent="0.25">
      <c r="A697" s="567" t="s">
        <v>629</v>
      </c>
      <c r="B697" s="381" t="s">
        <v>59</v>
      </c>
      <c r="C697" s="2" t="s">
        <v>35</v>
      </c>
      <c r="D697" s="2" t="s">
        <v>10</v>
      </c>
      <c r="E697" s="233" t="s">
        <v>242</v>
      </c>
      <c r="F697" s="234" t="s">
        <v>10</v>
      </c>
      <c r="G697" s="235" t="s">
        <v>628</v>
      </c>
      <c r="H697" s="2"/>
      <c r="I697" s="491">
        <f>SUM(I698)</f>
        <v>0</v>
      </c>
    </row>
    <row r="698" spans="1:9" ht="31.5" hidden="1" x14ac:dyDescent="0.25">
      <c r="A698" s="114" t="s">
        <v>598</v>
      </c>
      <c r="B698" s="381" t="s">
        <v>59</v>
      </c>
      <c r="C698" s="2" t="s">
        <v>35</v>
      </c>
      <c r="D698" s="2" t="s">
        <v>10</v>
      </c>
      <c r="E698" s="233" t="s">
        <v>242</v>
      </c>
      <c r="F698" s="234" t="s">
        <v>10</v>
      </c>
      <c r="G698" s="235" t="s">
        <v>628</v>
      </c>
      <c r="H698" s="2" t="s">
        <v>16</v>
      </c>
      <c r="I698" s="493"/>
    </row>
    <row r="699" spans="1:9" ht="48" customHeight="1" x14ac:dyDescent="0.25">
      <c r="A699" s="62" t="s">
        <v>166</v>
      </c>
      <c r="B699" s="381" t="s">
        <v>59</v>
      </c>
      <c r="C699" s="2" t="s">
        <v>35</v>
      </c>
      <c r="D699" s="2" t="s">
        <v>10</v>
      </c>
      <c r="E699" s="233" t="s">
        <v>512</v>
      </c>
      <c r="F699" s="234" t="s">
        <v>422</v>
      </c>
      <c r="G699" s="235" t="s">
        <v>423</v>
      </c>
      <c r="H699" s="2"/>
      <c r="I699" s="491">
        <f>SUM(I700)</f>
        <v>16958412</v>
      </c>
    </row>
    <row r="700" spans="1:9" ht="15.75" x14ac:dyDescent="0.25">
      <c r="A700" s="62" t="s">
        <v>513</v>
      </c>
      <c r="B700" s="381" t="s">
        <v>59</v>
      </c>
      <c r="C700" s="2" t="s">
        <v>35</v>
      </c>
      <c r="D700" s="2" t="s">
        <v>10</v>
      </c>
      <c r="E700" s="233" t="s">
        <v>243</v>
      </c>
      <c r="F700" s="234" t="s">
        <v>10</v>
      </c>
      <c r="G700" s="235" t="s">
        <v>423</v>
      </c>
      <c r="H700" s="2"/>
      <c r="I700" s="491">
        <f>SUM(I701+I705)</f>
        <v>16958412</v>
      </c>
    </row>
    <row r="701" spans="1:9" ht="31.5" x14ac:dyDescent="0.25">
      <c r="A701" s="62" t="s">
        <v>90</v>
      </c>
      <c r="B701" s="381" t="s">
        <v>59</v>
      </c>
      <c r="C701" s="2" t="s">
        <v>35</v>
      </c>
      <c r="D701" s="2" t="s">
        <v>10</v>
      </c>
      <c r="E701" s="233" t="s">
        <v>243</v>
      </c>
      <c r="F701" s="234" t="s">
        <v>10</v>
      </c>
      <c r="G701" s="235" t="s">
        <v>455</v>
      </c>
      <c r="H701" s="2"/>
      <c r="I701" s="491">
        <f>SUM(I702:I704)</f>
        <v>16958412</v>
      </c>
    </row>
    <row r="702" spans="1:9" ht="63" x14ac:dyDescent="0.25">
      <c r="A702" s="104" t="s">
        <v>80</v>
      </c>
      <c r="B702" s="381" t="s">
        <v>59</v>
      </c>
      <c r="C702" s="2" t="s">
        <v>35</v>
      </c>
      <c r="D702" s="2" t="s">
        <v>10</v>
      </c>
      <c r="E702" s="233" t="s">
        <v>243</v>
      </c>
      <c r="F702" s="234" t="s">
        <v>10</v>
      </c>
      <c r="G702" s="235" t="s">
        <v>455</v>
      </c>
      <c r="H702" s="2" t="s">
        <v>13</v>
      </c>
      <c r="I702" s="493">
        <v>9704098</v>
      </c>
    </row>
    <row r="703" spans="1:9" ht="31.5" x14ac:dyDescent="0.25">
      <c r="A703" s="114" t="s">
        <v>598</v>
      </c>
      <c r="B703" s="6" t="s">
        <v>59</v>
      </c>
      <c r="C703" s="2" t="s">
        <v>35</v>
      </c>
      <c r="D703" s="2" t="s">
        <v>10</v>
      </c>
      <c r="E703" s="233" t="s">
        <v>243</v>
      </c>
      <c r="F703" s="234" t="s">
        <v>10</v>
      </c>
      <c r="G703" s="235" t="s">
        <v>455</v>
      </c>
      <c r="H703" s="2" t="s">
        <v>16</v>
      </c>
      <c r="I703" s="493">
        <v>7249467</v>
      </c>
    </row>
    <row r="704" spans="1:9" ht="15.75" x14ac:dyDescent="0.25">
      <c r="A704" s="62" t="s">
        <v>18</v>
      </c>
      <c r="B704" s="381" t="s">
        <v>59</v>
      </c>
      <c r="C704" s="2" t="s">
        <v>35</v>
      </c>
      <c r="D704" s="2" t="s">
        <v>10</v>
      </c>
      <c r="E704" s="233" t="s">
        <v>243</v>
      </c>
      <c r="F704" s="234" t="s">
        <v>10</v>
      </c>
      <c r="G704" s="235" t="s">
        <v>455</v>
      </c>
      <c r="H704" s="2" t="s">
        <v>17</v>
      </c>
      <c r="I704" s="493">
        <v>4847</v>
      </c>
    </row>
    <row r="705" spans="1:9" s="563" customFormat="1" ht="48.75" hidden="1" customHeight="1" x14ac:dyDescent="0.25">
      <c r="A705" s="62" t="s">
        <v>895</v>
      </c>
      <c r="B705" s="564" t="s">
        <v>59</v>
      </c>
      <c r="C705" s="2" t="s">
        <v>35</v>
      </c>
      <c r="D705" s="2" t="s">
        <v>10</v>
      </c>
      <c r="E705" s="233" t="s">
        <v>243</v>
      </c>
      <c r="F705" s="234" t="s">
        <v>10</v>
      </c>
      <c r="G705" s="235" t="s">
        <v>894</v>
      </c>
      <c r="H705" s="2"/>
      <c r="I705" s="494">
        <f>SUM(I706)</f>
        <v>0</v>
      </c>
    </row>
    <row r="706" spans="1:9" s="563" customFormat="1" ht="31.5" hidden="1" x14ac:dyDescent="0.25">
      <c r="A706" s="114" t="s">
        <v>598</v>
      </c>
      <c r="B706" s="564" t="s">
        <v>59</v>
      </c>
      <c r="C706" s="2" t="s">
        <v>35</v>
      </c>
      <c r="D706" s="2" t="s">
        <v>10</v>
      </c>
      <c r="E706" s="233" t="s">
        <v>243</v>
      </c>
      <c r="F706" s="234" t="s">
        <v>10</v>
      </c>
      <c r="G706" s="235" t="s">
        <v>894</v>
      </c>
      <c r="H706" s="2" t="s">
        <v>16</v>
      </c>
      <c r="I706" s="493"/>
    </row>
    <row r="707" spans="1:9" s="65" customFormat="1" ht="47.25" x14ac:dyDescent="0.25">
      <c r="A707" s="105" t="s">
        <v>120</v>
      </c>
      <c r="B707" s="30" t="s">
        <v>59</v>
      </c>
      <c r="C707" s="28" t="s">
        <v>35</v>
      </c>
      <c r="D707" s="28" t="s">
        <v>10</v>
      </c>
      <c r="E707" s="230" t="s">
        <v>437</v>
      </c>
      <c r="F707" s="231" t="s">
        <v>422</v>
      </c>
      <c r="G707" s="232" t="s">
        <v>423</v>
      </c>
      <c r="H707" s="28"/>
      <c r="I707" s="490">
        <f>SUM(I708)</f>
        <v>124000</v>
      </c>
    </row>
    <row r="708" spans="1:9" s="65" customFormat="1" ht="63" x14ac:dyDescent="0.25">
      <c r="A708" s="106" t="s">
        <v>156</v>
      </c>
      <c r="B708" s="54" t="s">
        <v>59</v>
      </c>
      <c r="C708" s="35" t="s">
        <v>35</v>
      </c>
      <c r="D708" s="44" t="s">
        <v>10</v>
      </c>
      <c r="E708" s="272" t="s">
        <v>236</v>
      </c>
      <c r="F708" s="273" t="s">
        <v>422</v>
      </c>
      <c r="G708" s="274" t="s">
        <v>423</v>
      </c>
      <c r="H708" s="72"/>
      <c r="I708" s="494">
        <f>SUM(I709)</f>
        <v>124000</v>
      </c>
    </row>
    <row r="709" spans="1:9" s="65" customFormat="1" ht="31.5" x14ac:dyDescent="0.25">
      <c r="A709" s="106" t="s">
        <v>499</v>
      </c>
      <c r="B709" s="54" t="s">
        <v>59</v>
      </c>
      <c r="C709" s="35" t="s">
        <v>35</v>
      </c>
      <c r="D709" s="44" t="s">
        <v>10</v>
      </c>
      <c r="E709" s="272" t="s">
        <v>236</v>
      </c>
      <c r="F709" s="273" t="s">
        <v>10</v>
      </c>
      <c r="G709" s="274" t="s">
        <v>423</v>
      </c>
      <c r="H709" s="72"/>
      <c r="I709" s="494">
        <f>SUM(I710)</f>
        <v>124000</v>
      </c>
    </row>
    <row r="710" spans="1:9" s="37" customFormat="1" ht="31.5" x14ac:dyDescent="0.25">
      <c r="A710" s="107" t="s">
        <v>157</v>
      </c>
      <c r="B710" s="306" t="s">
        <v>59</v>
      </c>
      <c r="C710" s="35" t="s">
        <v>35</v>
      </c>
      <c r="D710" s="44" t="s">
        <v>10</v>
      </c>
      <c r="E710" s="272" t="s">
        <v>236</v>
      </c>
      <c r="F710" s="273" t="s">
        <v>10</v>
      </c>
      <c r="G710" s="274" t="s">
        <v>500</v>
      </c>
      <c r="H710" s="72"/>
      <c r="I710" s="494">
        <f>SUM(I711)</f>
        <v>124000</v>
      </c>
    </row>
    <row r="711" spans="1:9" s="37" customFormat="1" ht="31.5" x14ac:dyDescent="0.25">
      <c r="A711" s="108" t="s">
        <v>598</v>
      </c>
      <c r="B711" s="306" t="s">
        <v>59</v>
      </c>
      <c r="C711" s="44" t="s">
        <v>35</v>
      </c>
      <c r="D711" s="44" t="s">
        <v>10</v>
      </c>
      <c r="E711" s="272" t="s">
        <v>236</v>
      </c>
      <c r="F711" s="273" t="s">
        <v>10</v>
      </c>
      <c r="G711" s="274" t="s">
        <v>500</v>
      </c>
      <c r="H711" s="72" t="s">
        <v>16</v>
      </c>
      <c r="I711" s="495">
        <v>124000</v>
      </c>
    </row>
    <row r="712" spans="1:9" s="37" customFormat="1" ht="63" x14ac:dyDescent="0.25">
      <c r="A712" s="105" t="s">
        <v>136</v>
      </c>
      <c r="B712" s="30" t="s">
        <v>59</v>
      </c>
      <c r="C712" s="28" t="s">
        <v>35</v>
      </c>
      <c r="D712" s="42" t="s">
        <v>10</v>
      </c>
      <c r="E712" s="242" t="s">
        <v>212</v>
      </c>
      <c r="F712" s="243" t="s">
        <v>422</v>
      </c>
      <c r="G712" s="244" t="s">
        <v>423</v>
      </c>
      <c r="H712" s="28"/>
      <c r="I712" s="490">
        <f>SUM(I713)</f>
        <v>49000</v>
      </c>
    </row>
    <row r="713" spans="1:9" s="37" customFormat="1" ht="110.25" x14ac:dyDescent="0.25">
      <c r="A713" s="106" t="s">
        <v>152</v>
      </c>
      <c r="B713" s="54" t="s">
        <v>59</v>
      </c>
      <c r="C713" s="2" t="s">
        <v>35</v>
      </c>
      <c r="D713" s="35" t="s">
        <v>10</v>
      </c>
      <c r="E713" s="275" t="s">
        <v>214</v>
      </c>
      <c r="F713" s="276" t="s">
        <v>422</v>
      </c>
      <c r="G713" s="277" t="s">
        <v>423</v>
      </c>
      <c r="H713" s="2"/>
      <c r="I713" s="491">
        <f>SUM(I714)</f>
        <v>49000</v>
      </c>
    </row>
    <row r="714" spans="1:9" s="37" customFormat="1" ht="47.25" x14ac:dyDescent="0.25">
      <c r="A714" s="106" t="s">
        <v>442</v>
      </c>
      <c r="B714" s="54" t="s">
        <v>59</v>
      </c>
      <c r="C714" s="2" t="s">
        <v>35</v>
      </c>
      <c r="D714" s="35" t="s">
        <v>10</v>
      </c>
      <c r="E714" s="275" t="s">
        <v>214</v>
      </c>
      <c r="F714" s="276" t="s">
        <v>10</v>
      </c>
      <c r="G714" s="277" t="s">
        <v>423</v>
      </c>
      <c r="H714" s="2"/>
      <c r="I714" s="491">
        <f>SUM(I715)</f>
        <v>49000</v>
      </c>
    </row>
    <row r="715" spans="1:9" s="37" customFormat="1" ht="31.5" x14ac:dyDescent="0.25">
      <c r="A715" s="62" t="s">
        <v>105</v>
      </c>
      <c r="B715" s="381" t="s">
        <v>59</v>
      </c>
      <c r="C715" s="2" t="s">
        <v>35</v>
      </c>
      <c r="D715" s="35" t="s">
        <v>10</v>
      </c>
      <c r="E715" s="275" t="s">
        <v>214</v>
      </c>
      <c r="F715" s="276" t="s">
        <v>10</v>
      </c>
      <c r="G715" s="277" t="s">
        <v>443</v>
      </c>
      <c r="H715" s="2"/>
      <c r="I715" s="491">
        <f>SUM(I716)</f>
        <v>49000</v>
      </c>
    </row>
    <row r="716" spans="1:9" s="37" customFormat="1" ht="31.5" x14ac:dyDescent="0.25">
      <c r="A716" s="114" t="s">
        <v>598</v>
      </c>
      <c r="B716" s="6" t="s">
        <v>59</v>
      </c>
      <c r="C716" s="2" t="s">
        <v>35</v>
      </c>
      <c r="D716" s="35" t="s">
        <v>10</v>
      </c>
      <c r="E716" s="275" t="s">
        <v>214</v>
      </c>
      <c r="F716" s="276" t="s">
        <v>10</v>
      </c>
      <c r="G716" s="277" t="s">
        <v>443</v>
      </c>
      <c r="H716" s="2" t="s">
        <v>16</v>
      </c>
      <c r="I716" s="492">
        <v>49000</v>
      </c>
    </row>
    <row r="717" spans="1:9" s="65" customFormat="1" ht="31.5" x14ac:dyDescent="0.25">
      <c r="A717" s="102" t="s">
        <v>143</v>
      </c>
      <c r="B717" s="30" t="s">
        <v>59</v>
      </c>
      <c r="C717" s="28" t="s">
        <v>35</v>
      </c>
      <c r="D717" s="28" t="s">
        <v>10</v>
      </c>
      <c r="E717" s="230" t="s">
        <v>217</v>
      </c>
      <c r="F717" s="231" t="s">
        <v>422</v>
      </c>
      <c r="G717" s="232" t="s">
        <v>423</v>
      </c>
      <c r="H717" s="31"/>
      <c r="I717" s="490">
        <f>SUM(I718)</f>
        <v>25000</v>
      </c>
    </row>
    <row r="718" spans="1:9" s="65" customFormat="1" ht="63" x14ac:dyDescent="0.25">
      <c r="A718" s="104" t="s">
        <v>167</v>
      </c>
      <c r="B718" s="381" t="s">
        <v>59</v>
      </c>
      <c r="C718" s="2" t="s">
        <v>35</v>
      </c>
      <c r="D718" s="2" t="s">
        <v>10</v>
      </c>
      <c r="E718" s="233" t="s">
        <v>244</v>
      </c>
      <c r="F718" s="234" t="s">
        <v>422</v>
      </c>
      <c r="G718" s="235" t="s">
        <v>423</v>
      </c>
      <c r="H718" s="2"/>
      <c r="I718" s="491">
        <f>SUM(I719)</f>
        <v>25000</v>
      </c>
    </row>
    <row r="719" spans="1:9" s="65" customFormat="1" ht="33.75" customHeight="1" x14ac:dyDescent="0.25">
      <c r="A719" s="104" t="s">
        <v>514</v>
      </c>
      <c r="B719" s="381" t="s">
        <v>59</v>
      </c>
      <c r="C719" s="2" t="s">
        <v>35</v>
      </c>
      <c r="D719" s="2" t="s">
        <v>10</v>
      </c>
      <c r="E719" s="233" t="s">
        <v>244</v>
      </c>
      <c r="F719" s="234" t="s">
        <v>12</v>
      </c>
      <c r="G719" s="235" t="s">
        <v>423</v>
      </c>
      <c r="H719" s="2"/>
      <c r="I719" s="491">
        <f>SUM(I720+I722)</f>
        <v>25000</v>
      </c>
    </row>
    <row r="720" spans="1:9" s="65" customFormat="1" ht="16.5" hidden="1" customHeight="1" x14ac:dyDescent="0.25">
      <c r="A720" s="62" t="s">
        <v>106</v>
      </c>
      <c r="B720" s="381" t="s">
        <v>59</v>
      </c>
      <c r="C720" s="2" t="s">
        <v>35</v>
      </c>
      <c r="D720" s="2" t="s">
        <v>10</v>
      </c>
      <c r="E720" s="233" t="s">
        <v>244</v>
      </c>
      <c r="F720" s="234" t="s">
        <v>12</v>
      </c>
      <c r="G720" s="235" t="s">
        <v>445</v>
      </c>
      <c r="H720" s="2"/>
      <c r="I720" s="491">
        <f>SUM(I721)</f>
        <v>0</v>
      </c>
    </row>
    <row r="721" spans="1:9" s="65" customFormat="1" ht="33.75" hidden="1" customHeight="1" x14ac:dyDescent="0.25">
      <c r="A721" s="114" t="s">
        <v>598</v>
      </c>
      <c r="B721" s="6" t="s">
        <v>59</v>
      </c>
      <c r="C721" s="2" t="s">
        <v>35</v>
      </c>
      <c r="D721" s="2" t="s">
        <v>10</v>
      </c>
      <c r="E721" s="233" t="s">
        <v>244</v>
      </c>
      <c r="F721" s="234" t="s">
        <v>12</v>
      </c>
      <c r="G721" s="235" t="s">
        <v>445</v>
      </c>
      <c r="H721" s="2" t="s">
        <v>16</v>
      </c>
      <c r="I721" s="493"/>
    </row>
    <row r="722" spans="1:9" s="65" customFormat="1" ht="31.5" x14ac:dyDescent="0.25">
      <c r="A722" s="62" t="s">
        <v>516</v>
      </c>
      <c r="B722" s="381" t="s">
        <v>59</v>
      </c>
      <c r="C722" s="2" t="s">
        <v>35</v>
      </c>
      <c r="D722" s="2" t="s">
        <v>10</v>
      </c>
      <c r="E722" s="233" t="s">
        <v>244</v>
      </c>
      <c r="F722" s="234" t="s">
        <v>12</v>
      </c>
      <c r="G722" s="235" t="s">
        <v>515</v>
      </c>
      <c r="H722" s="2"/>
      <c r="I722" s="491">
        <f>SUM(I723)</f>
        <v>25000</v>
      </c>
    </row>
    <row r="723" spans="1:9" s="65" customFormat="1" ht="31.5" x14ac:dyDescent="0.25">
      <c r="A723" s="114" t="s">
        <v>598</v>
      </c>
      <c r="B723" s="6" t="s">
        <v>59</v>
      </c>
      <c r="C723" s="2" t="s">
        <v>35</v>
      </c>
      <c r="D723" s="2" t="s">
        <v>10</v>
      </c>
      <c r="E723" s="233" t="s">
        <v>244</v>
      </c>
      <c r="F723" s="234" t="s">
        <v>12</v>
      </c>
      <c r="G723" s="235" t="s">
        <v>515</v>
      </c>
      <c r="H723" s="2" t="s">
        <v>16</v>
      </c>
      <c r="I723" s="493">
        <v>25000</v>
      </c>
    </row>
    <row r="724" spans="1:9" ht="15.75" x14ac:dyDescent="0.25">
      <c r="A724" s="113" t="s">
        <v>36</v>
      </c>
      <c r="B724" s="26" t="s">
        <v>59</v>
      </c>
      <c r="C724" s="22" t="s">
        <v>35</v>
      </c>
      <c r="D724" s="22" t="s">
        <v>20</v>
      </c>
      <c r="E724" s="227"/>
      <c r="F724" s="228"/>
      <c r="G724" s="229"/>
      <c r="H724" s="22"/>
      <c r="I724" s="489">
        <f>SUM(I725,I744)</f>
        <v>7172670</v>
      </c>
    </row>
    <row r="725" spans="1:9" ht="31.5" x14ac:dyDescent="0.25">
      <c r="A725" s="102" t="s">
        <v>158</v>
      </c>
      <c r="B725" s="30" t="s">
        <v>59</v>
      </c>
      <c r="C725" s="28" t="s">
        <v>35</v>
      </c>
      <c r="D725" s="28" t="s">
        <v>20</v>
      </c>
      <c r="E725" s="230" t="s">
        <v>239</v>
      </c>
      <c r="F725" s="231" t="s">
        <v>422</v>
      </c>
      <c r="G725" s="232" t="s">
        <v>423</v>
      </c>
      <c r="H725" s="28"/>
      <c r="I725" s="490">
        <f>SUM(I732+I726)</f>
        <v>7165670</v>
      </c>
    </row>
    <row r="726" spans="1:9" ht="47.25" x14ac:dyDescent="0.25">
      <c r="A726" s="62" t="s">
        <v>166</v>
      </c>
      <c r="B726" s="381" t="s">
        <v>59</v>
      </c>
      <c r="C726" s="2" t="s">
        <v>35</v>
      </c>
      <c r="D726" s="2" t="s">
        <v>20</v>
      </c>
      <c r="E726" s="233" t="s">
        <v>512</v>
      </c>
      <c r="F726" s="234" t="s">
        <v>422</v>
      </c>
      <c r="G726" s="235" t="s">
        <v>423</v>
      </c>
      <c r="H726" s="2"/>
      <c r="I726" s="491">
        <f>SUM(I727)</f>
        <v>366200</v>
      </c>
    </row>
    <row r="727" spans="1:9" ht="16.5" customHeight="1" x14ac:dyDescent="0.25">
      <c r="A727" s="109" t="s">
        <v>762</v>
      </c>
      <c r="B727" s="381" t="s">
        <v>59</v>
      </c>
      <c r="C727" s="2" t="s">
        <v>35</v>
      </c>
      <c r="D727" s="2" t="s">
        <v>20</v>
      </c>
      <c r="E727" s="233" t="s">
        <v>243</v>
      </c>
      <c r="F727" s="234" t="s">
        <v>12</v>
      </c>
      <c r="G727" s="235" t="s">
        <v>423</v>
      </c>
      <c r="H727" s="2"/>
      <c r="I727" s="491">
        <f>SUM(I728+I730)</f>
        <v>366200</v>
      </c>
    </row>
    <row r="728" spans="1:9" ht="31.5" x14ac:dyDescent="0.25">
      <c r="A728" s="109" t="s">
        <v>761</v>
      </c>
      <c r="B728" s="381" t="s">
        <v>59</v>
      </c>
      <c r="C728" s="2" t="s">
        <v>35</v>
      </c>
      <c r="D728" s="2" t="s">
        <v>20</v>
      </c>
      <c r="E728" s="233" t="s">
        <v>243</v>
      </c>
      <c r="F728" s="234" t="s">
        <v>12</v>
      </c>
      <c r="G728" s="235" t="s">
        <v>760</v>
      </c>
      <c r="H728" s="2"/>
      <c r="I728" s="491">
        <f>SUM(I729)</f>
        <v>366200</v>
      </c>
    </row>
    <row r="729" spans="1:9" ht="15.75" x14ac:dyDescent="0.25">
      <c r="A729" s="109" t="s">
        <v>21</v>
      </c>
      <c r="B729" s="381" t="s">
        <v>59</v>
      </c>
      <c r="C729" s="2" t="s">
        <v>35</v>
      </c>
      <c r="D729" s="2" t="s">
        <v>20</v>
      </c>
      <c r="E729" s="233" t="s">
        <v>243</v>
      </c>
      <c r="F729" s="234" t="s">
        <v>12</v>
      </c>
      <c r="G729" s="235" t="s">
        <v>760</v>
      </c>
      <c r="H729" s="2" t="s">
        <v>68</v>
      </c>
      <c r="I729" s="493">
        <v>366200</v>
      </c>
    </row>
    <row r="730" spans="1:9" ht="15.75" hidden="1" x14ac:dyDescent="0.25">
      <c r="A730" s="109" t="s">
        <v>843</v>
      </c>
      <c r="B730" s="381" t="s">
        <v>59</v>
      </c>
      <c r="C730" s="44" t="s">
        <v>35</v>
      </c>
      <c r="D730" s="44" t="s">
        <v>20</v>
      </c>
      <c r="E730" s="272" t="s">
        <v>245</v>
      </c>
      <c r="F730" s="273" t="s">
        <v>521</v>
      </c>
      <c r="G730" s="274" t="s">
        <v>842</v>
      </c>
      <c r="H730" s="2"/>
      <c r="I730" s="491">
        <f>SUM(I731)</f>
        <v>0</v>
      </c>
    </row>
    <row r="731" spans="1:9" ht="31.5" hidden="1" x14ac:dyDescent="0.25">
      <c r="A731" s="114" t="s">
        <v>598</v>
      </c>
      <c r="B731" s="381" t="s">
        <v>59</v>
      </c>
      <c r="C731" s="44" t="s">
        <v>35</v>
      </c>
      <c r="D731" s="44" t="s">
        <v>20</v>
      </c>
      <c r="E731" s="272" t="s">
        <v>245</v>
      </c>
      <c r="F731" s="273" t="s">
        <v>521</v>
      </c>
      <c r="G731" s="274" t="s">
        <v>842</v>
      </c>
      <c r="H731" s="2" t="s">
        <v>16</v>
      </c>
      <c r="I731" s="493"/>
    </row>
    <row r="732" spans="1:9" ht="48.75" customHeight="1" x14ac:dyDescent="0.25">
      <c r="A732" s="62" t="s">
        <v>168</v>
      </c>
      <c r="B732" s="381" t="s">
        <v>59</v>
      </c>
      <c r="C732" s="2" t="s">
        <v>35</v>
      </c>
      <c r="D732" s="2" t="s">
        <v>20</v>
      </c>
      <c r="E732" s="233" t="s">
        <v>245</v>
      </c>
      <c r="F732" s="234" t="s">
        <v>422</v>
      </c>
      <c r="G732" s="235" t="s">
        <v>423</v>
      </c>
      <c r="H732" s="2"/>
      <c r="I732" s="491">
        <f>SUM(I733+I737)</f>
        <v>6799470</v>
      </c>
    </row>
    <row r="733" spans="1:9" ht="78.75" x14ac:dyDescent="0.25">
      <c r="A733" s="62" t="s">
        <v>520</v>
      </c>
      <c r="B733" s="381" t="s">
        <v>59</v>
      </c>
      <c r="C733" s="2" t="s">
        <v>35</v>
      </c>
      <c r="D733" s="2" t="s">
        <v>20</v>
      </c>
      <c r="E733" s="233" t="s">
        <v>245</v>
      </c>
      <c r="F733" s="234" t="s">
        <v>10</v>
      </c>
      <c r="G733" s="235" t="s">
        <v>423</v>
      </c>
      <c r="H733" s="2"/>
      <c r="I733" s="491">
        <f>SUM(I734)</f>
        <v>1267119</v>
      </c>
    </row>
    <row r="734" spans="1:9" ht="31.5" x14ac:dyDescent="0.25">
      <c r="A734" s="62" t="s">
        <v>79</v>
      </c>
      <c r="B734" s="381" t="s">
        <v>59</v>
      </c>
      <c r="C734" s="44" t="s">
        <v>35</v>
      </c>
      <c r="D734" s="44" t="s">
        <v>20</v>
      </c>
      <c r="E734" s="272" t="s">
        <v>245</v>
      </c>
      <c r="F734" s="273" t="s">
        <v>521</v>
      </c>
      <c r="G734" s="274" t="s">
        <v>427</v>
      </c>
      <c r="H734" s="44"/>
      <c r="I734" s="491">
        <f>SUM(I735:I736)</f>
        <v>1267119</v>
      </c>
    </row>
    <row r="735" spans="1:9" ht="63" x14ac:dyDescent="0.25">
      <c r="A735" s="104" t="s">
        <v>80</v>
      </c>
      <c r="B735" s="381" t="s">
        <v>59</v>
      </c>
      <c r="C735" s="2" t="s">
        <v>35</v>
      </c>
      <c r="D735" s="2" t="s">
        <v>20</v>
      </c>
      <c r="E735" s="233" t="s">
        <v>245</v>
      </c>
      <c r="F735" s="234" t="s">
        <v>521</v>
      </c>
      <c r="G735" s="235" t="s">
        <v>427</v>
      </c>
      <c r="H735" s="2" t="s">
        <v>13</v>
      </c>
      <c r="I735" s="493">
        <v>1267119</v>
      </c>
    </row>
    <row r="736" spans="1:9" ht="15.75" hidden="1" x14ac:dyDescent="0.25">
      <c r="A736" s="62" t="s">
        <v>18</v>
      </c>
      <c r="B736" s="381" t="s">
        <v>59</v>
      </c>
      <c r="C736" s="2" t="s">
        <v>35</v>
      </c>
      <c r="D736" s="2" t="s">
        <v>20</v>
      </c>
      <c r="E736" s="233" t="s">
        <v>245</v>
      </c>
      <c r="F736" s="234" t="s">
        <v>521</v>
      </c>
      <c r="G736" s="235" t="s">
        <v>427</v>
      </c>
      <c r="H736" s="2" t="s">
        <v>17</v>
      </c>
      <c r="I736" s="493"/>
    </row>
    <row r="737" spans="1:9" ht="47.25" x14ac:dyDescent="0.25">
      <c r="A737" s="62" t="s">
        <v>517</v>
      </c>
      <c r="B737" s="381" t="s">
        <v>59</v>
      </c>
      <c r="C737" s="2" t="s">
        <v>35</v>
      </c>
      <c r="D737" s="2" t="s">
        <v>20</v>
      </c>
      <c r="E737" s="233" t="s">
        <v>245</v>
      </c>
      <c r="F737" s="234" t="s">
        <v>12</v>
      </c>
      <c r="G737" s="235" t="s">
        <v>423</v>
      </c>
      <c r="H737" s="2"/>
      <c r="I737" s="491">
        <f>SUM(I738+I740)</f>
        <v>5532351</v>
      </c>
    </row>
    <row r="738" spans="1:9" ht="47.25" x14ac:dyDescent="0.25">
      <c r="A738" s="62" t="s">
        <v>92</v>
      </c>
      <c r="B738" s="381" t="s">
        <v>59</v>
      </c>
      <c r="C738" s="2" t="s">
        <v>35</v>
      </c>
      <c r="D738" s="2" t="s">
        <v>20</v>
      </c>
      <c r="E738" s="233" t="s">
        <v>245</v>
      </c>
      <c r="F738" s="234" t="s">
        <v>518</v>
      </c>
      <c r="G738" s="235" t="s">
        <v>519</v>
      </c>
      <c r="H738" s="2"/>
      <c r="I738" s="491">
        <f>SUM(I739)</f>
        <v>52872</v>
      </c>
    </row>
    <row r="739" spans="1:9" ht="63" x14ac:dyDescent="0.25">
      <c r="A739" s="104" t="s">
        <v>80</v>
      </c>
      <c r="B739" s="381" t="s">
        <v>59</v>
      </c>
      <c r="C739" s="2" t="s">
        <v>35</v>
      </c>
      <c r="D739" s="2" t="s">
        <v>20</v>
      </c>
      <c r="E739" s="233" t="s">
        <v>245</v>
      </c>
      <c r="F739" s="234" t="s">
        <v>518</v>
      </c>
      <c r="G739" s="235" t="s">
        <v>519</v>
      </c>
      <c r="H739" s="2" t="s">
        <v>13</v>
      </c>
      <c r="I739" s="493">
        <v>52872</v>
      </c>
    </row>
    <row r="740" spans="1:9" ht="31.5" x14ac:dyDescent="0.25">
      <c r="A740" s="62" t="s">
        <v>90</v>
      </c>
      <c r="B740" s="381" t="s">
        <v>59</v>
      </c>
      <c r="C740" s="2" t="s">
        <v>35</v>
      </c>
      <c r="D740" s="2" t="s">
        <v>20</v>
      </c>
      <c r="E740" s="233" t="s">
        <v>245</v>
      </c>
      <c r="F740" s="234" t="s">
        <v>518</v>
      </c>
      <c r="G740" s="235" t="s">
        <v>455</v>
      </c>
      <c r="H740" s="2"/>
      <c r="I740" s="491">
        <f>SUM(I741:I743)</f>
        <v>5479479</v>
      </c>
    </row>
    <row r="741" spans="1:9" ht="63" x14ac:dyDescent="0.25">
      <c r="A741" s="104" t="s">
        <v>80</v>
      </c>
      <c r="B741" s="381" t="s">
        <v>59</v>
      </c>
      <c r="C741" s="2" t="s">
        <v>35</v>
      </c>
      <c r="D741" s="2" t="s">
        <v>20</v>
      </c>
      <c r="E741" s="233" t="s">
        <v>245</v>
      </c>
      <c r="F741" s="234" t="s">
        <v>518</v>
      </c>
      <c r="G741" s="235" t="s">
        <v>455</v>
      </c>
      <c r="H741" s="2" t="s">
        <v>13</v>
      </c>
      <c r="I741" s="493">
        <v>5007879</v>
      </c>
    </row>
    <row r="742" spans="1:9" ht="31.5" x14ac:dyDescent="0.25">
      <c r="A742" s="114" t="s">
        <v>598</v>
      </c>
      <c r="B742" s="6" t="s">
        <v>59</v>
      </c>
      <c r="C742" s="2" t="s">
        <v>35</v>
      </c>
      <c r="D742" s="2" t="s">
        <v>20</v>
      </c>
      <c r="E742" s="233" t="s">
        <v>245</v>
      </c>
      <c r="F742" s="234" t="s">
        <v>518</v>
      </c>
      <c r="G742" s="235" t="s">
        <v>455</v>
      </c>
      <c r="H742" s="2" t="s">
        <v>16</v>
      </c>
      <c r="I742" s="576">
        <v>471225</v>
      </c>
    </row>
    <row r="743" spans="1:9" ht="15.75" x14ac:dyDescent="0.25">
      <c r="A743" s="62" t="s">
        <v>18</v>
      </c>
      <c r="B743" s="381" t="s">
        <v>59</v>
      </c>
      <c r="C743" s="2" t="s">
        <v>35</v>
      </c>
      <c r="D743" s="2" t="s">
        <v>20</v>
      </c>
      <c r="E743" s="233" t="s">
        <v>245</v>
      </c>
      <c r="F743" s="234" t="s">
        <v>518</v>
      </c>
      <c r="G743" s="235" t="s">
        <v>455</v>
      </c>
      <c r="H743" s="2" t="s">
        <v>17</v>
      </c>
      <c r="I743" s="493">
        <v>375</v>
      </c>
    </row>
    <row r="744" spans="1:9" ht="47.25" x14ac:dyDescent="0.25">
      <c r="A744" s="105" t="s">
        <v>111</v>
      </c>
      <c r="B744" s="30" t="s">
        <v>59</v>
      </c>
      <c r="C744" s="28" t="s">
        <v>35</v>
      </c>
      <c r="D744" s="28" t="s">
        <v>20</v>
      </c>
      <c r="E744" s="230" t="s">
        <v>425</v>
      </c>
      <c r="F744" s="231" t="s">
        <v>422</v>
      </c>
      <c r="G744" s="232" t="s">
        <v>423</v>
      </c>
      <c r="H744" s="28"/>
      <c r="I744" s="490">
        <f>SUM(I745)</f>
        <v>7000</v>
      </c>
    </row>
    <row r="745" spans="1:9" ht="63" x14ac:dyDescent="0.25">
      <c r="A745" s="106" t="s">
        <v>124</v>
      </c>
      <c r="B745" s="54" t="s">
        <v>59</v>
      </c>
      <c r="C745" s="2" t="s">
        <v>35</v>
      </c>
      <c r="D745" s="2" t="s">
        <v>20</v>
      </c>
      <c r="E745" s="233" t="s">
        <v>196</v>
      </c>
      <c r="F745" s="234" t="s">
        <v>422</v>
      </c>
      <c r="G745" s="235" t="s">
        <v>423</v>
      </c>
      <c r="H745" s="44"/>
      <c r="I745" s="491">
        <f>SUM(I746)</f>
        <v>7000</v>
      </c>
    </row>
    <row r="746" spans="1:9" ht="47.25" x14ac:dyDescent="0.25">
      <c r="A746" s="106" t="s">
        <v>429</v>
      </c>
      <c r="B746" s="54" t="s">
        <v>59</v>
      </c>
      <c r="C746" s="2" t="s">
        <v>35</v>
      </c>
      <c r="D746" s="2" t="s">
        <v>20</v>
      </c>
      <c r="E746" s="233" t="s">
        <v>196</v>
      </c>
      <c r="F746" s="234" t="s">
        <v>10</v>
      </c>
      <c r="G746" s="235" t="s">
        <v>423</v>
      </c>
      <c r="H746" s="44"/>
      <c r="I746" s="491">
        <f>SUM(I747)</f>
        <v>7000</v>
      </c>
    </row>
    <row r="747" spans="1:9" ht="15.75" x14ac:dyDescent="0.25">
      <c r="A747" s="106" t="s">
        <v>113</v>
      </c>
      <c r="B747" s="54" t="s">
        <v>59</v>
      </c>
      <c r="C747" s="2" t="s">
        <v>35</v>
      </c>
      <c r="D747" s="2" t="s">
        <v>20</v>
      </c>
      <c r="E747" s="233" t="s">
        <v>196</v>
      </c>
      <c r="F747" s="234" t="s">
        <v>10</v>
      </c>
      <c r="G747" s="235" t="s">
        <v>428</v>
      </c>
      <c r="H747" s="44"/>
      <c r="I747" s="491">
        <f>SUM(I748)</f>
        <v>7000</v>
      </c>
    </row>
    <row r="748" spans="1:9" ht="31.5" x14ac:dyDescent="0.25">
      <c r="A748" s="114" t="s">
        <v>598</v>
      </c>
      <c r="B748" s="6" t="s">
        <v>59</v>
      </c>
      <c r="C748" s="2" t="s">
        <v>35</v>
      </c>
      <c r="D748" s="2" t="s">
        <v>20</v>
      </c>
      <c r="E748" s="233" t="s">
        <v>196</v>
      </c>
      <c r="F748" s="234" t="s">
        <v>10</v>
      </c>
      <c r="G748" s="235" t="s">
        <v>428</v>
      </c>
      <c r="H748" s="2" t="s">
        <v>16</v>
      </c>
      <c r="I748" s="493">
        <v>7000</v>
      </c>
    </row>
    <row r="749" spans="1:9" ht="15.75" x14ac:dyDescent="0.25">
      <c r="A749" s="117" t="s">
        <v>37</v>
      </c>
      <c r="B749" s="19" t="s">
        <v>59</v>
      </c>
      <c r="C749" s="19">
        <v>10</v>
      </c>
      <c r="D749" s="19"/>
      <c r="E749" s="263"/>
      <c r="F749" s="264"/>
      <c r="G749" s="265"/>
      <c r="H749" s="15"/>
      <c r="I749" s="488">
        <f>SUM(I750)</f>
        <v>1293477</v>
      </c>
    </row>
    <row r="750" spans="1:9" ht="15.75" x14ac:dyDescent="0.25">
      <c r="A750" s="113" t="s">
        <v>41</v>
      </c>
      <c r="B750" s="26" t="s">
        <v>59</v>
      </c>
      <c r="C750" s="26">
        <v>10</v>
      </c>
      <c r="D750" s="22" t="s">
        <v>15</v>
      </c>
      <c r="E750" s="227"/>
      <c r="F750" s="228"/>
      <c r="G750" s="229"/>
      <c r="H750" s="22"/>
      <c r="I750" s="489">
        <f>SUM(I751)</f>
        <v>1293477</v>
      </c>
    </row>
    <row r="751" spans="1:9" ht="31.5" x14ac:dyDescent="0.25">
      <c r="A751" s="102" t="s">
        <v>158</v>
      </c>
      <c r="B751" s="30" t="s">
        <v>59</v>
      </c>
      <c r="C751" s="28" t="s">
        <v>57</v>
      </c>
      <c r="D751" s="28" t="s">
        <v>15</v>
      </c>
      <c r="E751" s="230" t="s">
        <v>239</v>
      </c>
      <c r="F751" s="231" t="s">
        <v>422</v>
      </c>
      <c r="G751" s="232" t="s">
        <v>423</v>
      </c>
      <c r="H751" s="28"/>
      <c r="I751" s="490">
        <f>SUM(I752,I757,I762)</f>
        <v>1293477</v>
      </c>
    </row>
    <row r="752" spans="1:9" ht="48" customHeight="1" x14ac:dyDescent="0.25">
      <c r="A752" s="104" t="s">
        <v>165</v>
      </c>
      <c r="B752" s="381" t="s">
        <v>59</v>
      </c>
      <c r="C752" s="54">
        <v>10</v>
      </c>
      <c r="D752" s="44" t="s">
        <v>15</v>
      </c>
      <c r="E752" s="272" t="s">
        <v>242</v>
      </c>
      <c r="F752" s="273" t="s">
        <v>422</v>
      </c>
      <c r="G752" s="274" t="s">
        <v>423</v>
      </c>
      <c r="H752" s="44"/>
      <c r="I752" s="491">
        <f>SUM(I753)</f>
        <v>572850</v>
      </c>
    </row>
    <row r="753" spans="1:9" ht="31.5" x14ac:dyDescent="0.25">
      <c r="A753" s="104" t="s">
        <v>511</v>
      </c>
      <c r="B753" s="381" t="s">
        <v>59</v>
      </c>
      <c r="C753" s="54">
        <v>10</v>
      </c>
      <c r="D753" s="44" t="s">
        <v>15</v>
      </c>
      <c r="E753" s="272" t="s">
        <v>242</v>
      </c>
      <c r="F753" s="273" t="s">
        <v>10</v>
      </c>
      <c r="G753" s="274" t="s">
        <v>423</v>
      </c>
      <c r="H753" s="44"/>
      <c r="I753" s="491">
        <f>SUM(I754)</f>
        <v>572850</v>
      </c>
    </row>
    <row r="754" spans="1:9" ht="33" customHeight="1" x14ac:dyDescent="0.25">
      <c r="A754" s="104" t="s">
        <v>171</v>
      </c>
      <c r="B754" s="381" t="s">
        <v>59</v>
      </c>
      <c r="C754" s="54">
        <v>10</v>
      </c>
      <c r="D754" s="44" t="s">
        <v>15</v>
      </c>
      <c r="E754" s="272" t="s">
        <v>242</v>
      </c>
      <c r="F754" s="273" t="s">
        <v>521</v>
      </c>
      <c r="G754" s="274" t="s">
        <v>523</v>
      </c>
      <c r="H754" s="44"/>
      <c r="I754" s="491">
        <f>SUM(I755:I756)</f>
        <v>572850</v>
      </c>
    </row>
    <row r="755" spans="1:9" ht="31.5" x14ac:dyDescent="0.25">
      <c r="A755" s="114" t="s">
        <v>598</v>
      </c>
      <c r="B755" s="6" t="s">
        <v>59</v>
      </c>
      <c r="C755" s="54">
        <v>10</v>
      </c>
      <c r="D755" s="44" t="s">
        <v>15</v>
      </c>
      <c r="E755" s="272" t="s">
        <v>242</v>
      </c>
      <c r="F755" s="273" t="s">
        <v>521</v>
      </c>
      <c r="G755" s="274" t="s">
        <v>523</v>
      </c>
      <c r="H755" s="44" t="s">
        <v>16</v>
      </c>
      <c r="I755" s="493">
        <v>3150</v>
      </c>
    </row>
    <row r="756" spans="1:9" ht="15.75" x14ac:dyDescent="0.25">
      <c r="A756" s="62" t="s">
        <v>40</v>
      </c>
      <c r="B756" s="381" t="s">
        <v>59</v>
      </c>
      <c r="C756" s="54">
        <v>10</v>
      </c>
      <c r="D756" s="44" t="s">
        <v>15</v>
      </c>
      <c r="E756" s="272" t="s">
        <v>242</v>
      </c>
      <c r="F756" s="273" t="s">
        <v>521</v>
      </c>
      <c r="G756" s="274" t="s">
        <v>523</v>
      </c>
      <c r="H756" s="44" t="s">
        <v>39</v>
      </c>
      <c r="I756" s="493">
        <v>569700</v>
      </c>
    </row>
    <row r="757" spans="1:9" ht="48.75" customHeight="1" x14ac:dyDescent="0.25">
      <c r="A757" s="62" t="s">
        <v>166</v>
      </c>
      <c r="B757" s="381" t="s">
        <v>59</v>
      </c>
      <c r="C757" s="54">
        <v>10</v>
      </c>
      <c r="D757" s="44" t="s">
        <v>15</v>
      </c>
      <c r="E757" s="272" t="s">
        <v>512</v>
      </c>
      <c r="F757" s="273" t="s">
        <v>422</v>
      </c>
      <c r="G757" s="274" t="s">
        <v>423</v>
      </c>
      <c r="H757" s="44"/>
      <c r="I757" s="491">
        <f>SUM(I758)</f>
        <v>491627</v>
      </c>
    </row>
    <row r="758" spans="1:9" ht="15.75" x14ac:dyDescent="0.25">
      <c r="A758" s="62" t="s">
        <v>513</v>
      </c>
      <c r="B758" s="381" t="s">
        <v>59</v>
      </c>
      <c r="C758" s="54">
        <v>10</v>
      </c>
      <c r="D758" s="44" t="s">
        <v>15</v>
      </c>
      <c r="E758" s="272" t="s">
        <v>243</v>
      </c>
      <c r="F758" s="273" t="s">
        <v>10</v>
      </c>
      <c r="G758" s="274" t="s">
        <v>423</v>
      </c>
      <c r="H758" s="44"/>
      <c r="I758" s="491">
        <f>SUM(I759)</f>
        <v>491627</v>
      </c>
    </row>
    <row r="759" spans="1:9" ht="33.75" customHeight="1" x14ac:dyDescent="0.25">
      <c r="A759" s="104" t="s">
        <v>171</v>
      </c>
      <c r="B759" s="381" t="s">
        <v>59</v>
      </c>
      <c r="C759" s="54">
        <v>10</v>
      </c>
      <c r="D759" s="44" t="s">
        <v>15</v>
      </c>
      <c r="E759" s="272" t="s">
        <v>243</v>
      </c>
      <c r="F759" s="273" t="s">
        <v>521</v>
      </c>
      <c r="G759" s="274" t="s">
        <v>523</v>
      </c>
      <c r="H759" s="44"/>
      <c r="I759" s="491">
        <f>SUM(I760:I761)</f>
        <v>491627</v>
      </c>
    </row>
    <row r="760" spans="1:9" ht="31.5" x14ac:dyDescent="0.25">
      <c r="A760" s="114" t="s">
        <v>598</v>
      </c>
      <c r="B760" s="6" t="s">
        <v>59</v>
      </c>
      <c r="C760" s="54">
        <v>10</v>
      </c>
      <c r="D760" s="44" t="s">
        <v>15</v>
      </c>
      <c r="E760" s="272" t="s">
        <v>243</v>
      </c>
      <c r="F760" s="273" t="s">
        <v>521</v>
      </c>
      <c r="G760" s="274" t="s">
        <v>523</v>
      </c>
      <c r="H760" s="44" t="s">
        <v>16</v>
      </c>
      <c r="I760" s="493">
        <v>2548</v>
      </c>
    </row>
    <row r="761" spans="1:9" ht="15.75" x14ac:dyDescent="0.25">
      <c r="A761" s="62" t="s">
        <v>40</v>
      </c>
      <c r="B761" s="381" t="s">
        <v>59</v>
      </c>
      <c r="C761" s="54">
        <v>10</v>
      </c>
      <c r="D761" s="44" t="s">
        <v>15</v>
      </c>
      <c r="E761" s="272" t="s">
        <v>243</v>
      </c>
      <c r="F761" s="273" t="s">
        <v>521</v>
      </c>
      <c r="G761" s="274" t="s">
        <v>523</v>
      </c>
      <c r="H761" s="44" t="s">
        <v>39</v>
      </c>
      <c r="I761" s="493">
        <v>489079</v>
      </c>
    </row>
    <row r="762" spans="1:9" ht="50.25" customHeight="1" x14ac:dyDescent="0.25">
      <c r="A762" s="62" t="s">
        <v>159</v>
      </c>
      <c r="B762" s="381" t="s">
        <v>59</v>
      </c>
      <c r="C762" s="54">
        <v>10</v>
      </c>
      <c r="D762" s="44" t="s">
        <v>15</v>
      </c>
      <c r="E762" s="272" t="s">
        <v>240</v>
      </c>
      <c r="F762" s="273" t="s">
        <v>422</v>
      </c>
      <c r="G762" s="274" t="s">
        <v>423</v>
      </c>
      <c r="H762" s="44"/>
      <c r="I762" s="491">
        <f>SUM(I763)</f>
        <v>229000</v>
      </c>
    </row>
    <row r="763" spans="1:9" ht="47.25" x14ac:dyDescent="0.25">
      <c r="A763" s="62" t="s">
        <v>501</v>
      </c>
      <c r="B763" s="381" t="s">
        <v>59</v>
      </c>
      <c r="C763" s="54">
        <v>10</v>
      </c>
      <c r="D763" s="44" t="s">
        <v>15</v>
      </c>
      <c r="E763" s="272" t="s">
        <v>240</v>
      </c>
      <c r="F763" s="273" t="s">
        <v>10</v>
      </c>
      <c r="G763" s="274" t="s">
        <v>423</v>
      </c>
      <c r="H763" s="44"/>
      <c r="I763" s="491">
        <f>SUM(I764)</f>
        <v>229000</v>
      </c>
    </row>
    <row r="764" spans="1:9" ht="78.75" x14ac:dyDescent="0.25">
      <c r="A764" s="62" t="s">
        <v>525</v>
      </c>
      <c r="B764" s="381" t="s">
        <v>59</v>
      </c>
      <c r="C764" s="54">
        <v>10</v>
      </c>
      <c r="D764" s="44" t="s">
        <v>15</v>
      </c>
      <c r="E764" s="272" t="s">
        <v>240</v>
      </c>
      <c r="F764" s="273" t="s">
        <v>10</v>
      </c>
      <c r="G764" s="274" t="s">
        <v>524</v>
      </c>
      <c r="H764" s="44"/>
      <c r="I764" s="491">
        <f>SUM(I765:I766)</f>
        <v>229000</v>
      </c>
    </row>
    <row r="765" spans="1:9" ht="31.5" x14ac:dyDescent="0.25">
      <c r="A765" s="114" t="s">
        <v>598</v>
      </c>
      <c r="B765" s="6" t="s">
        <v>59</v>
      </c>
      <c r="C765" s="54">
        <v>10</v>
      </c>
      <c r="D765" s="44" t="s">
        <v>15</v>
      </c>
      <c r="E765" s="272" t="s">
        <v>240</v>
      </c>
      <c r="F765" s="273" t="s">
        <v>10</v>
      </c>
      <c r="G765" s="274" t="s">
        <v>524</v>
      </c>
      <c r="H765" s="44" t="s">
        <v>16</v>
      </c>
      <c r="I765" s="493">
        <v>1140</v>
      </c>
    </row>
    <row r="766" spans="1:9" ht="15.75" x14ac:dyDescent="0.25">
      <c r="A766" s="62" t="s">
        <v>40</v>
      </c>
      <c r="B766" s="381" t="s">
        <v>59</v>
      </c>
      <c r="C766" s="54">
        <v>10</v>
      </c>
      <c r="D766" s="44" t="s">
        <v>15</v>
      </c>
      <c r="E766" s="272" t="s">
        <v>240</v>
      </c>
      <c r="F766" s="273" t="s">
        <v>10</v>
      </c>
      <c r="G766" s="274" t="s">
        <v>524</v>
      </c>
      <c r="H766" s="44" t="s">
        <v>39</v>
      </c>
      <c r="I766" s="493">
        <v>227860</v>
      </c>
    </row>
    <row r="767" spans="1:9" ht="15.75" x14ac:dyDescent="0.25">
      <c r="A767" s="117" t="s">
        <v>43</v>
      </c>
      <c r="B767" s="19" t="s">
        <v>59</v>
      </c>
      <c r="C767" s="19">
        <v>11</v>
      </c>
      <c r="D767" s="19"/>
      <c r="E767" s="263"/>
      <c r="F767" s="264"/>
      <c r="G767" s="265"/>
      <c r="H767" s="15"/>
      <c r="I767" s="488">
        <f t="shared" ref="I767:I772" si="2">SUM(I768)</f>
        <v>150000</v>
      </c>
    </row>
    <row r="768" spans="1:9" ht="15.75" x14ac:dyDescent="0.25">
      <c r="A768" s="113" t="s">
        <v>44</v>
      </c>
      <c r="B768" s="26" t="s">
        <v>59</v>
      </c>
      <c r="C768" s="26">
        <v>11</v>
      </c>
      <c r="D768" s="22" t="s">
        <v>12</v>
      </c>
      <c r="E768" s="227"/>
      <c r="F768" s="228"/>
      <c r="G768" s="229"/>
      <c r="H768" s="22"/>
      <c r="I768" s="489">
        <f t="shared" si="2"/>
        <v>150000</v>
      </c>
    </row>
    <row r="769" spans="1:9" ht="63" x14ac:dyDescent="0.25">
      <c r="A769" s="111" t="s">
        <v>160</v>
      </c>
      <c r="B769" s="30" t="s">
        <v>59</v>
      </c>
      <c r="C769" s="28" t="s">
        <v>45</v>
      </c>
      <c r="D769" s="28" t="s">
        <v>12</v>
      </c>
      <c r="E769" s="230" t="s">
        <v>503</v>
      </c>
      <c r="F769" s="231" t="s">
        <v>422</v>
      </c>
      <c r="G769" s="232" t="s">
        <v>423</v>
      </c>
      <c r="H769" s="28"/>
      <c r="I769" s="490">
        <f t="shared" si="2"/>
        <v>150000</v>
      </c>
    </row>
    <row r="770" spans="1:9" ht="94.5" x14ac:dyDescent="0.25">
      <c r="A770" s="112" t="s">
        <v>176</v>
      </c>
      <c r="B770" s="54" t="s">
        <v>59</v>
      </c>
      <c r="C770" s="2" t="s">
        <v>45</v>
      </c>
      <c r="D770" s="2" t="s">
        <v>12</v>
      </c>
      <c r="E770" s="233" t="s">
        <v>246</v>
      </c>
      <c r="F770" s="234" t="s">
        <v>422</v>
      </c>
      <c r="G770" s="235" t="s">
        <v>423</v>
      </c>
      <c r="H770" s="2"/>
      <c r="I770" s="491">
        <f t="shared" si="2"/>
        <v>150000</v>
      </c>
    </row>
    <row r="771" spans="1:9" ht="31.5" x14ac:dyDescent="0.25">
      <c r="A771" s="112" t="s">
        <v>536</v>
      </c>
      <c r="B771" s="54" t="s">
        <v>59</v>
      </c>
      <c r="C771" s="2" t="s">
        <v>45</v>
      </c>
      <c r="D771" s="2" t="s">
        <v>12</v>
      </c>
      <c r="E771" s="233" t="s">
        <v>246</v>
      </c>
      <c r="F771" s="234" t="s">
        <v>10</v>
      </c>
      <c r="G771" s="235" t="s">
        <v>423</v>
      </c>
      <c r="H771" s="2"/>
      <c r="I771" s="491">
        <f t="shared" si="2"/>
        <v>150000</v>
      </c>
    </row>
    <row r="772" spans="1:9" ht="47.25" x14ac:dyDescent="0.25">
      <c r="A772" s="62" t="s">
        <v>177</v>
      </c>
      <c r="B772" s="381" t="s">
        <v>59</v>
      </c>
      <c r="C772" s="2" t="s">
        <v>45</v>
      </c>
      <c r="D772" s="2" t="s">
        <v>12</v>
      </c>
      <c r="E772" s="233" t="s">
        <v>246</v>
      </c>
      <c r="F772" s="234" t="s">
        <v>10</v>
      </c>
      <c r="G772" s="235" t="s">
        <v>537</v>
      </c>
      <c r="H772" s="2"/>
      <c r="I772" s="491">
        <f t="shared" si="2"/>
        <v>150000</v>
      </c>
    </row>
    <row r="773" spans="1:9" ht="31.5" x14ac:dyDescent="0.25">
      <c r="A773" s="114" t="s">
        <v>598</v>
      </c>
      <c r="B773" s="6" t="s">
        <v>59</v>
      </c>
      <c r="C773" s="2" t="s">
        <v>45</v>
      </c>
      <c r="D773" s="2" t="s">
        <v>12</v>
      </c>
      <c r="E773" s="233" t="s">
        <v>246</v>
      </c>
      <c r="F773" s="234" t="s">
        <v>10</v>
      </c>
      <c r="G773" s="235" t="s">
        <v>537</v>
      </c>
      <c r="H773" s="2" t="s">
        <v>16</v>
      </c>
      <c r="I773" s="493">
        <v>150000</v>
      </c>
    </row>
  </sheetData>
  <mergeCells count="8">
    <mergeCell ref="A9:I9"/>
    <mergeCell ref="A10:I10"/>
    <mergeCell ref="A11:I11"/>
    <mergeCell ref="L471:T471"/>
    <mergeCell ref="L350:T350"/>
    <mergeCell ref="M362:U362"/>
    <mergeCell ref="L118:T118"/>
    <mergeCell ref="E13:G13"/>
  </mergeCells>
  <pageMargins left="0.70866141732283472" right="0.70866141732283472" top="0.74803149606299213" bottom="0.74803149606299213" header="0.31496062992125984" footer="0.31496062992125984"/>
  <pageSetup paperSize="9" scale="71" orientation="portrait" blackAndWhite="1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6</vt:i4>
      </vt:variant>
    </vt:vector>
  </HeadingPairs>
  <TitlesOfParts>
    <vt:vector size="29" baseType="lpstr">
      <vt:lpstr>прил1</vt:lpstr>
      <vt:lpstr>прил2</vt:lpstr>
      <vt:lpstr>прил3</vt:lpstr>
      <vt:lpstr>прил4</vt:lpstr>
      <vt:lpstr>прил5</vt:lpstr>
      <vt:lpstr>прил6</vt:lpstr>
      <vt:lpstr>прил7</vt:lpstr>
      <vt:lpstr>прил8</vt:lpstr>
      <vt:lpstr>прил9</vt:lpstr>
      <vt:lpstr>прил10</vt:lpstr>
      <vt:lpstr>прил11</vt:lpstr>
      <vt:lpstr>прил12</vt:lpstr>
      <vt:lpstr>прил13</vt:lpstr>
      <vt:lpstr>прил14</vt:lpstr>
      <vt:lpstr>прил15</vt:lpstr>
      <vt:lpstr>прил16</vt:lpstr>
      <vt:lpstr>прил17</vt:lpstr>
      <vt:lpstr>прил18</vt:lpstr>
      <vt:lpstr>прил19т1</vt:lpstr>
      <vt:lpstr>прил19т2</vt:lpstr>
      <vt:lpstr>прил19т3</vt:lpstr>
      <vt:lpstr>прил19т4</vt:lpstr>
      <vt:lpstr>прил19т5</vt:lpstr>
      <vt:lpstr>прил10!Область_печати</vt:lpstr>
      <vt:lpstr>прил11!Область_печати</vt:lpstr>
      <vt:lpstr>прил19т4!Область_печати</vt:lpstr>
      <vt:lpstr>прил7!Область_печати</vt:lpstr>
      <vt:lpstr>прил8!Область_печати</vt:lpstr>
      <vt:lpstr>прил9!Область_печати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2020-10-01T07:29:51Z</cp:lastPrinted>
  <dcterms:created xsi:type="dcterms:W3CDTF">2011-10-10T13:40:01Z</dcterms:created>
  <dcterms:modified xsi:type="dcterms:W3CDTF">2020-11-10T08:42:16Z</dcterms:modified>
</cp:coreProperties>
</file>