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9-2021\"/>
    </mc:Choice>
  </mc:AlternateContent>
  <xr:revisionPtr revIDLastSave="0" documentId="13_ncr:1_{9BAE1268-6A0E-40D1-B700-31F2F395A07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</externalReferences>
  <definedNames>
    <definedName name="_xlnm._FilterDatabase" localSheetId="10" hidden="1">прил11!$D$1:$D$474</definedName>
    <definedName name="_xlnm._FilterDatabase" localSheetId="6" hidden="1">прил7!$G$1:$G$651</definedName>
    <definedName name="_xlnm._FilterDatabase" localSheetId="7" hidden="1">прил8!$G$1:$G$643</definedName>
    <definedName name="_xlnm._FilterDatabase" localSheetId="8" hidden="1">прил9!$E$1:$E$681</definedName>
    <definedName name="_xlnm.Print_Area" localSheetId="9">прил10!$A$1:$J$686</definedName>
    <definedName name="_xlnm.Print_Area" localSheetId="10">прил11!$A$1:$F$470</definedName>
    <definedName name="_xlnm.Print_Area" localSheetId="21">прил19т4!$A$1:$K$30</definedName>
    <definedName name="_xlnm.Print_Area" localSheetId="6">прил7!$A$1:$H$644</definedName>
    <definedName name="_xlnm.Print_Area" localSheetId="7">прил8!$A$1:$I$643</definedName>
    <definedName name="_xlnm.Print_Area" localSheetId="8">прил9!$A$1:$I$725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9" i="40" l="1"/>
  <c r="H650" i="2"/>
  <c r="C146" i="41"/>
  <c r="C145" i="41"/>
  <c r="C143" i="41"/>
  <c r="C142" i="41"/>
  <c r="C141" i="41"/>
  <c r="C137" i="41"/>
  <c r="C136" i="41" s="1"/>
  <c r="C134" i="41"/>
  <c r="C132" i="41"/>
  <c r="C129" i="41" s="1"/>
  <c r="C130" i="41"/>
  <c r="C127" i="41"/>
  <c r="C125" i="41"/>
  <c r="C123" i="41"/>
  <c r="C118" i="41" s="1"/>
  <c r="C121" i="41"/>
  <c r="C119" i="41"/>
  <c r="C116" i="41"/>
  <c r="C114" i="41"/>
  <c r="C112" i="41"/>
  <c r="C107" i="41" s="1"/>
  <c r="C110" i="41"/>
  <c r="C108" i="41"/>
  <c r="C105" i="41"/>
  <c r="C103" i="41"/>
  <c r="C102" i="41"/>
  <c r="C98" i="41"/>
  <c r="C96" i="41"/>
  <c r="C95" i="41" s="1"/>
  <c r="C93" i="41"/>
  <c r="C90" i="41"/>
  <c r="C88" i="41"/>
  <c r="C85" i="41"/>
  <c r="C83" i="41"/>
  <c r="C81" i="41"/>
  <c r="C80" i="41" s="1"/>
  <c r="C77" i="41"/>
  <c r="C76" i="41" s="1"/>
  <c r="C74" i="41"/>
  <c r="C73" i="41"/>
  <c r="C70" i="41"/>
  <c r="C68" i="41"/>
  <c r="C67" i="41"/>
  <c r="C63" i="41" s="1"/>
  <c r="C65" i="41"/>
  <c r="C64" i="41"/>
  <c r="C60" i="41"/>
  <c r="C56" i="41" s="1"/>
  <c r="C55" i="41" s="1"/>
  <c r="C53" i="41"/>
  <c r="C51" i="41"/>
  <c r="C47" i="41" s="1"/>
  <c r="C42" i="41" s="1"/>
  <c r="C48" i="41"/>
  <c r="C43" i="41"/>
  <c r="C40" i="41"/>
  <c r="C39" i="41"/>
  <c r="C37" i="41"/>
  <c r="C35" i="41"/>
  <c r="C33" i="41"/>
  <c r="C30" i="41"/>
  <c r="C28" i="41"/>
  <c r="C27" i="41"/>
  <c r="C26" i="41" s="1"/>
  <c r="C21" i="41"/>
  <c r="C20" i="41"/>
  <c r="C16" i="41"/>
  <c r="C15" i="41" s="1"/>
  <c r="C72" i="41" l="1"/>
  <c r="C14" i="41"/>
  <c r="C101" i="41"/>
  <c r="C100" i="41" s="1"/>
  <c r="F138" i="40"/>
  <c r="F139" i="40"/>
  <c r="H421" i="2"/>
  <c r="H420" i="2" s="1"/>
  <c r="H419" i="2" s="1"/>
  <c r="H418" i="2" s="1"/>
  <c r="I529" i="51"/>
  <c r="I528" i="51" s="1"/>
  <c r="C148" i="41" l="1"/>
  <c r="I527" i="51"/>
  <c r="H425" i="2"/>
  <c r="H424" i="2" s="1"/>
  <c r="H423" i="2" s="1"/>
  <c r="H422" i="2" s="1"/>
  <c r="I533" i="51"/>
  <c r="I532" i="51" s="1"/>
  <c r="I531" i="51" s="1"/>
  <c r="H49" i="2"/>
  <c r="F223" i="40" s="1"/>
  <c r="I35" i="51"/>
  <c r="H470" i="2"/>
  <c r="H469" i="2" s="1"/>
  <c r="I657" i="51"/>
  <c r="H475" i="2"/>
  <c r="H474" i="2" s="1"/>
  <c r="H473" i="2" s="1"/>
  <c r="H472" i="2" s="1"/>
  <c r="H471" i="2" s="1"/>
  <c r="I662" i="51"/>
  <c r="I661" i="51" s="1"/>
  <c r="I660" i="51" s="1"/>
  <c r="I659" i="51" s="1"/>
  <c r="H200" i="2"/>
  <c r="F314" i="40" s="1"/>
  <c r="H197" i="2"/>
  <c r="I163" i="51"/>
  <c r="I160" i="51"/>
  <c r="F43" i="40" l="1"/>
  <c r="F42" i="40" s="1"/>
  <c r="F311" i="40"/>
  <c r="H246" i="2"/>
  <c r="H245" i="2" s="1"/>
  <c r="I209" i="51"/>
  <c r="F272" i="40" l="1"/>
  <c r="F271" i="40" s="1"/>
  <c r="H201" i="2"/>
  <c r="H199" i="2" s="1"/>
  <c r="H198" i="2"/>
  <c r="H196" i="2" s="1"/>
  <c r="F315" i="40" l="1"/>
  <c r="F313" i="40" s="1"/>
  <c r="F312" i="40"/>
  <c r="F310" i="40" s="1"/>
  <c r="H495" i="2" l="1"/>
  <c r="H494" i="2" s="1"/>
  <c r="I682" i="51"/>
  <c r="F50" i="40" l="1"/>
  <c r="F49" i="40" s="1"/>
  <c r="H347" i="2"/>
  <c r="H346" i="2" s="1"/>
  <c r="H332" i="2"/>
  <c r="H331" i="2" s="1"/>
  <c r="F167" i="40" l="1"/>
  <c r="F166" i="40" s="1"/>
  <c r="F152" i="40"/>
  <c r="F151" i="40" s="1"/>
  <c r="I455" i="51"/>
  <c r="I440" i="51"/>
  <c r="H240" i="2"/>
  <c r="F266" i="40" s="1"/>
  <c r="H243" i="2"/>
  <c r="I206" i="51"/>
  <c r="I203" i="51"/>
  <c r="I202" i="51" s="1"/>
  <c r="H313" i="2"/>
  <c r="H209" i="2" l="1"/>
  <c r="H207" i="2"/>
  <c r="F23" i="73"/>
  <c r="F24" i="73"/>
  <c r="F25" i="73"/>
  <c r="F26" i="73"/>
  <c r="F27" i="73"/>
  <c r="F28" i="73"/>
  <c r="D28" i="73" s="1"/>
  <c r="F29" i="73"/>
  <c r="H217" i="2" l="1"/>
  <c r="H216" i="2" s="1"/>
  <c r="I180" i="51"/>
  <c r="F339" i="40" l="1"/>
  <c r="F338" i="40" s="1"/>
  <c r="H361" i="2"/>
  <c r="F184" i="40" s="1"/>
  <c r="F183" i="40" s="1"/>
  <c r="I469" i="51"/>
  <c r="H360" i="2" l="1"/>
  <c r="I608" i="51"/>
  <c r="I613" i="63" l="1"/>
  <c r="I612" i="63" s="1"/>
  <c r="I611" i="63" s="1"/>
  <c r="I610" i="63" s="1"/>
  <c r="H613" i="63"/>
  <c r="F97" i="65" s="1"/>
  <c r="J341" i="64"/>
  <c r="J340" i="64" s="1"/>
  <c r="J339" i="64" s="1"/>
  <c r="I341" i="64"/>
  <c r="I340" i="64" s="1"/>
  <c r="I339" i="64" s="1"/>
  <c r="H621" i="2"/>
  <c r="H620" i="2" s="1"/>
  <c r="H619" i="2" s="1"/>
  <c r="H618" i="2" s="1"/>
  <c r="I357" i="51"/>
  <c r="I356" i="51" s="1"/>
  <c r="I355" i="51" s="1"/>
  <c r="I469" i="63"/>
  <c r="I468" i="63" s="1"/>
  <c r="I467" i="63" s="1"/>
  <c r="I466" i="63" s="1"/>
  <c r="I465" i="63" s="1"/>
  <c r="H469" i="63"/>
  <c r="H468" i="63" s="1"/>
  <c r="H467" i="63" s="1"/>
  <c r="H466" i="63" s="1"/>
  <c r="H465" i="63" s="1"/>
  <c r="I396" i="63"/>
  <c r="H396" i="63"/>
  <c r="J627" i="64"/>
  <c r="J626" i="64" s="1"/>
  <c r="J625" i="64" s="1"/>
  <c r="J624" i="64" s="1"/>
  <c r="I627" i="64"/>
  <c r="I626" i="64" s="1"/>
  <c r="I625" i="64" s="1"/>
  <c r="I624" i="64" s="1"/>
  <c r="J584" i="64"/>
  <c r="J583" i="64" s="1"/>
  <c r="J582" i="64" s="1"/>
  <c r="J581" i="64" s="1"/>
  <c r="I584" i="64"/>
  <c r="I583" i="64" s="1"/>
  <c r="I582" i="64" s="1"/>
  <c r="I581" i="64" s="1"/>
  <c r="H480" i="2"/>
  <c r="H479" i="2" s="1"/>
  <c r="H478" i="2" s="1"/>
  <c r="H477" i="2" s="1"/>
  <c r="H476" i="2" s="1"/>
  <c r="H390" i="2"/>
  <c r="I667" i="51"/>
  <c r="I666" i="51" s="1"/>
  <c r="I665" i="51" s="1"/>
  <c r="I664" i="51" s="1"/>
  <c r="I615" i="51"/>
  <c r="I614" i="51" s="1"/>
  <c r="I613" i="51" s="1"/>
  <c r="I612" i="51" s="1"/>
  <c r="G97" i="65" l="1"/>
  <c r="F102" i="40"/>
  <c r="H612" i="63"/>
  <c r="H611" i="63" s="1"/>
  <c r="H610" i="63" s="1"/>
  <c r="I223" i="63"/>
  <c r="H223" i="63"/>
  <c r="H235" i="2"/>
  <c r="H643" i="63" l="1"/>
  <c r="F446" i="65" s="1"/>
  <c r="H143" i="2" l="1"/>
  <c r="F329" i="40" s="1"/>
  <c r="F328" i="40" s="1"/>
  <c r="I172" i="51"/>
  <c r="I117" i="51"/>
  <c r="E30" i="73" l="1"/>
  <c r="F29" i="71"/>
  <c r="D29" i="71" s="1"/>
  <c r="F28" i="71"/>
  <c r="D28" i="71" s="1"/>
  <c r="F26" i="71"/>
  <c r="D26" i="71" s="1"/>
  <c r="F25" i="71"/>
  <c r="D25" i="71" s="1"/>
  <c r="F24" i="71"/>
  <c r="D24" i="71" s="1"/>
  <c r="F23" i="71"/>
  <c r="D23" i="71" s="1"/>
  <c r="D76" i="62" l="1"/>
  <c r="C76" i="62"/>
  <c r="D55" i="62"/>
  <c r="D53" i="62" s="1"/>
  <c r="C55" i="62"/>
  <c r="C53" i="62" s="1"/>
  <c r="H81" i="2" l="1"/>
  <c r="H80" i="2" s="1"/>
  <c r="H79" i="2" s="1"/>
  <c r="H78" i="2" s="1"/>
  <c r="H77" i="2" s="1"/>
  <c r="I68" i="51"/>
  <c r="I67" i="51" s="1"/>
  <c r="I66" i="51" s="1"/>
  <c r="I65" i="51" s="1"/>
  <c r="H161" i="2"/>
  <c r="F452" i="40" l="1"/>
  <c r="H357" i="2"/>
  <c r="I465" i="51"/>
  <c r="H356" i="2" l="1"/>
  <c r="F180" i="40"/>
  <c r="D24" i="59"/>
  <c r="H462" i="2" l="1"/>
  <c r="F32" i="40" s="1"/>
  <c r="H103" i="2"/>
  <c r="F458" i="40" s="1"/>
  <c r="I73" i="51"/>
  <c r="I72" i="51" s="1"/>
  <c r="I71" i="51" s="1"/>
  <c r="I70" i="51" s="1"/>
  <c r="H102" i="2" l="1"/>
  <c r="H101" i="2" s="1"/>
  <c r="H100" i="2" s="1"/>
  <c r="H99" i="2" s="1"/>
  <c r="H454" i="2" l="1"/>
  <c r="I641" i="51"/>
  <c r="H577" i="2"/>
  <c r="I577" i="51"/>
  <c r="I437" i="51"/>
  <c r="H330" i="2"/>
  <c r="F147" i="40" s="1"/>
  <c r="H288" i="2"/>
  <c r="F407" i="40" s="1"/>
  <c r="F406" i="40" s="1"/>
  <c r="H453" i="2" l="1"/>
  <c r="F24" i="40"/>
  <c r="F23" i="40" s="1"/>
  <c r="H576" i="2"/>
  <c r="F176" i="40"/>
  <c r="I588" i="63"/>
  <c r="G81" i="65" s="1"/>
  <c r="H588" i="63"/>
  <c r="F81" i="65" s="1"/>
  <c r="J327" i="64"/>
  <c r="J326" i="64" s="1"/>
  <c r="J325" i="64" s="1"/>
  <c r="J324" i="64" s="1"/>
  <c r="J323" i="64" s="1"/>
  <c r="I327" i="64"/>
  <c r="I326" i="64" s="1"/>
  <c r="I325" i="64" s="1"/>
  <c r="I324" i="64" s="1"/>
  <c r="I323" i="64" s="1"/>
  <c r="H597" i="2" l="1"/>
  <c r="I343" i="51"/>
  <c r="I342" i="51" s="1"/>
  <c r="I349" i="51"/>
  <c r="I587" i="63"/>
  <c r="I586" i="63" s="1"/>
  <c r="I585" i="63" s="1"/>
  <c r="H587" i="63"/>
  <c r="H586" i="63" s="1"/>
  <c r="H585" i="63" s="1"/>
  <c r="I341" i="51" l="1"/>
  <c r="I340" i="51" s="1"/>
  <c r="I339" i="51" s="1"/>
  <c r="I643" i="63" l="1"/>
  <c r="G446" i="65" s="1"/>
  <c r="J152" i="64" l="1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5" i="64"/>
  <c r="I344" i="64" s="1"/>
  <c r="I343" i="64" s="1"/>
  <c r="I350" i="64"/>
  <c r="I349" i="64" s="1"/>
  <c r="I348" i="64" s="1"/>
  <c r="I347" i="64" s="1"/>
  <c r="I357" i="64"/>
  <c r="I356" i="64" s="1"/>
  <c r="I355" i="64" s="1"/>
  <c r="I354" i="64" s="1"/>
  <c r="I353" i="64" s="1"/>
  <c r="I363" i="64"/>
  <c r="I362" i="64" s="1"/>
  <c r="I361" i="64" s="1"/>
  <c r="I360" i="64" s="1"/>
  <c r="I359" i="64" s="1"/>
  <c r="I371" i="64"/>
  <c r="I370" i="64" s="1"/>
  <c r="I369" i="64" s="1"/>
  <c r="I368" i="64" s="1"/>
  <c r="I375" i="64"/>
  <c r="I374" i="64" s="1"/>
  <c r="I373" i="64" s="1"/>
  <c r="I379" i="64"/>
  <c r="I378" i="64" s="1"/>
  <c r="I377" i="64" s="1"/>
  <c r="I388" i="64"/>
  <c r="I387" i="64" s="1"/>
  <c r="I386" i="64" s="1"/>
  <c r="I385" i="64" s="1"/>
  <c r="I384" i="64" s="1"/>
  <c r="I383" i="64" s="1"/>
  <c r="I395" i="64"/>
  <c r="I398" i="64"/>
  <c r="I400" i="64"/>
  <c r="I402" i="64"/>
  <c r="I409" i="64"/>
  <c r="I408" i="64" s="1"/>
  <c r="I407" i="64" s="1"/>
  <c r="I406" i="64" s="1"/>
  <c r="I414" i="64"/>
  <c r="I413" i="64" s="1"/>
  <c r="I412" i="64" s="1"/>
  <c r="I411" i="64" s="1"/>
  <c r="I420" i="64"/>
  <c r="I423" i="64"/>
  <c r="I425" i="64"/>
  <c r="I427" i="64"/>
  <c r="I429" i="64"/>
  <c r="I431" i="64"/>
  <c r="I433" i="64"/>
  <c r="I435" i="64"/>
  <c r="I437" i="64"/>
  <c r="I440" i="64"/>
  <c r="I442" i="64"/>
  <c r="I446" i="64"/>
  <c r="I448" i="64"/>
  <c r="I452" i="64"/>
  <c r="I451" i="64" s="1"/>
  <c r="I450" i="64" s="1"/>
  <c r="I457" i="64"/>
  <c r="I456" i="64" s="1"/>
  <c r="I455" i="64" s="1"/>
  <c r="I454" i="64" s="1"/>
  <c r="I462" i="64"/>
  <c r="I464" i="64"/>
  <c r="I469" i="64"/>
  <c r="I468" i="64" s="1"/>
  <c r="I467" i="64" s="1"/>
  <c r="I466" i="64" s="1"/>
  <c r="I474" i="64"/>
  <c r="I473" i="64" s="1"/>
  <c r="I472" i="64" s="1"/>
  <c r="I471" i="64" s="1"/>
  <c r="I480" i="64"/>
  <c r="I479" i="64" s="1"/>
  <c r="I478" i="64" s="1"/>
  <c r="I477" i="64" s="1"/>
  <c r="I487" i="64"/>
  <c r="I486" i="64" s="1"/>
  <c r="I485" i="64" s="1"/>
  <c r="I484" i="64" s="1"/>
  <c r="I493" i="64"/>
  <c r="I495" i="64"/>
  <c r="I497" i="64"/>
  <c r="I503" i="64"/>
  <c r="I502" i="64" s="1"/>
  <c r="I501" i="64" s="1"/>
  <c r="I500" i="64" s="1"/>
  <c r="I508" i="64"/>
  <c r="I510" i="64"/>
  <c r="I515" i="64"/>
  <c r="I514" i="64" s="1"/>
  <c r="I521" i="64"/>
  <c r="I520" i="64" s="1"/>
  <c r="I519" i="64" s="1"/>
  <c r="I518" i="64" s="1"/>
  <c r="I526" i="64"/>
  <c r="I525" i="64" s="1"/>
  <c r="I524" i="64" s="1"/>
  <c r="I523" i="64" s="1"/>
  <c r="I533" i="64"/>
  <c r="I535" i="64"/>
  <c r="I538" i="64"/>
  <c r="I541" i="64"/>
  <c r="I543" i="64"/>
  <c r="I546" i="64"/>
  <c r="I550" i="64"/>
  <c r="I552" i="64"/>
  <c r="I555" i="64"/>
  <c r="I561" i="64"/>
  <c r="I560" i="64" s="1"/>
  <c r="I559" i="64" s="1"/>
  <c r="I558" i="64" s="1"/>
  <c r="I557" i="64" s="1"/>
  <c r="I570" i="64"/>
  <c r="I569" i="64" s="1"/>
  <c r="I568" i="64" s="1"/>
  <c r="I567" i="64" s="1"/>
  <c r="I566" i="64" s="1"/>
  <c r="I565" i="64" s="1"/>
  <c r="I577" i="64"/>
  <c r="I576" i="64" s="1"/>
  <c r="I575" i="64" s="1"/>
  <c r="I574" i="64" s="1"/>
  <c r="I573" i="64" s="1"/>
  <c r="I590" i="64"/>
  <c r="I589" i="64" s="1"/>
  <c r="I588" i="64" s="1"/>
  <c r="I594" i="64"/>
  <c r="I596" i="64"/>
  <c r="I598" i="64"/>
  <c r="I603" i="64"/>
  <c r="I602" i="64" s="1"/>
  <c r="I601" i="64" s="1"/>
  <c r="I600" i="64" s="1"/>
  <c r="I610" i="64"/>
  <c r="I614" i="64"/>
  <c r="I616" i="64"/>
  <c r="I620" i="64"/>
  <c r="I619" i="64" s="1"/>
  <c r="I618" i="64" s="1"/>
  <c r="I632" i="64"/>
  <c r="I634" i="64"/>
  <c r="I640" i="64"/>
  <c r="I642" i="64"/>
  <c r="I646" i="64"/>
  <c r="I645" i="64" s="1"/>
  <c r="I650" i="64"/>
  <c r="I652" i="64"/>
  <c r="I659" i="64"/>
  <c r="I658" i="64" s="1"/>
  <c r="I657" i="64" s="1"/>
  <c r="I656" i="64" s="1"/>
  <c r="I666" i="64"/>
  <c r="I665" i="64" s="1"/>
  <c r="I664" i="64" s="1"/>
  <c r="I671" i="64"/>
  <c r="I670" i="64" s="1"/>
  <c r="I669" i="64" s="1"/>
  <c r="I676" i="64"/>
  <c r="I675" i="64" s="1"/>
  <c r="I674" i="64" s="1"/>
  <c r="I684" i="64"/>
  <c r="I683" i="64" s="1"/>
  <c r="I682" i="64" s="1"/>
  <c r="I681" i="64" s="1"/>
  <c r="I680" i="64" s="1"/>
  <c r="J178" i="64"/>
  <c r="J177" i="64" s="1"/>
  <c r="J176" i="64" s="1"/>
  <c r="J175" i="64" s="1"/>
  <c r="F228" i="40"/>
  <c r="I198" i="51"/>
  <c r="I197" i="51" s="1"/>
  <c r="I196" i="51" s="1"/>
  <c r="I195" i="51" s="1"/>
  <c r="I147" i="51"/>
  <c r="I191" i="64" l="1"/>
  <c r="I190" i="64" s="1"/>
  <c r="I189" i="64" s="1"/>
  <c r="I310" i="64"/>
  <c r="I49" i="64"/>
  <c r="I48" i="64" s="1"/>
  <c r="I47" i="64" s="1"/>
  <c r="I32" i="64"/>
  <c r="I31" i="64" s="1"/>
  <c r="I30" i="64" s="1"/>
  <c r="I94" i="64"/>
  <c r="I93" i="64" s="1"/>
  <c r="I507" i="64"/>
  <c r="I506" i="64" s="1"/>
  <c r="I505" i="64" s="1"/>
  <c r="I499" i="64" s="1"/>
  <c r="I164" i="64"/>
  <c r="I163" i="64" s="1"/>
  <c r="I162" i="64" s="1"/>
  <c r="I540" i="64"/>
  <c r="I214" i="64"/>
  <c r="I213" i="64" s="1"/>
  <c r="I212" i="64" s="1"/>
  <c r="I332" i="64"/>
  <c r="I331" i="64" s="1"/>
  <c r="I206" i="64"/>
  <c r="I205" i="64" s="1"/>
  <c r="I204" i="64" s="1"/>
  <c r="I203" i="64" s="1"/>
  <c r="I631" i="64"/>
  <c r="I630" i="64" s="1"/>
  <c r="I629" i="64" s="1"/>
  <c r="I649" i="64"/>
  <c r="I644" i="64" s="1"/>
  <c r="I273" i="64"/>
  <c r="I492" i="64"/>
  <c r="I491" i="64" s="1"/>
  <c r="I490" i="64" s="1"/>
  <c r="I489" i="64" s="1"/>
  <c r="I394" i="64"/>
  <c r="I393" i="64" s="1"/>
  <c r="I392" i="64" s="1"/>
  <c r="I391" i="64" s="1"/>
  <c r="I309" i="64"/>
  <c r="I308" i="64" s="1"/>
  <c r="I307" i="64" s="1"/>
  <c r="I257" i="64"/>
  <c r="I256" i="64" s="1"/>
  <c r="I255" i="64" s="1"/>
  <c r="I254" i="64" s="1"/>
  <c r="I253" i="64" s="1"/>
  <c r="I182" i="64"/>
  <c r="I181" i="64" s="1"/>
  <c r="I180" i="64" s="1"/>
  <c r="I476" i="64"/>
  <c r="I352" i="64"/>
  <c r="I74" i="64"/>
  <c r="I639" i="64"/>
  <c r="I638" i="64" s="1"/>
  <c r="I532" i="64"/>
  <c r="I461" i="64"/>
  <c r="I460" i="64" s="1"/>
  <c r="I459" i="64" s="1"/>
  <c r="I419" i="64"/>
  <c r="I418" i="64" s="1"/>
  <c r="I417" i="64" s="1"/>
  <c r="I416" i="64" s="1"/>
  <c r="I232" i="64"/>
  <c r="I231" i="64" s="1"/>
  <c r="I230" i="64" s="1"/>
  <c r="I25" i="64"/>
  <c r="I24" i="64" s="1"/>
  <c r="I23" i="64" s="1"/>
  <c r="I679" i="64"/>
  <c r="I663" i="64"/>
  <c r="I662" i="64" s="1"/>
  <c r="I661" i="64" s="1"/>
  <c r="I367" i="64"/>
  <c r="I366" i="64" s="1"/>
  <c r="I365" i="64" s="1"/>
  <c r="I609" i="64"/>
  <c r="I608" i="64" s="1"/>
  <c r="I607" i="64" s="1"/>
  <c r="I606" i="64" s="1"/>
  <c r="I290" i="64"/>
  <c r="I100" i="64"/>
  <c r="I99" i="64" s="1"/>
  <c r="I593" i="64"/>
  <c r="I592" i="64" s="1"/>
  <c r="I587" i="64" s="1"/>
  <c r="I586" i="64" s="1"/>
  <c r="I572" i="64" s="1"/>
  <c r="I549" i="64"/>
  <c r="I548" i="64" s="1"/>
  <c r="I147" i="64"/>
  <c r="I146" i="64" s="1"/>
  <c r="I145" i="64" s="1"/>
  <c r="I126" i="64"/>
  <c r="I125" i="64" s="1"/>
  <c r="I124" i="64" s="1"/>
  <c r="H355" i="2"/>
  <c r="F175" i="40" s="1"/>
  <c r="F174" i="40" s="1"/>
  <c r="F213" i="40"/>
  <c r="I330" i="64" l="1"/>
  <c r="I329" i="64" s="1"/>
  <c r="I300" i="64" s="1"/>
  <c r="I169" i="64"/>
  <c r="I531" i="64"/>
  <c r="I530" i="64" s="1"/>
  <c r="I529" i="64" s="1"/>
  <c r="I528" i="64" s="1"/>
  <c r="I144" i="64"/>
  <c r="I22" i="64"/>
  <c r="I68" i="64"/>
  <c r="I211" i="64"/>
  <c r="I202" i="64" s="1"/>
  <c r="I637" i="64"/>
  <c r="I636" i="64" s="1"/>
  <c r="I605" i="64" s="1"/>
  <c r="I564" i="64" s="1"/>
  <c r="I390" i="64"/>
  <c r="I272" i="64"/>
  <c r="G372" i="65"/>
  <c r="F372" i="65"/>
  <c r="F371" i="65" s="1"/>
  <c r="G349" i="65"/>
  <c r="G348" i="65" s="1"/>
  <c r="G347" i="65" s="1"/>
  <c r="F349" i="65"/>
  <c r="F348" i="65" s="1"/>
  <c r="F347" i="65" s="1"/>
  <c r="G316" i="65"/>
  <c r="G315" i="65" s="1"/>
  <c r="F316" i="65"/>
  <c r="F315" i="65" s="1"/>
  <c r="G246" i="65"/>
  <c r="F246" i="65"/>
  <c r="F245" i="65" s="1"/>
  <c r="G244" i="65"/>
  <c r="G243" i="65" s="1"/>
  <c r="F244" i="65"/>
  <c r="G238" i="65"/>
  <c r="F238" i="65"/>
  <c r="F237" i="65" s="1"/>
  <c r="G371" i="65"/>
  <c r="F243" i="65"/>
  <c r="G237" i="65"/>
  <c r="G444" i="65"/>
  <c r="G443" i="65" s="1"/>
  <c r="G442" i="65" s="1"/>
  <c r="G428" i="65"/>
  <c r="G427" i="65" s="1"/>
  <c r="G418" i="65"/>
  <c r="G336" i="65"/>
  <c r="G334" i="65"/>
  <c r="G296" i="65"/>
  <c r="G245" i="65"/>
  <c r="G117" i="65"/>
  <c r="G30" i="65"/>
  <c r="F444" i="65"/>
  <c r="F443" i="65" s="1"/>
  <c r="F442" i="65" s="1"/>
  <c r="F428" i="65"/>
  <c r="F427" i="65" s="1"/>
  <c r="F418" i="65"/>
  <c r="F336" i="65"/>
  <c r="F334" i="65"/>
  <c r="F296" i="65"/>
  <c r="F30" i="65"/>
  <c r="I636" i="63"/>
  <c r="G346" i="65" s="1"/>
  <c r="G345" i="65" s="1"/>
  <c r="G344" i="65" s="1"/>
  <c r="H636" i="63"/>
  <c r="F346" i="65" s="1"/>
  <c r="F345" i="65" s="1"/>
  <c r="F344" i="65" s="1"/>
  <c r="G263" i="65"/>
  <c r="G262" i="65" s="1"/>
  <c r="G261" i="65" s="1"/>
  <c r="G260" i="65" s="1"/>
  <c r="G96" i="65"/>
  <c r="I622" i="63"/>
  <c r="I621" i="63" s="1"/>
  <c r="I620" i="63" s="1"/>
  <c r="I619" i="63" s="1"/>
  <c r="I618" i="63" s="1"/>
  <c r="H622" i="63"/>
  <c r="H621" i="63" s="1"/>
  <c r="H620" i="63" s="1"/>
  <c r="H619" i="63" s="1"/>
  <c r="H618" i="63" s="1"/>
  <c r="I617" i="63"/>
  <c r="I616" i="63" s="1"/>
  <c r="I615" i="63" s="1"/>
  <c r="I614" i="63" s="1"/>
  <c r="H617" i="63"/>
  <c r="H616" i="63" s="1"/>
  <c r="H615" i="63" s="1"/>
  <c r="H614" i="63" s="1"/>
  <c r="I609" i="63"/>
  <c r="G77" i="65" s="1"/>
  <c r="G76" i="65" s="1"/>
  <c r="H609" i="63"/>
  <c r="F77" i="65" s="1"/>
  <c r="F76" i="65" s="1"/>
  <c r="I606" i="63"/>
  <c r="G74" i="65" s="1"/>
  <c r="H606" i="63"/>
  <c r="I605" i="63"/>
  <c r="G73" i="65" s="1"/>
  <c r="H605" i="63"/>
  <c r="F73" i="65" s="1"/>
  <c r="I599" i="63"/>
  <c r="H599" i="63"/>
  <c r="I593" i="63"/>
  <c r="G104" i="65" s="1"/>
  <c r="G102" i="65" s="1"/>
  <c r="H593" i="63"/>
  <c r="F104" i="65" s="1"/>
  <c r="F102" i="65" s="1"/>
  <c r="I582" i="63"/>
  <c r="G242" i="65" s="1"/>
  <c r="G241" i="65" s="1"/>
  <c r="H582" i="63"/>
  <c r="I580" i="63"/>
  <c r="G240" i="65" s="1"/>
  <c r="G239" i="65" s="1"/>
  <c r="H580" i="63"/>
  <c r="F240" i="65" s="1"/>
  <c r="F239" i="65" s="1"/>
  <c r="I573" i="63"/>
  <c r="G178" i="65" s="1"/>
  <c r="G177" i="65" s="1"/>
  <c r="H573" i="63"/>
  <c r="I571" i="63"/>
  <c r="G172" i="65" s="1"/>
  <c r="G170" i="65" s="1"/>
  <c r="H571" i="63"/>
  <c r="F172" i="65" s="1"/>
  <c r="F170" i="65" s="1"/>
  <c r="I570" i="63"/>
  <c r="H570" i="63"/>
  <c r="I568" i="63"/>
  <c r="G169" i="65" s="1"/>
  <c r="G168" i="65" s="1"/>
  <c r="H568" i="63"/>
  <c r="F169" i="65" s="1"/>
  <c r="F168" i="65" s="1"/>
  <c r="I564" i="63"/>
  <c r="I563" i="63" s="1"/>
  <c r="H564" i="63"/>
  <c r="H563" i="63" s="1"/>
  <c r="I562" i="63"/>
  <c r="G142" i="65" s="1"/>
  <c r="H562" i="63"/>
  <c r="F142" i="65" s="1"/>
  <c r="I561" i="63"/>
  <c r="G141" i="65" s="1"/>
  <c r="H561" i="63"/>
  <c r="I559" i="63"/>
  <c r="I558" i="63" s="1"/>
  <c r="H559" i="63"/>
  <c r="H558" i="63" s="1"/>
  <c r="I556" i="63"/>
  <c r="H556" i="63"/>
  <c r="I554" i="63"/>
  <c r="G123" i="65" s="1"/>
  <c r="H554" i="63"/>
  <c r="F123" i="65" s="1"/>
  <c r="I553" i="63"/>
  <c r="H553" i="63"/>
  <c r="I551" i="63"/>
  <c r="G120" i="65" s="1"/>
  <c r="G119" i="65" s="1"/>
  <c r="H551" i="63"/>
  <c r="F120" i="65" s="1"/>
  <c r="F119" i="65" s="1"/>
  <c r="I546" i="63"/>
  <c r="G93" i="65" s="1"/>
  <c r="H546" i="63"/>
  <c r="I545" i="63"/>
  <c r="G92" i="65" s="1"/>
  <c r="H545" i="63"/>
  <c r="F92" i="65" s="1"/>
  <c r="I543" i="63"/>
  <c r="H543" i="63"/>
  <c r="I542" i="63"/>
  <c r="G89" i="65" s="1"/>
  <c r="H542" i="63"/>
  <c r="F89" i="65" s="1"/>
  <c r="I540" i="63"/>
  <c r="H540" i="63"/>
  <c r="I539" i="63"/>
  <c r="G86" i="65" s="1"/>
  <c r="H539" i="63"/>
  <c r="F86" i="65" s="1"/>
  <c r="I537" i="63"/>
  <c r="G84" i="65" s="1"/>
  <c r="H537" i="63"/>
  <c r="F84" i="65" s="1"/>
  <c r="I536" i="63"/>
  <c r="G83" i="65" s="1"/>
  <c r="H536" i="63"/>
  <c r="F83" i="65" s="1"/>
  <c r="G80" i="65"/>
  <c r="I531" i="63"/>
  <c r="G50" i="65" s="1"/>
  <c r="H531" i="63"/>
  <c r="F50" i="65" s="1"/>
  <c r="I530" i="63"/>
  <c r="H530" i="63"/>
  <c r="I526" i="63"/>
  <c r="G36" i="65" s="1"/>
  <c r="H526" i="63"/>
  <c r="F36" i="65" s="1"/>
  <c r="I525" i="63"/>
  <c r="H525" i="63"/>
  <c r="I521" i="63"/>
  <c r="G23" i="65" s="1"/>
  <c r="H521" i="63"/>
  <c r="F23" i="65" s="1"/>
  <c r="I520" i="63"/>
  <c r="G22" i="65" s="1"/>
  <c r="H520" i="63"/>
  <c r="I514" i="63"/>
  <c r="G95" i="65" s="1"/>
  <c r="G94" i="65" s="1"/>
  <c r="H514" i="63"/>
  <c r="F95" i="65" s="1"/>
  <c r="F94" i="65" s="1"/>
  <c r="I507" i="63"/>
  <c r="G415" i="65" s="1"/>
  <c r="G414" i="65" s="1"/>
  <c r="H507" i="63"/>
  <c r="F415" i="65" s="1"/>
  <c r="F414" i="65" s="1"/>
  <c r="I501" i="63"/>
  <c r="I500" i="63" s="1"/>
  <c r="I499" i="63" s="1"/>
  <c r="I498" i="63" s="1"/>
  <c r="I497" i="63" s="1"/>
  <c r="H501" i="63"/>
  <c r="H500" i="63" s="1"/>
  <c r="H499" i="63" s="1"/>
  <c r="H498" i="63" s="1"/>
  <c r="H497" i="63" s="1"/>
  <c r="I496" i="63"/>
  <c r="G66" i="65" s="1"/>
  <c r="H496" i="63"/>
  <c r="F66" i="65" s="1"/>
  <c r="I495" i="63"/>
  <c r="G65" i="65" s="1"/>
  <c r="H495" i="63"/>
  <c r="F65" i="65" s="1"/>
  <c r="I494" i="63"/>
  <c r="G64" i="65" s="1"/>
  <c r="H494" i="63"/>
  <c r="I492" i="63"/>
  <c r="G62" i="65" s="1"/>
  <c r="G61" i="65" s="1"/>
  <c r="H492" i="63"/>
  <c r="F62" i="65" s="1"/>
  <c r="F61" i="65" s="1"/>
  <c r="I488" i="63"/>
  <c r="H488" i="63"/>
  <c r="I482" i="63"/>
  <c r="G43" i="65" s="1"/>
  <c r="G42" i="65" s="1"/>
  <c r="H482" i="63"/>
  <c r="F43" i="65" s="1"/>
  <c r="F42" i="65" s="1"/>
  <c r="I476" i="63"/>
  <c r="H476" i="63"/>
  <c r="I474" i="63"/>
  <c r="G359" i="65" s="1"/>
  <c r="G358" i="65" s="1"/>
  <c r="H474" i="63"/>
  <c r="F359" i="65" s="1"/>
  <c r="F358" i="65" s="1"/>
  <c r="I464" i="63"/>
  <c r="G40" i="65" s="1"/>
  <c r="H464" i="63"/>
  <c r="F40" i="65" s="1"/>
  <c r="I463" i="63"/>
  <c r="G39" i="65" s="1"/>
  <c r="H463" i="63"/>
  <c r="F39" i="65" s="1"/>
  <c r="I462" i="63"/>
  <c r="G38" i="65" s="1"/>
  <c r="H462" i="63"/>
  <c r="I456" i="63"/>
  <c r="G29" i="65" s="1"/>
  <c r="G28" i="65" s="1"/>
  <c r="H456" i="63"/>
  <c r="F29" i="65" s="1"/>
  <c r="F28" i="65" s="1"/>
  <c r="I454" i="63"/>
  <c r="G27" i="65" s="1"/>
  <c r="H454" i="63"/>
  <c r="F27" i="65" s="1"/>
  <c r="I453" i="63"/>
  <c r="G26" i="65" s="1"/>
  <c r="H453" i="63"/>
  <c r="F26" i="65" s="1"/>
  <c r="I452" i="63"/>
  <c r="G25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90" i="65" s="1"/>
  <c r="H431" i="63"/>
  <c r="F190" i="65" s="1"/>
  <c r="I430" i="63"/>
  <c r="G189" i="65" s="1"/>
  <c r="H430" i="63"/>
  <c r="I429" i="63"/>
  <c r="G188" i="65" s="1"/>
  <c r="H429" i="63"/>
  <c r="F188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2" i="65" s="1"/>
  <c r="G271" i="65" s="1"/>
  <c r="H411" i="63"/>
  <c r="F272" i="65" s="1"/>
  <c r="F271" i="65" s="1"/>
  <c r="I409" i="63"/>
  <c r="G270" i="65" s="1"/>
  <c r="H409" i="63"/>
  <c r="I408" i="63"/>
  <c r="G269" i="65" s="1"/>
  <c r="H408" i="63"/>
  <c r="F269" i="65" s="1"/>
  <c r="I406" i="63"/>
  <c r="G267" i="65" s="1"/>
  <c r="G266" i="65" s="1"/>
  <c r="H406" i="63"/>
  <c r="I402" i="63"/>
  <c r="G259" i="65" s="1"/>
  <c r="G258" i="65" s="1"/>
  <c r="G257" i="65" s="1"/>
  <c r="G256" i="65" s="1"/>
  <c r="H402" i="63"/>
  <c r="F259" i="65" s="1"/>
  <c r="F258" i="65" s="1"/>
  <c r="F257" i="65" s="1"/>
  <c r="F256" i="65" s="1"/>
  <c r="I395" i="63"/>
  <c r="I394" i="63" s="1"/>
  <c r="I393" i="63" s="1"/>
  <c r="I392" i="63" s="1"/>
  <c r="H395" i="63"/>
  <c r="H394" i="63" s="1"/>
  <c r="H393" i="63" s="1"/>
  <c r="H392" i="63" s="1"/>
  <c r="I391" i="63"/>
  <c r="G176" i="65" s="1"/>
  <c r="H391" i="63"/>
  <c r="F176" i="65" s="1"/>
  <c r="I390" i="63"/>
  <c r="H390" i="63"/>
  <c r="I389" i="63"/>
  <c r="G174" i="65" s="1"/>
  <c r="H389" i="63"/>
  <c r="F174" i="65" s="1"/>
  <c r="I384" i="63"/>
  <c r="G54" i="65" s="1"/>
  <c r="H384" i="63"/>
  <c r="F54" i="65" s="1"/>
  <c r="I383" i="63"/>
  <c r="G53" i="65" s="1"/>
  <c r="H383" i="63"/>
  <c r="F53" i="65" s="1"/>
  <c r="I382" i="63"/>
  <c r="G52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2" i="65" s="1"/>
  <c r="G181" i="65" s="1"/>
  <c r="G180" i="65" s="1"/>
  <c r="G179" i="65" s="1"/>
  <c r="H354" i="63"/>
  <c r="F182" i="65" s="1"/>
  <c r="F181" i="65" s="1"/>
  <c r="F180" i="65" s="1"/>
  <c r="F179" i="65" s="1"/>
  <c r="I350" i="63"/>
  <c r="G165" i="65" s="1"/>
  <c r="G164" i="65" s="1"/>
  <c r="H350" i="63"/>
  <c r="I348" i="63"/>
  <c r="G163" i="65" s="1"/>
  <c r="G162" i="65" s="1"/>
  <c r="H348" i="63"/>
  <c r="F163" i="65" s="1"/>
  <c r="F162" i="65" s="1"/>
  <c r="I346" i="63"/>
  <c r="G161" i="65" s="1"/>
  <c r="H346" i="63"/>
  <c r="F161" i="65" s="1"/>
  <c r="I345" i="63"/>
  <c r="G160" i="65" s="1"/>
  <c r="H345" i="63"/>
  <c r="F160" i="65" s="1"/>
  <c r="I344" i="63"/>
  <c r="H344" i="63"/>
  <c r="I342" i="63"/>
  <c r="G157" i="65" s="1"/>
  <c r="G156" i="65" s="1"/>
  <c r="H342" i="63"/>
  <c r="F157" i="65" s="1"/>
  <c r="F156" i="65" s="1"/>
  <c r="I340" i="63"/>
  <c r="H340" i="63"/>
  <c r="I339" i="63"/>
  <c r="G154" i="65" s="1"/>
  <c r="H339" i="63"/>
  <c r="F154" i="65" s="1"/>
  <c r="I337" i="63"/>
  <c r="I336" i="63" s="1"/>
  <c r="G152" i="65" s="1"/>
  <c r="G151" i="65" s="1"/>
  <c r="H337" i="63"/>
  <c r="H336" i="63" s="1"/>
  <c r="F152" i="65" s="1"/>
  <c r="F151" i="65" s="1"/>
  <c r="I335" i="63"/>
  <c r="G150" i="65" s="1"/>
  <c r="G149" i="65" s="1"/>
  <c r="H335" i="63"/>
  <c r="F150" i="65" s="1"/>
  <c r="F149" i="65" s="1"/>
  <c r="I333" i="63"/>
  <c r="I332" i="63" s="1"/>
  <c r="G148" i="65" s="1"/>
  <c r="G147" i="65" s="1"/>
  <c r="H333" i="63"/>
  <c r="H332" i="63" s="1"/>
  <c r="F148" i="65" s="1"/>
  <c r="F147" i="65" s="1"/>
  <c r="I331" i="63"/>
  <c r="G146" i="65" s="1"/>
  <c r="G145" i="65" s="1"/>
  <c r="H331" i="63"/>
  <c r="F146" i="65" s="1"/>
  <c r="F145" i="65" s="1"/>
  <c r="I329" i="63"/>
  <c r="H329" i="63"/>
  <c r="I327" i="63"/>
  <c r="H327" i="63"/>
  <c r="I325" i="63"/>
  <c r="G137" i="65" s="1"/>
  <c r="G136" i="65" s="1"/>
  <c r="H325" i="63"/>
  <c r="I323" i="63"/>
  <c r="G135" i="65" s="1"/>
  <c r="H323" i="63"/>
  <c r="F135" i="65" s="1"/>
  <c r="I322" i="63"/>
  <c r="G134" i="65" s="1"/>
  <c r="H322" i="63"/>
  <c r="F134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1" i="65" s="1"/>
  <c r="H306" i="63"/>
  <c r="F131" i="65" s="1"/>
  <c r="I305" i="63"/>
  <c r="H305" i="63"/>
  <c r="F130" i="65" s="1"/>
  <c r="I304" i="63"/>
  <c r="G129" i="65" s="1"/>
  <c r="H304" i="63"/>
  <c r="F129" i="65" s="1"/>
  <c r="I302" i="63"/>
  <c r="G125" i="65" s="1"/>
  <c r="G124" i="65" s="1"/>
  <c r="H302" i="63"/>
  <c r="I300" i="63"/>
  <c r="I299" i="63" s="1"/>
  <c r="H300" i="63"/>
  <c r="I298" i="63"/>
  <c r="H298" i="63"/>
  <c r="I297" i="63"/>
  <c r="G115" i="65" s="1"/>
  <c r="H297" i="63"/>
  <c r="F115" i="65" s="1"/>
  <c r="I290" i="63"/>
  <c r="H290" i="63"/>
  <c r="I284" i="63"/>
  <c r="G380" i="65" s="1"/>
  <c r="G379" i="65" s="1"/>
  <c r="H284" i="63"/>
  <c r="F380" i="65" s="1"/>
  <c r="F379" i="65" s="1"/>
  <c r="I282" i="63"/>
  <c r="H282" i="63"/>
  <c r="I280" i="63"/>
  <c r="G375" i="65" s="1"/>
  <c r="H280" i="63"/>
  <c r="F375" i="65" s="1"/>
  <c r="I273" i="63"/>
  <c r="H273" i="63"/>
  <c r="I268" i="63"/>
  <c r="G223" i="65" s="1"/>
  <c r="G222" i="65" s="1"/>
  <c r="H268" i="63"/>
  <c r="F223" i="65" s="1"/>
  <c r="F222" i="65" s="1"/>
  <c r="I266" i="63"/>
  <c r="G221" i="65" s="1"/>
  <c r="G220" i="65" s="1"/>
  <c r="H266" i="63"/>
  <c r="I264" i="63"/>
  <c r="G217" i="65" s="1"/>
  <c r="G216" i="65" s="1"/>
  <c r="H264" i="63"/>
  <c r="F217" i="65" s="1"/>
  <c r="F216" i="65" s="1"/>
  <c r="I262" i="63"/>
  <c r="H262" i="63"/>
  <c r="I260" i="63"/>
  <c r="G213" i="65" s="1"/>
  <c r="G212" i="65" s="1"/>
  <c r="H260" i="63"/>
  <c r="F213" i="65" s="1"/>
  <c r="F212" i="65" s="1"/>
  <c r="I254" i="63"/>
  <c r="G230" i="65" s="1"/>
  <c r="G229" i="65" s="1"/>
  <c r="H254" i="63"/>
  <c r="I252" i="63"/>
  <c r="G228" i="65" s="1"/>
  <c r="G227" i="65" s="1"/>
  <c r="H252" i="63"/>
  <c r="F228" i="65" s="1"/>
  <c r="F227" i="65" s="1"/>
  <c r="I245" i="63"/>
  <c r="H245" i="63"/>
  <c r="I244" i="63"/>
  <c r="H244" i="63"/>
  <c r="I243" i="63"/>
  <c r="H243" i="63"/>
  <c r="I239" i="63"/>
  <c r="G367" i="65" s="1"/>
  <c r="G366" i="65" s="1"/>
  <c r="H239" i="63"/>
  <c r="F367" i="65" s="1"/>
  <c r="F366" i="65" s="1"/>
  <c r="I237" i="63"/>
  <c r="G365" i="65" s="1"/>
  <c r="G364" i="65" s="1"/>
  <c r="H237" i="63"/>
  <c r="I232" i="63"/>
  <c r="G252" i="65" s="1"/>
  <c r="G251" i="65" s="1"/>
  <c r="H232" i="63"/>
  <c r="F252" i="65" s="1"/>
  <c r="F251" i="65" s="1"/>
  <c r="I230" i="63"/>
  <c r="G250" i="65" s="1"/>
  <c r="G249" i="65" s="1"/>
  <c r="H230" i="63"/>
  <c r="I228" i="63"/>
  <c r="G248" i="65" s="1"/>
  <c r="G247" i="65" s="1"/>
  <c r="H228" i="63"/>
  <c r="F248" i="65" s="1"/>
  <c r="F247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4" i="65" s="1"/>
  <c r="H210" i="63"/>
  <c r="F374" i="65" s="1"/>
  <c r="I205" i="63"/>
  <c r="H205" i="63"/>
  <c r="I201" i="63"/>
  <c r="G301" i="65" s="1"/>
  <c r="G300" i="65" s="1"/>
  <c r="H201" i="63"/>
  <c r="F301" i="65" s="1"/>
  <c r="F300" i="65" s="1"/>
  <c r="I199" i="63"/>
  <c r="G299" i="65" s="1"/>
  <c r="G298" i="65" s="1"/>
  <c r="H199" i="63"/>
  <c r="I197" i="63"/>
  <c r="H197" i="63"/>
  <c r="F295" i="65" s="1"/>
  <c r="F294" i="65" s="1"/>
  <c r="I195" i="63"/>
  <c r="H195" i="63"/>
  <c r="I193" i="63"/>
  <c r="G291" i="65" s="1"/>
  <c r="G290" i="65" s="1"/>
  <c r="H193" i="63"/>
  <c r="F291" i="65" s="1"/>
  <c r="F290" i="65" s="1"/>
  <c r="I187" i="63"/>
  <c r="G305" i="65" s="1"/>
  <c r="G304" i="65" s="1"/>
  <c r="G303" i="65" s="1"/>
  <c r="G302" i="65" s="1"/>
  <c r="H187" i="63"/>
  <c r="I180" i="63"/>
  <c r="G341" i="65" s="1"/>
  <c r="G340" i="65" s="1"/>
  <c r="G339" i="65" s="1"/>
  <c r="G338" i="65" s="1"/>
  <c r="H180" i="63"/>
  <c r="F341" i="65" s="1"/>
  <c r="F340" i="65" s="1"/>
  <c r="F339" i="65" s="1"/>
  <c r="F338" i="65" s="1"/>
  <c r="I176" i="63"/>
  <c r="G329" i="65" s="1"/>
  <c r="H176" i="63"/>
  <c r="F329" i="65" s="1"/>
  <c r="I175" i="63"/>
  <c r="G328" i="65" s="1"/>
  <c r="H175" i="63"/>
  <c r="F328" i="65" s="1"/>
  <c r="I174" i="63"/>
  <c r="G327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5" i="65" s="1"/>
  <c r="G434" i="65" s="1"/>
  <c r="H157" i="63"/>
  <c r="F435" i="65" s="1"/>
  <c r="F434" i="65" s="1"/>
  <c r="I153" i="63"/>
  <c r="H153" i="63"/>
  <c r="F426" i="65" s="1"/>
  <c r="I152" i="63"/>
  <c r="G425" i="65" s="1"/>
  <c r="H152" i="63"/>
  <c r="F425" i="65" s="1"/>
  <c r="I150" i="63"/>
  <c r="G423" i="65" s="1"/>
  <c r="G422" i="65" s="1"/>
  <c r="H150" i="63"/>
  <c r="I148" i="63"/>
  <c r="G421" i="65" s="1"/>
  <c r="G420" i="65" s="1"/>
  <c r="H148" i="63"/>
  <c r="F421" i="65" s="1"/>
  <c r="F420" i="65" s="1"/>
  <c r="I146" i="63"/>
  <c r="H146" i="63"/>
  <c r="I142" i="63"/>
  <c r="G411" i="65" s="1"/>
  <c r="H142" i="63"/>
  <c r="F411" i="65" s="1"/>
  <c r="I141" i="63"/>
  <c r="H141" i="63"/>
  <c r="I139" i="63"/>
  <c r="G408" i="65" s="1"/>
  <c r="G407" i="65" s="1"/>
  <c r="H139" i="63"/>
  <c r="F408" i="65" s="1"/>
  <c r="F407" i="65" s="1"/>
  <c r="I130" i="63"/>
  <c r="H130" i="63"/>
  <c r="I125" i="63"/>
  <c r="G254" i="65" s="1"/>
  <c r="G253" i="65" s="1"/>
  <c r="H125" i="63"/>
  <c r="F254" i="65" s="1"/>
  <c r="F253" i="65" s="1"/>
  <c r="I121" i="63"/>
  <c r="H121" i="63"/>
  <c r="I116" i="63"/>
  <c r="H116" i="63"/>
  <c r="F201" i="65" s="1"/>
  <c r="F200" i="65" s="1"/>
  <c r="I111" i="63"/>
  <c r="G71" i="65" s="1"/>
  <c r="G70" i="65" s="1"/>
  <c r="H111" i="63"/>
  <c r="F71" i="65" s="1"/>
  <c r="F70" i="65" s="1"/>
  <c r="I106" i="63"/>
  <c r="G45" i="65" s="1"/>
  <c r="G44" i="65" s="1"/>
  <c r="H106" i="63"/>
  <c r="F45" i="65" s="1"/>
  <c r="F44" i="65" s="1"/>
  <c r="I100" i="63"/>
  <c r="H100" i="63"/>
  <c r="I95" i="63"/>
  <c r="G354" i="65" s="1"/>
  <c r="H95" i="63"/>
  <c r="F354" i="65" s="1"/>
  <c r="I94" i="63"/>
  <c r="H94" i="63"/>
  <c r="I89" i="63"/>
  <c r="H89" i="63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5" i="65" s="1"/>
  <c r="H78" i="63"/>
  <c r="F395" i="65" s="1"/>
  <c r="I77" i="63"/>
  <c r="H77" i="63"/>
  <c r="I73" i="63"/>
  <c r="G385" i="65" s="1"/>
  <c r="G384" i="65" s="1"/>
  <c r="G383" i="65" s="1"/>
  <c r="G382" i="65" s="1"/>
  <c r="G381" i="65" s="1"/>
  <c r="H73" i="63"/>
  <c r="F385" i="65" s="1"/>
  <c r="F384" i="65" s="1"/>
  <c r="F383" i="65" s="1"/>
  <c r="F382" i="65" s="1"/>
  <c r="F381" i="65" s="1"/>
  <c r="I68" i="63"/>
  <c r="H68" i="63"/>
  <c r="I66" i="63"/>
  <c r="G320" i="65" s="1"/>
  <c r="G319" i="65" s="1"/>
  <c r="H66" i="63"/>
  <c r="F320" i="65" s="1"/>
  <c r="F319" i="65" s="1"/>
  <c r="I61" i="63"/>
  <c r="G282" i="65" s="1"/>
  <c r="G281" i="65" s="1"/>
  <c r="G280" i="65" s="1"/>
  <c r="G279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3" i="65" s="1"/>
  <c r="G202" i="65" s="1"/>
  <c r="H51" i="63"/>
  <c r="I49" i="63"/>
  <c r="G199" i="65" s="1"/>
  <c r="G198" i="65" s="1"/>
  <c r="H49" i="63"/>
  <c r="F199" i="65" s="1"/>
  <c r="F198" i="65" s="1"/>
  <c r="I44" i="63"/>
  <c r="H44" i="63"/>
  <c r="F106" i="65" s="1"/>
  <c r="I42" i="63"/>
  <c r="G101" i="65" s="1"/>
  <c r="G100" i="65" s="1"/>
  <c r="H42" i="63"/>
  <c r="F101" i="65" s="1"/>
  <c r="F100" i="65" s="1"/>
  <c r="I36" i="63"/>
  <c r="G404" i="65" s="1"/>
  <c r="H36" i="63"/>
  <c r="I35" i="63"/>
  <c r="G403" i="65" s="1"/>
  <c r="H35" i="63"/>
  <c r="F403" i="65" s="1"/>
  <c r="I31" i="63"/>
  <c r="G399" i="65" s="1"/>
  <c r="G398" i="65" s="1"/>
  <c r="G397" i="65" s="1"/>
  <c r="G396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81" i="63"/>
  <c r="I577" i="63"/>
  <c r="I483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F136" i="40"/>
  <c r="H306" i="2"/>
  <c r="F122" i="40" s="1"/>
  <c r="H641" i="63"/>
  <c r="H640" i="63" s="1"/>
  <c r="H639" i="63" s="1"/>
  <c r="H638" i="63" s="1"/>
  <c r="H637" i="63" s="1"/>
  <c r="H577" i="63"/>
  <c r="H483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277" i="63"/>
  <c r="H134" i="63"/>
  <c r="H133" i="63" s="1"/>
  <c r="H132" i="63" s="1"/>
  <c r="H131" i="63" s="1"/>
  <c r="H583" i="2"/>
  <c r="H253" i="2"/>
  <c r="H251" i="2"/>
  <c r="F395" i="40" s="1"/>
  <c r="J684" i="64"/>
  <c r="J683" i="64" s="1"/>
  <c r="J682" i="64" s="1"/>
  <c r="J681" i="64" s="1"/>
  <c r="J680" i="64" s="1"/>
  <c r="J676" i="64"/>
  <c r="J675" i="64" s="1"/>
  <c r="J674" i="64" s="1"/>
  <c r="J671" i="64"/>
  <c r="J670" i="64" s="1"/>
  <c r="J669" i="64" s="1"/>
  <c r="J666" i="64"/>
  <c r="J665" i="64" s="1"/>
  <c r="J664" i="64" s="1"/>
  <c r="J659" i="64"/>
  <c r="J658" i="64" s="1"/>
  <c r="J657" i="64" s="1"/>
  <c r="J656" i="64" s="1"/>
  <c r="J652" i="64"/>
  <c r="J650" i="64"/>
  <c r="J646" i="64"/>
  <c r="J645" i="64" s="1"/>
  <c r="J642" i="64"/>
  <c r="J640" i="64"/>
  <c r="J634" i="64"/>
  <c r="J632" i="64"/>
  <c r="J620" i="64"/>
  <c r="J619" i="64" s="1"/>
  <c r="J618" i="64" s="1"/>
  <c r="J616" i="64"/>
  <c r="J614" i="64"/>
  <c r="J610" i="64"/>
  <c r="J603" i="64"/>
  <c r="J602" i="64" s="1"/>
  <c r="J601" i="64" s="1"/>
  <c r="J600" i="64" s="1"/>
  <c r="J598" i="64"/>
  <c r="J596" i="64"/>
  <c r="J594" i="64"/>
  <c r="J590" i="64"/>
  <c r="J589" i="64" s="1"/>
  <c r="J588" i="64" s="1"/>
  <c r="J577" i="64"/>
  <c r="J576" i="64" s="1"/>
  <c r="J575" i="64" s="1"/>
  <c r="J574" i="64" s="1"/>
  <c r="J573" i="64" s="1"/>
  <c r="J570" i="64"/>
  <c r="J569" i="64" s="1"/>
  <c r="J568" i="64" s="1"/>
  <c r="J567" i="64" s="1"/>
  <c r="J566" i="64" s="1"/>
  <c r="J565" i="64" s="1"/>
  <c r="J561" i="64"/>
  <c r="J560" i="64" s="1"/>
  <c r="J559" i="64" s="1"/>
  <c r="J558" i="64" s="1"/>
  <c r="J557" i="64" s="1"/>
  <c r="J555" i="64"/>
  <c r="J552" i="64"/>
  <c r="J550" i="64"/>
  <c r="J546" i="64"/>
  <c r="J543" i="64"/>
  <c r="J541" i="64"/>
  <c r="J538" i="64"/>
  <c r="J535" i="64"/>
  <c r="J533" i="64"/>
  <c r="J526" i="64"/>
  <c r="J525" i="64" s="1"/>
  <c r="J524" i="64" s="1"/>
  <c r="J523" i="64" s="1"/>
  <c r="J521" i="64"/>
  <c r="J520" i="64" s="1"/>
  <c r="J519" i="64" s="1"/>
  <c r="J518" i="64" s="1"/>
  <c r="J515" i="64"/>
  <c r="J514" i="64" s="1"/>
  <c r="J510" i="64"/>
  <c r="J508" i="64"/>
  <c r="J503" i="64"/>
  <c r="J502" i="64" s="1"/>
  <c r="J501" i="64" s="1"/>
  <c r="J500" i="64" s="1"/>
  <c r="J497" i="64"/>
  <c r="J495" i="64"/>
  <c r="J493" i="64"/>
  <c r="J487" i="64"/>
  <c r="J486" i="64" s="1"/>
  <c r="J485" i="64" s="1"/>
  <c r="J484" i="64" s="1"/>
  <c r="J480" i="64"/>
  <c r="J479" i="64" s="1"/>
  <c r="J478" i="64" s="1"/>
  <c r="J477" i="64" s="1"/>
  <c r="J474" i="64"/>
  <c r="J473" i="64" s="1"/>
  <c r="J472" i="64" s="1"/>
  <c r="J471" i="64" s="1"/>
  <c r="J469" i="64"/>
  <c r="J468" i="64" s="1"/>
  <c r="J467" i="64" s="1"/>
  <c r="J466" i="64" s="1"/>
  <c r="J464" i="64"/>
  <c r="J462" i="64"/>
  <c r="J457" i="64"/>
  <c r="J456" i="64" s="1"/>
  <c r="J455" i="64" s="1"/>
  <c r="J454" i="64" s="1"/>
  <c r="J452" i="64"/>
  <c r="J451" i="64" s="1"/>
  <c r="J450" i="64" s="1"/>
  <c r="J448" i="64"/>
  <c r="J446" i="64"/>
  <c r="J442" i="64"/>
  <c r="J440" i="64"/>
  <c r="J437" i="64"/>
  <c r="J435" i="64"/>
  <c r="J433" i="64"/>
  <c r="J431" i="64"/>
  <c r="J429" i="64"/>
  <c r="J427" i="64"/>
  <c r="J425" i="64"/>
  <c r="J423" i="64"/>
  <c r="J420" i="64"/>
  <c r="J414" i="64"/>
  <c r="J413" i="64" s="1"/>
  <c r="J412" i="64" s="1"/>
  <c r="J411" i="64" s="1"/>
  <c r="J409" i="64"/>
  <c r="J408" i="64" s="1"/>
  <c r="J407" i="64" s="1"/>
  <c r="J406" i="64" s="1"/>
  <c r="J402" i="64"/>
  <c r="J400" i="64"/>
  <c r="J398" i="64"/>
  <c r="J395" i="64"/>
  <c r="J388" i="64"/>
  <c r="J387" i="64" s="1"/>
  <c r="J386" i="64" s="1"/>
  <c r="J385" i="64" s="1"/>
  <c r="J384" i="64" s="1"/>
  <c r="J383" i="64" s="1"/>
  <c r="J379" i="64"/>
  <c r="J378" i="64" s="1"/>
  <c r="J377" i="64" s="1"/>
  <c r="J375" i="64"/>
  <c r="J374" i="64" s="1"/>
  <c r="J373" i="64" s="1"/>
  <c r="J371" i="64"/>
  <c r="J370" i="64" s="1"/>
  <c r="J369" i="64" s="1"/>
  <c r="J368" i="64" s="1"/>
  <c r="J363" i="64"/>
  <c r="J362" i="64" s="1"/>
  <c r="J361" i="64" s="1"/>
  <c r="J360" i="64" s="1"/>
  <c r="J359" i="64" s="1"/>
  <c r="J357" i="64"/>
  <c r="J356" i="64" s="1"/>
  <c r="J355" i="64" s="1"/>
  <c r="J354" i="64" s="1"/>
  <c r="J353" i="64" s="1"/>
  <c r="J350" i="64"/>
  <c r="J349" i="64" s="1"/>
  <c r="J348" i="64" s="1"/>
  <c r="J347" i="64" s="1"/>
  <c r="J345" i="64"/>
  <c r="J344" i="64" s="1"/>
  <c r="J343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9" i="2"/>
  <c r="F182" i="40" s="1"/>
  <c r="H644" i="2"/>
  <c r="F376" i="40" s="1"/>
  <c r="H637" i="2"/>
  <c r="F283" i="40" s="1"/>
  <c r="H630" i="2"/>
  <c r="H625" i="2"/>
  <c r="H617" i="2"/>
  <c r="F82" i="40" s="1"/>
  <c r="H614" i="2"/>
  <c r="F79" i="40" s="1"/>
  <c r="H613" i="2"/>
  <c r="F78" i="40" s="1"/>
  <c r="H607" i="2"/>
  <c r="F117" i="40" s="1"/>
  <c r="H601" i="2"/>
  <c r="F109" i="40" s="1"/>
  <c r="H591" i="2"/>
  <c r="F258" i="40" s="1"/>
  <c r="H586" i="2"/>
  <c r="F197" i="40" s="1"/>
  <c r="H584" i="2"/>
  <c r="F191" i="40" s="1"/>
  <c r="H581" i="2"/>
  <c r="F188" i="40" s="1"/>
  <c r="H575" i="2"/>
  <c r="H573" i="2"/>
  <c r="F150" i="40" s="1"/>
  <c r="H572" i="2"/>
  <c r="F149" i="40" s="1"/>
  <c r="H570" i="2"/>
  <c r="H567" i="2"/>
  <c r="F129" i="40" s="1"/>
  <c r="H565" i="2"/>
  <c r="F127" i="40" s="1"/>
  <c r="H564" i="2"/>
  <c r="F126" i="40" s="1"/>
  <c r="H562" i="2"/>
  <c r="F124" i="40" s="1"/>
  <c r="H557" i="2"/>
  <c r="F98" i="40" s="1"/>
  <c r="H556" i="2"/>
  <c r="F97" i="40" s="1"/>
  <c r="H554" i="2"/>
  <c r="F95" i="40" s="1"/>
  <c r="H553" i="2"/>
  <c r="F94" i="40" s="1"/>
  <c r="H551" i="2"/>
  <c r="F92" i="40" s="1"/>
  <c r="H550" i="2"/>
  <c r="F91" i="40" s="1"/>
  <c r="H548" i="2"/>
  <c r="F89" i="40" s="1"/>
  <c r="H547" i="2"/>
  <c r="F88" i="40" s="1"/>
  <c r="F86" i="40"/>
  <c r="H542" i="2"/>
  <c r="F55" i="40" s="1"/>
  <c r="H541" i="2"/>
  <c r="F54" i="40" s="1"/>
  <c r="H537" i="2"/>
  <c r="F37" i="40" s="1"/>
  <c r="H536" i="2"/>
  <c r="F36" i="40" s="1"/>
  <c r="H532" i="2"/>
  <c r="F22" i="40" s="1"/>
  <c r="H531" i="2"/>
  <c r="F21" i="40" s="1"/>
  <c r="H525" i="2"/>
  <c r="F100" i="40" s="1"/>
  <c r="H518" i="2"/>
  <c r="F444" i="40" s="1"/>
  <c r="H512" i="2"/>
  <c r="H507" i="2"/>
  <c r="F71" i="40" s="1"/>
  <c r="H506" i="2"/>
  <c r="F70" i="40" s="1"/>
  <c r="H505" i="2"/>
  <c r="F69" i="40" s="1"/>
  <c r="H503" i="2"/>
  <c r="F67" i="40" s="1"/>
  <c r="H499" i="2"/>
  <c r="F63" i="40" s="1"/>
  <c r="H493" i="2"/>
  <c r="F46" i="40" s="1"/>
  <c r="H487" i="2"/>
  <c r="F391" i="40" s="1"/>
  <c r="H485" i="2"/>
  <c r="F389" i="40" s="1"/>
  <c r="H468" i="2"/>
  <c r="F41" i="40" s="1"/>
  <c r="H467" i="2"/>
  <c r="F40" i="40" s="1"/>
  <c r="H466" i="2"/>
  <c r="F39" i="40" s="1"/>
  <c r="H460" i="2"/>
  <c r="F30" i="40" s="1"/>
  <c r="H458" i="2"/>
  <c r="F28" i="40" s="1"/>
  <c r="H457" i="2"/>
  <c r="F27" i="40" s="1"/>
  <c r="H456" i="2"/>
  <c r="F26" i="40" s="1"/>
  <c r="H447" i="2"/>
  <c r="H436" i="2"/>
  <c r="F212" i="40" s="1"/>
  <c r="H433" i="2"/>
  <c r="F209" i="40" s="1"/>
  <c r="H432" i="2"/>
  <c r="F208" i="40" s="1"/>
  <c r="H431" i="2"/>
  <c r="F207" i="40" s="1"/>
  <c r="H429" i="2"/>
  <c r="F205" i="40" s="1"/>
  <c r="H416" i="2"/>
  <c r="H410" i="2"/>
  <c r="F344" i="40" s="1"/>
  <c r="H405" i="2"/>
  <c r="F292" i="40" s="1"/>
  <c r="H403" i="2"/>
  <c r="F290" i="40" s="1"/>
  <c r="H402" i="2"/>
  <c r="F289" i="40" s="1"/>
  <c r="H400" i="2"/>
  <c r="F287" i="40" s="1"/>
  <c r="H396" i="2"/>
  <c r="F279" i="40" s="1"/>
  <c r="H385" i="2"/>
  <c r="F195" i="40" s="1"/>
  <c r="H384" i="2"/>
  <c r="F194" i="40" s="1"/>
  <c r="H383" i="2"/>
  <c r="F193" i="40" s="1"/>
  <c r="H378" i="2"/>
  <c r="F59" i="40" s="1"/>
  <c r="H377" i="2"/>
  <c r="F58" i="40" s="1"/>
  <c r="H376" i="2"/>
  <c r="F57" i="40" s="1"/>
  <c r="H370" i="2"/>
  <c r="H365" i="2"/>
  <c r="F201" i="40" s="1"/>
  <c r="H353" i="2"/>
  <c r="F173" i="40" s="1"/>
  <c r="H352" i="2"/>
  <c r="F172" i="40" s="1"/>
  <c r="H351" i="2"/>
  <c r="F171" i="40" s="1"/>
  <c r="H349" i="2"/>
  <c r="F169" i="40" s="1"/>
  <c r="H345" i="2"/>
  <c r="H344" i="2"/>
  <c r="F164" i="40" s="1"/>
  <c r="H342" i="2"/>
  <c r="H340" i="2"/>
  <c r="F160" i="40" s="1"/>
  <c r="H338" i="2"/>
  <c r="H336" i="2"/>
  <c r="F156" i="40" s="1"/>
  <c r="H334" i="2"/>
  <c r="F154" i="40" s="1"/>
  <c r="H329" i="2"/>
  <c r="H328" i="2" s="1"/>
  <c r="H327" i="2"/>
  <c r="F144" i="40" s="1"/>
  <c r="H325" i="2"/>
  <c r="F142" i="40" s="1"/>
  <c r="H324" i="2"/>
  <c r="F141" i="40" s="1"/>
  <c r="H318" i="2"/>
  <c r="H310" i="2"/>
  <c r="F133" i="40" s="1"/>
  <c r="H309" i="2"/>
  <c r="F132" i="40" s="1"/>
  <c r="H308" i="2"/>
  <c r="F131" i="40" s="1"/>
  <c r="H304" i="2"/>
  <c r="F120" i="40" s="1"/>
  <c r="H303" i="2"/>
  <c r="F119" i="40" s="1"/>
  <c r="H296" i="2"/>
  <c r="F239" i="40" s="1"/>
  <c r="H290" i="2"/>
  <c r="F409" i="40" s="1"/>
  <c r="H286" i="2"/>
  <c r="F405" i="40" s="1"/>
  <c r="H284" i="2"/>
  <c r="F403" i="40" s="1"/>
  <c r="H279" i="2"/>
  <c r="F252" i="40" s="1"/>
  <c r="H274" i="2"/>
  <c r="F243" i="40" s="1"/>
  <c r="H272" i="2"/>
  <c r="F241" i="40" s="1"/>
  <c r="H270" i="2"/>
  <c r="F237" i="40" s="1"/>
  <c r="H268" i="2"/>
  <c r="F235" i="40" s="1"/>
  <c r="H266" i="2"/>
  <c r="F233" i="40" s="1"/>
  <c r="H260" i="2"/>
  <c r="F250" i="40" s="1"/>
  <c r="F269" i="40"/>
  <c r="H244" i="2"/>
  <c r="H241" i="2"/>
  <c r="H230" i="2"/>
  <c r="H224" i="2"/>
  <c r="H222" i="2"/>
  <c r="F402" i="40" s="1"/>
  <c r="H215" i="2"/>
  <c r="F337" i="40" s="1"/>
  <c r="H211" i="2"/>
  <c r="F327" i="40" s="1"/>
  <c r="F325" i="40"/>
  <c r="F321" i="40"/>
  <c r="H205" i="2"/>
  <c r="F319" i="40" s="1"/>
  <c r="H203" i="2"/>
  <c r="F317" i="40" s="1"/>
  <c r="H191" i="2"/>
  <c r="F333" i="40" s="1"/>
  <c r="H184" i="2"/>
  <c r="F371" i="40" s="1"/>
  <c r="H180" i="2"/>
  <c r="F359" i="40" s="1"/>
  <c r="H179" i="2"/>
  <c r="F358" i="40" s="1"/>
  <c r="H178" i="2"/>
  <c r="F357" i="40" s="1"/>
  <c r="H171" i="2"/>
  <c r="F470" i="40" s="1"/>
  <c r="H170" i="2"/>
  <c r="F469" i="40" s="1"/>
  <c r="H169" i="2"/>
  <c r="F468" i="40" s="1"/>
  <c r="F267" i="40" l="1"/>
  <c r="F265" i="40" s="1"/>
  <c r="H239" i="2"/>
  <c r="F270" i="40"/>
  <c r="F268" i="40" s="1"/>
  <c r="H242" i="2"/>
  <c r="I382" i="64"/>
  <c r="G106" i="65"/>
  <c r="I271" i="64"/>
  <c r="H88" i="63"/>
  <c r="H87" i="63" s="1"/>
  <c r="H86" i="63" s="1"/>
  <c r="H85" i="63" s="1"/>
  <c r="F333" i="65"/>
  <c r="I88" i="63"/>
  <c r="I87" i="63" s="1"/>
  <c r="I86" i="63" s="1"/>
  <c r="I85" i="63" s="1"/>
  <c r="G333" i="65"/>
  <c r="G332" i="65" s="1"/>
  <c r="G331" i="65" s="1"/>
  <c r="G330" i="65" s="1"/>
  <c r="I137" i="64"/>
  <c r="H357" i="63"/>
  <c r="H356" i="63" s="1"/>
  <c r="H355" i="63" s="1"/>
  <c r="I16" i="64"/>
  <c r="G201" i="65"/>
  <c r="G200" i="65" s="1"/>
  <c r="G197" i="65" s="1"/>
  <c r="G196" i="65" s="1"/>
  <c r="G195" i="65" s="1"/>
  <c r="G155" i="65"/>
  <c r="G153" i="65" s="1"/>
  <c r="H299" i="63"/>
  <c r="F118" i="65"/>
  <c r="F117" i="65" s="1"/>
  <c r="J310" i="64"/>
  <c r="J309" i="64" s="1"/>
  <c r="J308" i="64" s="1"/>
  <c r="J307" i="64" s="1"/>
  <c r="F165" i="40"/>
  <c r="H410" i="63"/>
  <c r="F139" i="65"/>
  <c r="F138" i="65" s="1"/>
  <c r="I147" i="63"/>
  <c r="G439" i="65"/>
  <c r="G441" i="65"/>
  <c r="G139" i="65"/>
  <c r="G138" i="65" s="1"/>
  <c r="I263" i="63"/>
  <c r="I105" i="63"/>
  <c r="I104" i="63" s="1"/>
  <c r="I103" i="63" s="1"/>
  <c r="I102" i="63" s="1"/>
  <c r="F441" i="65"/>
  <c r="F146" i="40"/>
  <c r="F145" i="40" s="1"/>
  <c r="H267" i="63"/>
  <c r="H326" i="63"/>
  <c r="H579" i="63"/>
  <c r="I227" i="63"/>
  <c r="I357" i="63"/>
  <c r="I356" i="63" s="1"/>
  <c r="I355" i="63" s="1"/>
  <c r="G295" i="65"/>
  <c r="G294" i="65" s="1"/>
  <c r="I196" i="63"/>
  <c r="G373" i="65"/>
  <c r="I198" i="63"/>
  <c r="I326" i="63"/>
  <c r="F373" i="65"/>
  <c r="J507" i="64"/>
  <c r="J506" i="64" s="1"/>
  <c r="J505" i="64" s="1"/>
  <c r="J499" i="64" s="1"/>
  <c r="I50" i="63"/>
  <c r="I301" i="63"/>
  <c r="I461" i="63"/>
  <c r="I460" i="63" s="1"/>
  <c r="I459" i="63" s="1"/>
  <c r="I519" i="63"/>
  <c r="I518" i="63" s="1"/>
  <c r="I517" i="63" s="1"/>
  <c r="J191" i="64"/>
  <c r="J190" i="64" s="1"/>
  <c r="J189" i="64" s="1"/>
  <c r="H209" i="63"/>
  <c r="I72" i="63"/>
  <c r="I71" i="63" s="1"/>
  <c r="I70" i="63" s="1"/>
  <c r="I69" i="63" s="1"/>
  <c r="I236" i="63"/>
  <c r="I481" i="63"/>
  <c r="I480" i="63" s="1"/>
  <c r="I479" i="63" s="1"/>
  <c r="I209" i="63"/>
  <c r="I349" i="63"/>
  <c r="I628" i="63"/>
  <c r="I627" i="63" s="1"/>
  <c r="I626" i="63" s="1"/>
  <c r="I625" i="63" s="1"/>
  <c r="I624" i="63" s="1"/>
  <c r="J147" i="64"/>
  <c r="J146" i="64" s="1"/>
  <c r="J145" i="64" s="1"/>
  <c r="H227" i="63"/>
  <c r="H334" i="63"/>
  <c r="H481" i="63"/>
  <c r="H480" i="63" s="1"/>
  <c r="H479" i="63" s="1"/>
  <c r="H550" i="63"/>
  <c r="H608" i="63"/>
  <c r="J94" i="64"/>
  <c r="J93" i="64" s="1"/>
  <c r="J593" i="64"/>
  <c r="J592" i="64" s="1"/>
  <c r="J587" i="64" s="1"/>
  <c r="J586" i="64" s="1"/>
  <c r="J572" i="64" s="1"/>
  <c r="H179" i="63"/>
  <c r="H178" i="63" s="1"/>
  <c r="H177" i="63" s="1"/>
  <c r="H238" i="63"/>
  <c r="H279" i="63"/>
  <c r="H347" i="63"/>
  <c r="H567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50" i="63"/>
  <c r="I608" i="63"/>
  <c r="J649" i="64"/>
  <c r="J644" i="64" s="1"/>
  <c r="H196" i="63"/>
  <c r="H259" i="63"/>
  <c r="H491" i="63"/>
  <c r="I251" i="63"/>
  <c r="I341" i="63"/>
  <c r="I491" i="63"/>
  <c r="I567" i="63"/>
  <c r="I569" i="63"/>
  <c r="J25" i="64"/>
  <c r="J24" i="64" s="1"/>
  <c r="J23" i="64" s="1"/>
  <c r="J419" i="64"/>
  <c r="J418" i="64" s="1"/>
  <c r="J417" i="64" s="1"/>
  <c r="J416" i="64" s="1"/>
  <c r="J631" i="64"/>
  <c r="J630" i="64" s="1"/>
  <c r="J629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13" i="63"/>
  <c r="I512" i="63" s="1"/>
  <c r="I511" i="63" s="1"/>
  <c r="I510" i="63" s="1"/>
  <c r="I509" i="63" s="1"/>
  <c r="I579" i="63"/>
  <c r="I576" i="63" s="1"/>
  <c r="I575" i="63" s="1"/>
  <c r="I574" i="63" s="1"/>
  <c r="I635" i="63"/>
  <c r="I634" i="63" s="1"/>
  <c r="I633" i="63" s="1"/>
  <c r="I632" i="63" s="1"/>
  <c r="I631" i="63" s="1"/>
  <c r="I630" i="63" s="1"/>
  <c r="I30" i="63"/>
  <c r="I29" i="63" s="1"/>
  <c r="I28" i="63" s="1"/>
  <c r="G82" i="65"/>
  <c r="J32" i="64"/>
  <c r="J31" i="64" s="1"/>
  <c r="J30" i="64" s="1"/>
  <c r="J332" i="64"/>
  <c r="J331" i="64" s="1"/>
  <c r="J352" i="64"/>
  <c r="J639" i="64"/>
  <c r="J638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73" i="63"/>
  <c r="I493" i="63"/>
  <c r="I544" i="63"/>
  <c r="I591" i="63"/>
  <c r="I590" i="63" s="1"/>
  <c r="I589" i="63" s="1"/>
  <c r="I584" i="63" s="1"/>
  <c r="H65" i="63"/>
  <c r="H115" i="63"/>
  <c r="H114" i="63" s="1"/>
  <c r="H113" i="63" s="1"/>
  <c r="H112" i="63" s="1"/>
  <c r="H138" i="63"/>
  <c r="F133" i="65"/>
  <c r="H569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73" i="63"/>
  <c r="H591" i="63"/>
  <c r="H590" i="63" s="1"/>
  <c r="H589" i="63" s="1"/>
  <c r="H584" i="63" s="1"/>
  <c r="I41" i="63"/>
  <c r="I65" i="63"/>
  <c r="G326" i="65"/>
  <c r="G325" i="65" s="1"/>
  <c r="G324" i="65" s="1"/>
  <c r="I242" i="63"/>
  <c r="I241" i="63" s="1"/>
  <c r="I240" i="63" s="1"/>
  <c r="G133" i="65"/>
  <c r="G51" i="65"/>
  <c r="G187" i="65"/>
  <c r="G24" i="65"/>
  <c r="G37" i="65"/>
  <c r="G140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13" i="63"/>
  <c r="H512" i="63" s="1"/>
  <c r="H511" i="63" s="1"/>
  <c r="H510" i="63" s="1"/>
  <c r="H509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72" i="63"/>
  <c r="F41" i="65"/>
  <c r="H506" i="63"/>
  <c r="H505" i="63" s="1"/>
  <c r="H504" i="63" s="1"/>
  <c r="H503" i="63" s="1"/>
  <c r="H502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6" i="63"/>
  <c r="I505" i="63" s="1"/>
  <c r="I504" i="63" s="1"/>
  <c r="I503" i="63" s="1"/>
  <c r="I502" i="63" s="1"/>
  <c r="I535" i="63"/>
  <c r="I560" i="63"/>
  <c r="I557" i="63" s="1"/>
  <c r="I604" i="63"/>
  <c r="G277" i="65"/>
  <c r="G276" i="65" s="1"/>
  <c r="G275" i="65" s="1"/>
  <c r="G274" i="65" s="1"/>
  <c r="G273" i="65" s="1"/>
  <c r="G402" i="65"/>
  <c r="G401" i="65" s="1"/>
  <c r="G400" i="65" s="1"/>
  <c r="G91" i="65"/>
  <c r="J126" i="64"/>
  <c r="J125" i="64" s="1"/>
  <c r="J124" i="64" s="1"/>
  <c r="J182" i="64"/>
  <c r="J181" i="64" s="1"/>
  <c r="J180" i="64" s="1"/>
  <c r="J290" i="64"/>
  <c r="F128" i="65"/>
  <c r="F82" i="65"/>
  <c r="J74" i="64"/>
  <c r="H20" i="63"/>
  <c r="H19" i="63" s="1"/>
  <c r="H18" i="63" s="1"/>
  <c r="H17" i="63" s="1"/>
  <c r="F390" i="65"/>
  <c r="F389" i="65" s="1"/>
  <c r="F388" i="65" s="1"/>
  <c r="F387" i="65" s="1"/>
  <c r="H30" i="63"/>
  <c r="H29" i="63" s="1"/>
  <c r="H28" i="63" s="1"/>
  <c r="F399" i="65"/>
  <c r="F398" i="65" s="1"/>
  <c r="F397" i="65" s="1"/>
  <c r="F396" i="65" s="1"/>
  <c r="F404" i="65"/>
  <c r="F402" i="65" s="1"/>
  <c r="F401" i="65" s="1"/>
  <c r="F400" i="65" s="1"/>
  <c r="H34" i="63"/>
  <c r="H33" i="63" s="1"/>
  <c r="H32" i="63" s="1"/>
  <c r="H43" i="63"/>
  <c r="F105" i="65"/>
  <c r="F99" i="65" s="1"/>
  <c r="H50" i="63"/>
  <c r="F203" i="65"/>
  <c r="F202" i="65" s="1"/>
  <c r="F197" i="65" s="1"/>
  <c r="F196" i="65" s="1"/>
  <c r="F195" i="65" s="1"/>
  <c r="H60" i="63"/>
  <c r="H59" i="63" s="1"/>
  <c r="H58" i="63" s="1"/>
  <c r="H57" i="63" s="1"/>
  <c r="F282" i="65"/>
  <c r="F281" i="65" s="1"/>
  <c r="F280" i="65" s="1"/>
  <c r="F279" i="65" s="1"/>
  <c r="H67" i="63"/>
  <c r="F322" i="65"/>
  <c r="F321" i="65" s="1"/>
  <c r="F318" i="65" s="1"/>
  <c r="F317" i="65" s="1"/>
  <c r="H76" i="63"/>
  <c r="H75" i="63" s="1"/>
  <c r="H74" i="63" s="1"/>
  <c r="F394" i="65"/>
  <c r="F393" i="65" s="1"/>
  <c r="F392" i="65" s="1"/>
  <c r="F391" i="65" s="1"/>
  <c r="H93" i="63"/>
  <c r="H92" i="63" s="1"/>
  <c r="H91" i="63" s="1"/>
  <c r="H90" i="63" s="1"/>
  <c r="F353" i="65"/>
  <c r="F352" i="65" s="1"/>
  <c r="F351" i="65" s="1"/>
  <c r="F350" i="65" s="1"/>
  <c r="H99" i="63"/>
  <c r="H98" i="63" s="1"/>
  <c r="H97" i="63" s="1"/>
  <c r="H96" i="63" s="1"/>
  <c r="F433" i="65"/>
  <c r="F432" i="65" s="1"/>
  <c r="F431" i="65" s="1"/>
  <c r="F430" i="65" s="1"/>
  <c r="H120" i="63"/>
  <c r="H119" i="63" s="1"/>
  <c r="H118" i="63" s="1"/>
  <c r="F234" i="65"/>
  <c r="F233" i="65" s="1"/>
  <c r="F286" i="65"/>
  <c r="F285" i="65" s="1"/>
  <c r="F284" i="65" s="1"/>
  <c r="F283" i="65" s="1"/>
  <c r="H129" i="63"/>
  <c r="H128" i="63" s="1"/>
  <c r="H127" i="63" s="1"/>
  <c r="H126" i="63" s="1"/>
  <c r="F410" i="65"/>
  <c r="F409" i="65" s="1"/>
  <c r="F406" i="65" s="1"/>
  <c r="F405" i="65" s="1"/>
  <c r="H140" i="63"/>
  <c r="H145" i="63"/>
  <c r="F417" i="65"/>
  <c r="F416" i="65" s="1"/>
  <c r="H149" i="63"/>
  <c r="F423" i="65"/>
  <c r="F422" i="65" s="1"/>
  <c r="H160" i="63"/>
  <c r="H159" i="63" s="1"/>
  <c r="H158" i="63" s="1"/>
  <c r="F439" i="65"/>
  <c r="H173" i="63"/>
  <c r="H172" i="63" s="1"/>
  <c r="H171" i="63" s="1"/>
  <c r="F327" i="65"/>
  <c r="F326" i="65" s="1"/>
  <c r="F325" i="65" s="1"/>
  <c r="F324" i="65" s="1"/>
  <c r="H186" i="63"/>
  <c r="H185" i="63" s="1"/>
  <c r="H184" i="63" s="1"/>
  <c r="H183" i="63" s="1"/>
  <c r="H182" i="63" s="1"/>
  <c r="F305" i="65"/>
  <c r="F304" i="65" s="1"/>
  <c r="F303" i="65" s="1"/>
  <c r="F302" i="65" s="1"/>
  <c r="H194" i="63"/>
  <c r="F293" i="65"/>
  <c r="F292" i="65" s="1"/>
  <c r="H198" i="63"/>
  <c r="F299" i="65"/>
  <c r="F298" i="65" s="1"/>
  <c r="H204" i="63"/>
  <c r="H203" i="63" s="1"/>
  <c r="H202" i="63" s="1"/>
  <c r="F309" i="65"/>
  <c r="F308" i="65" s="1"/>
  <c r="F307" i="65" s="1"/>
  <c r="F306" i="65" s="1"/>
  <c r="H211" i="63"/>
  <c r="F377" i="65"/>
  <c r="H222" i="63"/>
  <c r="H221" i="63" s="1"/>
  <c r="H220" i="63" s="1"/>
  <c r="H219" i="63" s="1"/>
  <c r="F208" i="65"/>
  <c r="F207" i="65" s="1"/>
  <c r="F206" i="65" s="1"/>
  <c r="F205" i="65" s="1"/>
  <c r="F204" i="65" s="1"/>
  <c r="H229" i="63"/>
  <c r="F250" i="65"/>
  <c r="F249" i="65" s="1"/>
  <c r="H236" i="63"/>
  <c r="F365" i="65"/>
  <c r="F364" i="65" s="1"/>
  <c r="F363" i="65" s="1"/>
  <c r="F362" i="65" s="1"/>
  <c r="H253" i="63"/>
  <c r="F230" i="65"/>
  <c r="F229" i="65" s="1"/>
  <c r="H261" i="63"/>
  <c r="F215" i="65"/>
  <c r="F214" i="65" s="1"/>
  <c r="H265" i="63"/>
  <c r="F221" i="65"/>
  <c r="F220" i="65" s="1"/>
  <c r="H272" i="63"/>
  <c r="H271" i="63" s="1"/>
  <c r="H270" i="63" s="1"/>
  <c r="H269" i="63" s="1"/>
  <c r="F232" i="65"/>
  <c r="F231" i="65" s="1"/>
  <c r="H281" i="63"/>
  <c r="F378" i="65"/>
  <c r="F376" i="65" s="1"/>
  <c r="H289" i="63"/>
  <c r="H288" i="63" s="1"/>
  <c r="H287" i="63" s="1"/>
  <c r="H286" i="63" s="1"/>
  <c r="H285" i="63" s="1"/>
  <c r="F219" i="65"/>
  <c r="F218" i="65" s="1"/>
  <c r="H296" i="63"/>
  <c r="F116" i="65"/>
  <c r="F114" i="65" s="1"/>
  <c r="H301" i="63"/>
  <c r="F125" i="65"/>
  <c r="F124" i="65" s="1"/>
  <c r="H324" i="63"/>
  <c r="F137" i="65"/>
  <c r="F136" i="65" s="1"/>
  <c r="H328" i="63"/>
  <c r="F144" i="65"/>
  <c r="F143" i="65" s="1"/>
  <c r="H338" i="63"/>
  <c r="F155" i="65"/>
  <c r="F153" i="65" s="1"/>
  <c r="H343" i="63"/>
  <c r="F159" i="65"/>
  <c r="F158" i="65" s="1"/>
  <c r="H349" i="63"/>
  <c r="F165" i="65"/>
  <c r="F164" i="65" s="1"/>
  <c r="H381" i="63"/>
  <c r="H380" i="63" s="1"/>
  <c r="H379" i="63" s="1"/>
  <c r="H378" i="63" s="1"/>
  <c r="F52" i="65"/>
  <c r="F51" i="65" s="1"/>
  <c r="H388" i="63"/>
  <c r="H387" i="63" s="1"/>
  <c r="H386" i="63" s="1"/>
  <c r="H385" i="63" s="1"/>
  <c r="F175" i="65"/>
  <c r="F173" i="65" s="1"/>
  <c r="H405" i="63"/>
  <c r="F267" i="65"/>
  <c r="F266" i="65" s="1"/>
  <c r="H407" i="63"/>
  <c r="F270" i="65"/>
  <c r="F268" i="65" s="1"/>
  <c r="F314" i="65"/>
  <c r="F313" i="65" s="1"/>
  <c r="F312" i="65" s="1"/>
  <c r="F311" i="65" s="1"/>
  <c r="H415" i="63"/>
  <c r="H414" i="63" s="1"/>
  <c r="H413" i="63" s="1"/>
  <c r="H412" i="63" s="1"/>
  <c r="H426" i="63"/>
  <c r="F186" i="65"/>
  <c r="F185" i="65" s="1"/>
  <c r="H428" i="63"/>
  <c r="F189" i="65"/>
  <c r="F187" i="65" s="1"/>
  <c r="H433" i="63"/>
  <c r="H432" i="63" s="1"/>
  <c r="F193" i="65"/>
  <c r="F192" i="65" s="1"/>
  <c r="F191" i="65" s="1"/>
  <c r="F25" i="65"/>
  <c r="F24" i="65" s="1"/>
  <c r="H451" i="63"/>
  <c r="H461" i="63"/>
  <c r="H460" i="63" s="1"/>
  <c r="H459" i="63" s="1"/>
  <c r="F38" i="65"/>
  <c r="F37" i="65" s="1"/>
  <c r="H475" i="63"/>
  <c r="F361" i="65"/>
  <c r="F360" i="65" s="1"/>
  <c r="F357" i="65" s="1"/>
  <c r="F356" i="65" s="1"/>
  <c r="H487" i="63"/>
  <c r="H486" i="63" s="1"/>
  <c r="F58" i="65"/>
  <c r="F57" i="65" s="1"/>
  <c r="F56" i="65" s="1"/>
  <c r="H493" i="63"/>
  <c r="F64" i="65"/>
  <c r="F63" i="65" s="1"/>
  <c r="F60" i="65" s="1"/>
  <c r="H519" i="63"/>
  <c r="H518" i="63" s="1"/>
  <c r="H517" i="63" s="1"/>
  <c r="F22" i="65"/>
  <c r="F21" i="65" s="1"/>
  <c r="H524" i="63"/>
  <c r="H523" i="63" s="1"/>
  <c r="H522" i="63" s="1"/>
  <c r="F35" i="65"/>
  <c r="F34" i="65" s="1"/>
  <c r="H529" i="63"/>
  <c r="H528" i="63" s="1"/>
  <c r="H527" i="63" s="1"/>
  <c r="F49" i="65"/>
  <c r="F48" i="65" s="1"/>
  <c r="F80" i="65"/>
  <c r="H538" i="63"/>
  <c r="F87" i="65"/>
  <c r="F85" i="65" s="1"/>
  <c r="H541" i="63"/>
  <c r="F90" i="65"/>
  <c r="F88" i="65" s="1"/>
  <c r="F93" i="65"/>
  <c r="F91" i="65" s="1"/>
  <c r="H544" i="63"/>
  <c r="H552" i="63"/>
  <c r="F122" i="65"/>
  <c r="F121" i="65" s="1"/>
  <c r="H555" i="63"/>
  <c r="F127" i="65"/>
  <c r="F126" i="65" s="1"/>
  <c r="H560" i="63"/>
  <c r="H557" i="63" s="1"/>
  <c r="F141" i="65"/>
  <c r="F140" i="65" s="1"/>
  <c r="H572" i="63"/>
  <c r="F178" i="65"/>
  <c r="F177" i="65" s="1"/>
  <c r="H581" i="63"/>
  <c r="F242" i="65"/>
  <c r="F241" i="65" s="1"/>
  <c r="H597" i="63"/>
  <c r="H596" i="63" s="1"/>
  <c r="H595" i="63" s="1"/>
  <c r="H594" i="63" s="1"/>
  <c r="F113" i="65"/>
  <c r="F111" i="65" s="1"/>
  <c r="H604" i="63"/>
  <c r="F74" i="65"/>
  <c r="F72" i="65" s="1"/>
  <c r="F69" i="65" s="1"/>
  <c r="F68" i="65" s="1"/>
  <c r="F96" i="65"/>
  <c r="H628" i="63"/>
  <c r="H627" i="63" s="1"/>
  <c r="H626" i="63" s="1"/>
  <c r="H625" i="63" s="1"/>
  <c r="H624" i="63" s="1"/>
  <c r="F263" i="65"/>
  <c r="F262" i="65" s="1"/>
  <c r="F261" i="65" s="1"/>
  <c r="F260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4" i="64"/>
  <c r="J393" i="64" s="1"/>
  <c r="J392" i="64" s="1"/>
  <c r="J391" i="64" s="1"/>
  <c r="J492" i="64"/>
  <c r="J491" i="64" s="1"/>
  <c r="J490" i="64" s="1"/>
  <c r="J489" i="64" s="1"/>
  <c r="G440" i="65"/>
  <c r="G72" i="65"/>
  <c r="G69" i="65" s="1"/>
  <c r="G68" i="65" s="1"/>
  <c r="J214" i="64"/>
  <c r="J213" i="64" s="1"/>
  <c r="J212" i="64" s="1"/>
  <c r="I20" i="63"/>
  <c r="I19" i="63" s="1"/>
  <c r="I18" i="63" s="1"/>
  <c r="I17" i="63" s="1"/>
  <c r="G390" i="65"/>
  <c r="G389" i="65" s="1"/>
  <c r="G388" i="65" s="1"/>
  <c r="G387" i="65" s="1"/>
  <c r="I43" i="63"/>
  <c r="G105" i="65"/>
  <c r="G98" i="65" s="1"/>
  <c r="I67" i="63"/>
  <c r="G322" i="65"/>
  <c r="G321" i="65" s="1"/>
  <c r="G318" i="65" s="1"/>
  <c r="G317" i="65" s="1"/>
  <c r="I76" i="63"/>
  <c r="I75" i="63" s="1"/>
  <c r="I74" i="63" s="1"/>
  <c r="G394" i="65"/>
  <c r="G393" i="65" s="1"/>
  <c r="G392" i="65" s="1"/>
  <c r="G391" i="65" s="1"/>
  <c r="I93" i="63"/>
  <c r="I92" i="63" s="1"/>
  <c r="I91" i="63" s="1"/>
  <c r="I90" i="63" s="1"/>
  <c r="G353" i="65"/>
  <c r="G352" i="65" s="1"/>
  <c r="G351" i="65" s="1"/>
  <c r="G350" i="65" s="1"/>
  <c r="I99" i="63"/>
  <c r="I98" i="63" s="1"/>
  <c r="I97" i="63" s="1"/>
  <c r="I96" i="63" s="1"/>
  <c r="G433" i="65"/>
  <c r="G432" i="65" s="1"/>
  <c r="G431" i="65" s="1"/>
  <c r="G430" i="65" s="1"/>
  <c r="I120" i="63"/>
  <c r="I119" i="63" s="1"/>
  <c r="I118" i="63" s="1"/>
  <c r="G234" i="65"/>
  <c r="G233" i="65" s="1"/>
  <c r="I129" i="63"/>
  <c r="I128" i="63" s="1"/>
  <c r="I127" i="63" s="1"/>
  <c r="I126" i="63" s="1"/>
  <c r="G286" i="65"/>
  <c r="G285" i="65" s="1"/>
  <c r="G284" i="65" s="1"/>
  <c r="G283" i="65" s="1"/>
  <c r="G278" i="65" s="1"/>
  <c r="I140" i="63"/>
  <c r="G410" i="65"/>
  <c r="G409" i="65" s="1"/>
  <c r="G406" i="65" s="1"/>
  <c r="G405" i="65" s="1"/>
  <c r="I145" i="63"/>
  <c r="G417" i="65"/>
  <c r="G416" i="65" s="1"/>
  <c r="I151" i="63"/>
  <c r="G426" i="65"/>
  <c r="G424" i="65" s="1"/>
  <c r="I194" i="63"/>
  <c r="G293" i="65"/>
  <c r="G292" i="65" s="1"/>
  <c r="I204" i="63"/>
  <c r="I203" i="63" s="1"/>
  <c r="I202" i="63" s="1"/>
  <c r="G309" i="65"/>
  <c r="G308" i="65" s="1"/>
  <c r="G307" i="65" s="1"/>
  <c r="G306" i="65" s="1"/>
  <c r="I211" i="63"/>
  <c r="G377" i="65"/>
  <c r="I222" i="63"/>
  <c r="I221" i="63" s="1"/>
  <c r="I220" i="63" s="1"/>
  <c r="I219" i="63" s="1"/>
  <c r="G208" i="65"/>
  <c r="G207" i="65" s="1"/>
  <c r="G206" i="65" s="1"/>
  <c r="G205" i="65" s="1"/>
  <c r="G204" i="65" s="1"/>
  <c r="I261" i="63"/>
  <c r="G215" i="65"/>
  <c r="G214" i="65" s="1"/>
  <c r="I272" i="63"/>
  <c r="I271" i="63" s="1"/>
  <c r="I270" i="63" s="1"/>
  <c r="I269" i="63" s="1"/>
  <c r="G232" i="65"/>
  <c r="G231" i="65" s="1"/>
  <c r="I281" i="63"/>
  <c r="G378" i="65"/>
  <c r="I289" i="63"/>
  <c r="I288" i="63" s="1"/>
  <c r="I287" i="63" s="1"/>
  <c r="I286" i="63" s="1"/>
  <c r="I285" i="63" s="1"/>
  <c r="G219" i="65"/>
  <c r="G218" i="65" s="1"/>
  <c r="I296" i="63"/>
  <c r="G116" i="65"/>
  <c r="G114" i="65" s="1"/>
  <c r="I303" i="63"/>
  <c r="G130" i="65"/>
  <c r="G128" i="65" s="1"/>
  <c r="I328" i="63"/>
  <c r="G144" i="65"/>
  <c r="G143" i="65" s="1"/>
  <c r="I343" i="63"/>
  <c r="G159" i="65"/>
  <c r="G158" i="65" s="1"/>
  <c r="I388" i="63"/>
  <c r="I387" i="63" s="1"/>
  <c r="I386" i="63" s="1"/>
  <c r="I385" i="63" s="1"/>
  <c r="G175" i="65"/>
  <c r="G173" i="65" s="1"/>
  <c r="G167" i="65" s="1"/>
  <c r="G166" i="65" s="1"/>
  <c r="G268" i="65"/>
  <c r="G265" i="65" s="1"/>
  <c r="G264" i="65" s="1"/>
  <c r="G255" i="65" s="1"/>
  <c r="I415" i="63"/>
  <c r="I414" i="63" s="1"/>
  <c r="I413" i="63" s="1"/>
  <c r="I412" i="63" s="1"/>
  <c r="G314" i="65"/>
  <c r="G313" i="65" s="1"/>
  <c r="G312" i="65" s="1"/>
  <c r="G311" i="65" s="1"/>
  <c r="I426" i="63"/>
  <c r="G186" i="65"/>
  <c r="G185" i="65" s="1"/>
  <c r="I433" i="63"/>
  <c r="I432" i="63" s="1"/>
  <c r="G193" i="65"/>
  <c r="G192" i="65" s="1"/>
  <c r="G191" i="65" s="1"/>
  <c r="I475" i="63"/>
  <c r="G361" i="65"/>
  <c r="G360" i="65" s="1"/>
  <c r="G357" i="65" s="1"/>
  <c r="G356" i="65" s="1"/>
  <c r="I487" i="63"/>
  <c r="I486" i="63" s="1"/>
  <c r="G58" i="65"/>
  <c r="G57" i="65" s="1"/>
  <c r="G56" i="65" s="1"/>
  <c r="G21" i="65"/>
  <c r="I524" i="63"/>
  <c r="I523" i="63" s="1"/>
  <c r="I522" i="63" s="1"/>
  <c r="G35" i="65"/>
  <c r="G34" i="65" s="1"/>
  <c r="I529" i="63"/>
  <c r="I528" i="63" s="1"/>
  <c r="I527" i="63" s="1"/>
  <c r="G49" i="65"/>
  <c r="G48" i="65" s="1"/>
  <c r="I538" i="63"/>
  <c r="G87" i="65"/>
  <c r="G85" i="65" s="1"/>
  <c r="I541" i="63"/>
  <c r="G90" i="65"/>
  <c r="G88" i="65" s="1"/>
  <c r="I552" i="63"/>
  <c r="G122" i="65"/>
  <c r="G121" i="65" s="1"/>
  <c r="I555" i="63"/>
  <c r="G127" i="65"/>
  <c r="G126" i="65" s="1"/>
  <c r="I597" i="63"/>
  <c r="I596" i="63" s="1"/>
  <c r="I595" i="63" s="1"/>
  <c r="I594" i="63" s="1"/>
  <c r="G113" i="65"/>
  <c r="G111" i="65" s="1"/>
  <c r="J367" i="64"/>
  <c r="J366" i="64" s="1"/>
  <c r="J365" i="64" s="1"/>
  <c r="J549" i="64"/>
  <c r="J548" i="64" s="1"/>
  <c r="J609" i="64"/>
  <c r="J608" i="64" s="1"/>
  <c r="J607" i="64" s="1"/>
  <c r="F277" i="65"/>
  <c r="F276" i="65" s="1"/>
  <c r="F275" i="65" s="1"/>
  <c r="F274" i="65" s="1"/>
  <c r="F273" i="65" s="1"/>
  <c r="F332" i="65"/>
  <c r="F331" i="65" s="1"/>
  <c r="F330" i="65" s="1"/>
  <c r="F424" i="65"/>
  <c r="F440" i="65"/>
  <c r="F343" i="65"/>
  <c r="G41" i="65"/>
  <c r="G363" i="65"/>
  <c r="G362" i="65" s="1"/>
  <c r="G343" i="65"/>
  <c r="G236" i="65"/>
  <c r="G235" i="65" s="1"/>
  <c r="G63" i="65"/>
  <c r="G60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5" i="63"/>
  <c r="J273" i="64"/>
  <c r="J476" i="64"/>
  <c r="J679" i="64"/>
  <c r="J164" i="64"/>
  <c r="J163" i="64" s="1"/>
  <c r="J162" i="64" s="1"/>
  <c r="J232" i="64"/>
  <c r="J231" i="64" s="1"/>
  <c r="J230" i="64" s="1"/>
  <c r="J540" i="64"/>
  <c r="J663" i="64"/>
  <c r="J662" i="64" s="1"/>
  <c r="J661" i="64" s="1"/>
  <c r="J461" i="64"/>
  <c r="J460" i="64" s="1"/>
  <c r="J459" i="64" s="1"/>
  <c r="J532" i="64"/>
  <c r="H165" i="2"/>
  <c r="F464" i="40" s="1"/>
  <c r="F455" i="40"/>
  <c r="H160" i="2"/>
  <c r="F454" i="40" s="1"/>
  <c r="H158" i="2"/>
  <c r="F450" i="40" s="1"/>
  <c r="H156" i="2"/>
  <c r="F448" i="40" s="1"/>
  <c r="H154" i="2"/>
  <c r="F446" i="40" s="1"/>
  <c r="H150" i="2"/>
  <c r="F440" i="40" s="1"/>
  <c r="H149" i="2"/>
  <c r="F439" i="40" s="1"/>
  <c r="H147" i="2"/>
  <c r="F437" i="40" s="1"/>
  <c r="H138" i="2"/>
  <c r="F306" i="40" s="1"/>
  <c r="H133" i="2"/>
  <c r="F274" i="40" s="1"/>
  <c r="H129" i="2"/>
  <c r="F254" i="40" s="1"/>
  <c r="H124" i="2"/>
  <c r="F220" i="40" s="1"/>
  <c r="H119" i="2"/>
  <c r="F76" i="40" s="1"/>
  <c r="H114" i="2"/>
  <c r="F48" i="40" s="1"/>
  <c r="H108" i="2"/>
  <c r="F462" i="40" s="1"/>
  <c r="H98" i="2"/>
  <c r="F384" i="40" s="1"/>
  <c r="H97" i="2"/>
  <c r="F383" i="40" s="1"/>
  <c r="H92" i="2"/>
  <c r="F363" i="40" s="1"/>
  <c r="H87" i="2"/>
  <c r="H76" i="2"/>
  <c r="F424" i="40" s="1"/>
  <c r="H75" i="2"/>
  <c r="F423" i="40" s="1"/>
  <c r="H71" i="2"/>
  <c r="F414" i="40" s="1"/>
  <c r="H66" i="2"/>
  <c r="F352" i="40" s="1"/>
  <c r="H64" i="2"/>
  <c r="F350" i="40" s="1"/>
  <c r="H59" i="2"/>
  <c r="F302" i="40" s="1"/>
  <c r="H54" i="2"/>
  <c r="H48" i="2"/>
  <c r="H43" i="2"/>
  <c r="F111" i="40" s="1"/>
  <c r="H41" i="2"/>
  <c r="F106" i="40" s="1"/>
  <c r="H35" i="2"/>
  <c r="H31" i="2"/>
  <c r="F428" i="40" s="1"/>
  <c r="H27" i="2"/>
  <c r="H21" i="2"/>
  <c r="F419" i="40" s="1"/>
  <c r="F222" i="40" l="1"/>
  <c r="F221" i="40" s="1"/>
  <c r="H47" i="2"/>
  <c r="H238" i="2"/>
  <c r="I79" i="63"/>
  <c r="J169" i="64"/>
  <c r="J330" i="64"/>
  <c r="J329" i="64" s="1"/>
  <c r="J300" i="64" s="1"/>
  <c r="J606" i="64"/>
  <c r="I15" i="64"/>
  <c r="I14" i="64" s="1"/>
  <c r="H79" i="63"/>
  <c r="F432" i="40"/>
  <c r="H34" i="2"/>
  <c r="H472" i="63"/>
  <c r="H471" i="63" s="1"/>
  <c r="H470" i="63" s="1"/>
  <c r="G226" i="65"/>
  <c r="G225" i="65" s="1"/>
  <c r="G224" i="65" s="1"/>
  <c r="G33" i="65"/>
  <c r="G32" i="65" s="1"/>
  <c r="G438" i="65"/>
  <c r="G437" i="65" s="1"/>
  <c r="G436" i="65" s="1"/>
  <c r="H170" i="63"/>
  <c r="H169" i="63" s="1"/>
  <c r="H168" i="63" s="1"/>
  <c r="H534" i="63"/>
  <c r="H533" i="63" s="1"/>
  <c r="H532" i="63" s="1"/>
  <c r="I534" i="63"/>
  <c r="I533" i="63" s="1"/>
  <c r="I532" i="63" s="1"/>
  <c r="G46" i="65"/>
  <c r="H576" i="63"/>
  <c r="H575" i="63" s="1"/>
  <c r="H574" i="63" s="1"/>
  <c r="F370" i="65"/>
  <c r="F369" i="65" s="1"/>
  <c r="F368" i="65" s="1"/>
  <c r="G55" i="65"/>
  <c r="H516" i="63"/>
  <c r="H490" i="63"/>
  <c r="H485" i="63" s="1"/>
  <c r="H478" i="63" s="1"/>
  <c r="H477" i="63" s="1"/>
  <c r="I566" i="63"/>
  <c r="I565" i="63" s="1"/>
  <c r="I450" i="63"/>
  <c r="I449" i="63" s="1"/>
  <c r="I448" i="63" s="1"/>
  <c r="F98" i="65"/>
  <c r="F211" i="65"/>
  <c r="F210" i="65" s="1"/>
  <c r="F209" i="65" s="1"/>
  <c r="I117" i="63"/>
  <c r="J637" i="64"/>
  <c r="J636" i="64" s="1"/>
  <c r="I191" i="63"/>
  <c r="I190" i="63" s="1"/>
  <c r="I189" i="63" s="1"/>
  <c r="H425" i="63"/>
  <c r="H424" i="63" s="1"/>
  <c r="H423" i="63" s="1"/>
  <c r="H417" i="63" s="1"/>
  <c r="H377" i="63"/>
  <c r="I276" i="63"/>
  <c r="I275" i="63" s="1"/>
  <c r="I274" i="63" s="1"/>
  <c r="I583" i="63"/>
  <c r="G20" i="65"/>
  <c r="G19" i="65" s="1"/>
  <c r="G289" i="65"/>
  <c r="G288" i="65" s="1"/>
  <c r="G287" i="65" s="1"/>
  <c r="J68" i="64"/>
  <c r="F226" i="65"/>
  <c r="F225" i="65" s="1"/>
  <c r="I47" i="63"/>
  <c r="I46" i="63" s="1"/>
  <c r="I45" i="63" s="1"/>
  <c r="I490" i="63"/>
  <c r="I485" i="63" s="1"/>
  <c r="I478" i="63" s="1"/>
  <c r="I477" i="63" s="1"/>
  <c r="F236" i="65"/>
  <c r="F235" i="65" s="1"/>
  <c r="I170" i="63"/>
  <c r="I169" i="63" s="1"/>
  <c r="I168" i="63" s="1"/>
  <c r="G323" i="65"/>
  <c r="I235" i="63"/>
  <c r="I234" i="63" s="1"/>
  <c r="I233" i="63" s="1"/>
  <c r="G211" i="65"/>
  <c r="G210" i="65" s="1"/>
  <c r="G209" i="65" s="1"/>
  <c r="F33" i="65"/>
  <c r="F32" i="65" s="1"/>
  <c r="F55" i="65"/>
  <c r="F184" i="65"/>
  <c r="F183" i="65" s="1"/>
  <c r="F289" i="65"/>
  <c r="F288" i="65" s="1"/>
  <c r="F287" i="65" s="1"/>
  <c r="H603" i="63"/>
  <c r="H602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83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23" i="63"/>
  <c r="J211" i="64"/>
  <c r="J202" i="64" s="1"/>
  <c r="H566" i="63"/>
  <c r="H565" i="63" s="1"/>
  <c r="J272" i="64"/>
  <c r="I603" i="63"/>
  <c r="I602" i="63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F110" i="65"/>
  <c r="I226" i="63"/>
  <c r="I225" i="63" s="1"/>
  <c r="I224" i="63" s="1"/>
  <c r="G47" i="65"/>
  <c r="I472" i="63"/>
  <c r="I471" i="63" s="1"/>
  <c r="I470" i="63" s="1"/>
  <c r="I425" i="63"/>
  <c r="I424" i="63" s="1"/>
  <c r="I423" i="63" s="1"/>
  <c r="I417" i="63" s="1"/>
  <c r="H450" i="63"/>
  <c r="H449" i="63" s="1"/>
  <c r="H137" i="63"/>
  <c r="H136" i="63" s="1"/>
  <c r="I404" i="63"/>
  <c r="I403" i="63" s="1"/>
  <c r="I398" i="63" s="1"/>
  <c r="I397" i="63" s="1"/>
  <c r="I22" i="63"/>
  <c r="H117" i="63"/>
  <c r="F46" i="65"/>
  <c r="F323" i="65"/>
  <c r="F20" i="65"/>
  <c r="F19" i="65" s="1"/>
  <c r="F413" i="65"/>
  <c r="F412" i="65" s="1"/>
  <c r="I549" i="63"/>
  <c r="I548" i="63" s="1"/>
  <c r="I516" i="63"/>
  <c r="G184" i="65"/>
  <c r="G183" i="65" s="1"/>
  <c r="I320" i="63"/>
  <c r="I319" i="63" s="1"/>
  <c r="I318" i="63" s="1"/>
  <c r="I317" i="63" s="1"/>
  <c r="H549" i="63"/>
  <c r="H548" i="63" s="1"/>
  <c r="G413" i="65"/>
  <c r="G412" i="65" s="1"/>
  <c r="I40" i="63"/>
  <c r="I39" i="63" s="1"/>
  <c r="I38" i="63" s="1"/>
  <c r="H448" i="63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5" i="65"/>
  <c r="H623" i="63"/>
  <c r="F342" i="65"/>
  <c r="I295" i="63"/>
  <c r="I294" i="63" s="1"/>
  <c r="I293" i="63" s="1"/>
  <c r="I292" i="63" s="1"/>
  <c r="F47" i="65"/>
  <c r="F132" i="65"/>
  <c r="G132" i="65"/>
  <c r="G99" i="65"/>
  <c r="G355" i="65"/>
  <c r="F265" i="65"/>
  <c r="F264" i="65" s="1"/>
  <c r="F255" i="65" s="1"/>
  <c r="G110" i="65"/>
  <c r="G79" i="65"/>
  <c r="G78" i="65" s="1"/>
  <c r="G67" i="65" s="1"/>
  <c r="F167" i="65"/>
  <c r="F166" i="65" s="1"/>
  <c r="F79" i="65"/>
  <c r="F78" i="65" s="1"/>
  <c r="F297" i="40"/>
  <c r="J531" i="64"/>
  <c r="J530" i="64" s="1"/>
  <c r="J529" i="64" s="1"/>
  <c r="J528" i="64" s="1"/>
  <c r="H144" i="63"/>
  <c r="H143" i="63" s="1"/>
  <c r="G376" i="65"/>
  <c r="G370" i="65" s="1"/>
  <c r="G369" i="65" s="1"/>
  <c r="G368" i="65" s="1"/>
  <c r="F438" i="65"/>
  <c r="F437" i="65" s="1"/>
  <c r="F436" i="65" s="1"/>
  <c r="F278" i="65"/>
  <c r="J390" i="64"/>
  <c r="H295" i="63"/>
  <c r="H294" i="63" s="1"/>
  <c r="H293" i="63" s="1"/>
  <c r="H292" i="63" s="1"/>
  <c r="G310" i="65"/>
  <c r="I377" i="63"/>
  <c r="G342" i="65"/>
  <c r="H404" i="63"/>
  <c r="H403" i="63" s="1"/>
  <c r="H398" i="63" s="1"/>
  <c r="H397" i="63" s="1"/>
  <c r="F310" i="65"/>
  <c r="J144" i="64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D73" i="62"/>
  <c r="C73" i="62"/>
  <c r="J137" i="64" l="1"/>
  <c r="H601" i="63"/>
  <c r="H600" i="63" s="1"/>
  <c r="H447" i="63"/>
  <c r="H446" i="63" s="1"/>
  <c r="I601" i="63"/>
  <c r="I600" i="63" s="1"/>
  <c r="I447" i="63"/>
  <c r="J382" i="64"/>
  <c r="G386" i="65"/>
  <c r="F386" i="65"/>
  <c r="I547" i="63"/>
  <c r="I515" i="63" s="1"/>
  <c r="J605" i="64"/>
  <c r="J564" i="64" s="1"/>
  <c r="J271" i="64"/>
  <c r="I188" i="63"/>
  <c r="I446" i="63"/>
  <c r="J16" i="64"/>
  <c r="J15" i="64" s="1"/>
  <c r="G18" i="65"/>
  <c r="F67" i="65"/>
  <c r="I101" i="63"/>
  <c r="I37" i="63"/>
  <c r="I213" i="63"/>
  <c r="H188" i="63"/>
  <c r="I255" i="63"/>
  <c r="I246" i="63" s="1"/>
  <c r="F224" i="65"/>
  <c r="H255" i="63"/>
  <c r="H246" i="63" s="1"/>
  <c r="H37" i="63"/>
  <c r="F109" i="65"/>
  <c r="F108" i="65" s="1"/>
  <c r="H213" i="63"/>
  <c r="H547" i="63"/>
  <c r="H515" i="63" s="1"/>
  <c r="H101" i="63"/>
  <c r="F18" i="65"/>
  <c r="G109" i="65"/>
  <c r="G108" i="65" s="1"/>
  <c r="I291" i="63"/>
  <c r="H291" i="63"/>
  <c r="D31" i="62"/>
  <c r="D29" i="62"/>
  <c r="C31" i="62"/>
  <c r="C29" i="62"/>
  <c r="H508" i="63" l="1"/>
  <c r="I508" i="63"/>
  <c r="G17" i="65"/>
  <c r="G16" i="65" s="1"/>
  <c r="F17" i="65"/>
  <c r="F16" i="65" s="1"/>
  <c r="I181" i="63"/>
  <c r="J14" i="64"/>
  <c r="I16" i="63"/>
  <c r="H181" i="63"/>
  <c r="H16" i="63"/>
  <c r="C28" i="62"/>
  <c r="D28" i="62"/>
  <c r="F474" i="40"/>
  <c r="F473" i="40" s="1"/>
  <c r="F472" i="40" s="1"/>
  <c r="F471" i="40" s="1"/>
  <c r="F467" i="40"/>
  <c r="F466" i="40" s="1"/>
  <c r="F465" i="40" s="1"/>
  <c r="F463" i="40"/>
  <c r="F461" i="40"/>
  <c r="F457" i="40"/>
  <c r="F456" i="40" s="1"/>
  <c r="F453" i="40"/>
  <c r="F449" i="40"/>
  <c r="F447" i="40"/>
  <c r="F451" i="40"/>
  <c r="F445" i="40"/>
  <c r="F443" i="40"/>
  <c r="F438" i="40"/>
  <c r="F436" i="40"/>
  <c r="F433" i="40"/>
  <c r="F431" i="40" s="1"/>
  <c r="F430" i="40" s="1"/>
  <c r="F429" i="40" s="1"/>
  <c r="F427" i="40"/>
  <c r="F426" i="40" s="1"/>
  <c r="F425" i="40" s="1"/>
  <c r="F422" i="40"/>
  <c r="F421" i="40" s="1"/>
  <c r="F420" i="40" s="1"/>
  <c r="F418" i="40"/>
  <c r="F417" i="40" s="1"/>
  <c r="F416" i="40" s="1"/>
  <c r="F413" i="40"/>
  <c r="F412" i="40" s="1"/>
  <c r="F411" i="40" s="1"/>
  <c r="F410" i="40" s="1"/>
  <c r="F408" i="40"/>
  <c r="F404" i="40"/>
  <c r="F401" i="40"/>
  <c r="F396" i="40"/>
  <c r="F394" i="40"/>
  <c r="F390" i="40"/>
  <c r="F388" i="40"/>
  <c r="F382" i="40"/>
  <c r="F381" i="40" s="1"/>
  <c r="F380" i="40" s="1"/>
  <c r="F378" i="40"/>
  <c r="F377" i="40" s="1"/>
  <c r="F375" i="40"/>
  <c r="F374" i="40" s="1"/>
  <c r="F370" i="40"/>
  <c r="F369" i="40" s="1"/>
  <c r="F368" i="40" s="1"/>
  <c r="F366" i="40"/>
  <c r="F364" i="40"/>
  <c r="F362" i="40"/>
  <c r="F356" i="40"/>
  <c r="F355" i="40" s="1"/>
  <c r="F354" i="40" s="1"/>
  <c r="F351" i="40"/>
  <c r="F349" i="40"/>
  <c r="F346" i="40"/>
  <c r="F345" i="40" s="1"/>
  <c r="F343" i="40"/>
  <c r="F332" i="40"/>
  <c r="F331" i="40" s="1"/>
  <c r="F330" i="40" s="1"/>
  <c r="F326" i="40"/>
  <c r="F324" i="40"/>
  <c r="F322" i="40"/>
  <c r="F320" i="40"/>
  <c r="F318" i="40"/>
  <c r="F316" i="40"/>
  <c r="F305" i="40"/>
  <c r="F304" i="40" s="1"/>
  <c r="F303" i="40" s="1"/>
  <c r="F301" i="40"/>
  <c r="F300" i="40" s="1"/>
  <c r="F299" i="40" s="1"/>
  <c r="F296" i="40"/>
  <c r="F295" i="40" s="1"/>
  <c r="F294" i="40" s="1"/>
  <c r="F293" i="40" s="1"/>
  <c r="F291" i="40"/>
  <c r="F288" i="40"/>
  <c r="F286" i="40"/>
  <c r="F282" i="40"/>
  <c r="F281" i="40" s="1"/>
  <c r="F280" i="40" s="1"/>
  <c r="F278" i="40"/>
  <c r="F277" i="40" s="1"/>
  <c r="F276" i="40" s="1"/>
  <c r="F273" i="40"/>
  <c r="F264" i="40"/>
  <c r="F263" i="40" s="1"/>
  <c r="F262" i="40"/>
  <c r="F261" i="40" s="1"/>
  <c r="F259" i="40"/>
  <c r="F257" i="40"/>
  <c r="F256" i="40" s="1"/>
  <c r="F253" i="40"/>
  <c r="F251" i="40"/>
  <c r="F249" i="40"/>
  <c r="F248" i="40"/>
  <c r="F247" i="40" s="1"/>
  <c r="F242" i="40"/>
  <c r="F240" i="40"/>
  <c r="F238" i="40"/>
  <c r="F236" i="40"/>
  <c r="F234" i="40"/>
  <c r="F232" i="40"/>
  <c r="F227" i="40"/>
  <c r="F226" i="40" s="1"/>
  <c r="F225" i="40" s="1"/>
  <c r="F224" i="40" s="1"/>
  <c r="F219" i="40"/>
  <c r="F217" i="40"/>
  <c r="F211" i="40"/>
  <c r="F210" i="40" s="1"/>
  <c r="F206" i="40"/>
  <c r="F204" i="40"/>
  <c r="F200" i="40"/>
  <c r="F199" i="40" s="1"/>
  <c r="F198" i="40" s="1"/>
  <c r="F196" i="40"/>
  <c r="F192" i="40"/>
  <c r="F190" i="40"/>
  <c r="F189" i="40" s="1"/>
  <c r="F187" i="40"/>
  <c r="F181" i="40"/>
  <c r="F179" i="40"/>
  <c r="F168" i="40"/>
  <c r="F163" i="40"/>
  <c r="F159" i="40"/>
  <c r="F155" i="40"/>
  <c r="F153" i="40"/>
  <c r="F148" i="40"/>
  <c r="F143" i="40"/>
  <c r="F140" i="40"/>
  <c r="F130" i="40"/>
  <c r="F128" i="40"/>
  <c r="F135" i="40"/>
  <c r="F134" i="40" s="1"/>
  <c r="F125" i="40"/>
  <c r="F123" i="40"/>
  <c r="F121" i="40"/>
  <c r="F118" i="40"/>
  <c r="F116" i="40"/>
  <c r="F115" i="40" s="1"/>
  <c r="F110" i="40"/>
  <c r="F108" i="40"/>
  <c r="F107" i="40" s="1"/>
  <c r="F105" i="40"/>
  <c r="F101" i="40"/>
  <c r="F99" i="40"/>
  <c r="F96" i="40"/>
  <c r="F93" i="40"/>
  <c r="F90" i="40"/>
  <c r="F87" i="40"/>
  <c r="F85" i="40"/>
  <c r="F81" i="40"/>
  <c r="F80" i="40"/>
  <c r="F77" i="40" s="1"/>
  <c r="F75" i="40"/>
  <c r="F66" i="40"/>
  <c r="F64" i="40"/>
  <c r="F62" i="40" s="1"/>
  <c r="F61" i="40" s="1"/>
  <c r="F56" i="40"/>
  <c r="F53" i="40"/>
  <c r="F47" i="40"/>
  <c r="F45" i="40"/>
  <c r="F38" i="40"/>
  <c r="F35" i="40"/>
  <c r="F31" i="40"/>
  <c r="F29" i="40"/>
  <c r="F25" i="40"/>
  <c r="F20" i="40"/>
  <c r="I724" i="51"/>
  <c r="I723" i="51" s="1"/>
  <c r="I722" i="51" s="1"/>
  <c r="I721" i="51" s="1"/>
  <c r="I720" i="51" s="1"/>
  <c r="I716" i="51"/>
  <c r="I715" i="51" s="1"/>
  <c r="I714" i="51" s="1"/>
  <c r="I711" i="51"/>
  <c r="I710" i="51" s="1"/>
  <c r="I709" i="51" s="1"/>
  <c r="I706" i="51"/>
  <c r="I705" i="51" s="1"/>
  <c r="I704" i="51" s="1"/>
  <c r="I699" i="51"/>
  <c r="I698" i="51" s="1"/>
  <c r="I697" i="51" s="1"/>
  <c r="I696" i="51" s="1"/>
  <c r="I692" i="51"/>
  <c r="I690" i="51"/>
  <c r="I686" i="51"/>
  <c r="I685" i="51" s="1"/>
  <c r="I680" i="51"/>
  <c r="I679" i="51" s="1"/>
  <c r="I674" i="51"/>
  <c r="I672" i="51"/>
  <c r="I653" i="51"/>
  <c r="I649" i="51"/>
  <c r="I647" i="51"/>
  <c r="I643" i="51"/>
  <c r="I634" i="51"/>
  <c r="I633" i="51" s="1"/>
  <c r="I632" i="51" s="1"/>
  <c r="I631" i="51" s="1"/>
  <c r="I629" i="51"/>
  <c r="I627" i="51"/>
  <c r="I625" i="51"/>
  <c r="I621" i="51"/>
  <c r="I620" i="51" s="1"/>
  <c r="I619" i="51" s="1"/>
  <c r="I607" i="51"/>
  <c r="I606" i="51" s="1"/>
  <c r="I605" i="51" s="1"/>
  <c r="I604" i="51" s="1"/>
  <c r="I601" i="51"/>
  <c r="I600" i="51" s="1"/>
  <c r="I599" i="51" s="1"/>
  <c r="I598" i="51" s="1"/>
  <c r="I597" i="51" s="1"/>
  <c r="I596" i="51" s="1"/>
  <c r="I592" i="51"/>
  <c r="I591" i="51" s="1"/>
  <c r="I590" i="51" s="1"/>
  <c r="I589" i="51" s="1"/>
  <c r="I588" i="51" s="1"/>
  <c r="I586" i="51"/>
  <c r="I583" i="51"/>
  <c r="I581" i="51"/>
  <c r="I575" i="51"/>
  <c r="I572" i="51"/>
  <c r="I570" i="51"/>
  <c r="I567" i="51"/>
  <c r="I564" i="51"/>
  <c r="I562" i="51"/>
  <c r="I555" i="51"/>
  <c r="I554" i="51" s="1"/>
  <c r="I553" i="51" s="1"/>
  <c r="I552" i="51" s="1"/>
  <c r="I550" i="51"/>
  <c r="I549" i="51" s="1"/>
  <c r="I548" i="51" s="1"/>
  <c r="I547" i="51" s="1"/>
  <c r="I544" i="51"/>
  <c r="I543" i="51" s="1"/>
  <c r="I539" i="51"/>
  <c r="I537" i="51"/>
  <c r="I524" i="51"/>
  <c r="I523" i="51" s="1"/>
  <c r="I522" i="51" s="1"/>
  <c r="I521" i="51" s="1"/>
  <c r="I518" i="51"/>
  <c r="I516" i="51"/>
  <c r="I514" i="51"/>
  <c r="I508" i="51"/>
  <c r="I507" i="51" s="1"/>
  <c r="I506" i="51" s="1"/>
  <c r="I505" i="51" s="1"/>
  <c r="I501" i="51"/>
  <c r="I500" i="51" s="1"/>
  <c r="I499" i="51" s="1"/>
  <c r="I498" i="51" s="1"/>
  <c r="I495" i="51"/>
  <c r="I494" i="51" s="1"/>
  <c r="I493" i="51" s="1"/>
  <c r="I492" i="51" s="1"/>
  <c r="I490" i="51"/>
  <c r="I489" i="51" s="1"/>
  <c r="I488" i="51" s="1"/>
  <c r="I487" i="51" s="1"/>
  <c r="I485" i="51"/>
  <c r="I483" i="51"/>
  <c r="I478" i="51"/>
  <c r="I477" i="51" s="1"/>
  <c r="I476" i="51" s="1"/>
  <c r="I475" i="51" s="1"/>
  <c r="I473" i="51"/>
  <c r="I472" i="51" s="1"/>
  <c r="I471" i="51" s="1"/>
  <c r="I467" i="51"/>
  <c r="I463" i="51"/>
  <c r="I459" i="51"/>
  <c r="I457" i="51"/>
  <c r="I452" i="51"/>
  <c r="I450" i="51"/>
  <c r="I448" i="51"/>
  <c r="I446" i="51"/>
  <c r="I444" i="51"/>
  <c r="I442" i="51"/>
  <c r="I435" i="51"/>
  <c r="I432" i="51"/>
  <c r="I426" i="51"/>
  <c r="I425" i="51" s="1"/>
  <c r="I424" i="51" s="1"/>
  <c r="I423" i="51" s="1"/>
  <c r="I416" i="51"/>
  <c r="I421" i="51"/>
  <c r="I420" i="51" s="1"/>
  <c r="I414" i="51"/>
  <c r="I411" i="51"/>
  <c r="I404" i="51"/>
  <c r="I403" i="51" s="1"/>
  <c r="I402" i="51" s="1"/>
  <c r="I401" i="51" s="1"/>
  <c r="I400" i="51" s="1"/>
  <c r="I399" i="51" s="1"/>
  <c r="I395" i="51"/>
  <c r="I394" i="51" s="1"/>
  <c r="I393" i="51" s="1"/>
  <c r="I391" i="51"/>
  <c r="I390" i="51" s="1"/>
  <c r="I389" i="51" s="1"/>
  <c r="I387" i="51"/>
  <c r="I386" i="51" s="1"/>
  <c r="I385" i="51" s="1"/>
  <c r="I384" i="51" s="1"/>
  <c r="I379" i="51"/>
  <c r="I378" i="51" s="1"/>
  <c r="I377" i="51" s="1"/>
  <c r="I376" i="51" s="1"/>
  <c r="I375" i="51" s="1"/>
  <c r="I373" i="51"/>
  <c r="I372" i="51" s="1"/>
  <c r="I371" i="51" s="1"/>
  <c r="I370" i="51" s="1"/>
  <c r="I369" i="51" s="1"/>
  <c r="I366" i="51"/>
  <c r="I365" i="51" s="1"/>
  <c r="I364" i="51" s="1"/>
  <c r="I363" i="51" s="1"/>
  <c r="I361" i="51"/>
  <c r="I360" i="51" s="1"/>
  <c r="I359" i="51" s="1"/>
  <c r="I353" i="51"/>
  <c r="I348" i="51" s="1"/>
  <c r="I347" i="51" s="1"/>
  <c r="I336" i="51"/>
  <c r="I333" i="51"/>
  <c r="I330" i="51"/>
  <c r="I327" i="51"/>
  <c r="I321" i="51"/>
  <c r="I320" i="51" s="1"/>
  <c r="I319" i="51" s="1"/>
  <c r="I318" i="51" s="1"/>
  <c r="I317" i="51" s="1"/>
  <c r="I314" i="51"/>
  <c r="I313" i="51" s="1"/>
  <c r="I312" i="51" s="1"/>
  <c r="I310" i="51"/>
  <c r="I309" i="51" s="1"/>
  <c r="I308" i="51" s="1"/>
  <c r="I307" i="51" s="1"/>
  <c r="I303" i="51"/>
  <c r="I302" i="51" s="1"/>
  <c r="I301" i="51" s="1"/>
  <c r="I300" i="51" s="1"/>
  <c r="I298" i="51"/>
  <c r="I297" i="51" s="1"/>
  <c r="I296" i="51" s="1"/>
  <c r="I295" i="51" s="1"/>
  <c r="I293" i="51"/>
  <c r="I292" i="51" s="1"/>
  <c r="I291" i="51" s="1"/>
  <c r="I290" i="51" s="1"/>
  <c r="I284" i="51"/>
  <c r="I283" i="51" s="1"/>
  <c r="I282" i="51" s="1"/>
  <c r="I281" i="51" s="1"/>
  <c r="I280" i="51" s="1"/>
  <c r="I278" i="51"/>
  <c r="I276" i="51"/>
  <c r="I274" i="51"/>
  <c r="I267" i="51"/>
  <c r="I266" i="51" s="1"/>
  <c r="I265" i="51" s="1"/>
  <c r="I264" i="51" s="1"/>
  <c r="I263" i="51" s="1"/>
  <c r="I261" i="51"/>
  <c r="I260" i="51" s="1"/>
  <c r="I259" i="51" s="1"/>
  <c r="I258" i="51" s="1"/>
  <c r="I257" i="51" s="1"/>
  <c r="I255" i="51"/>
  <c r="I251" i="51"/>
  <c r="I249" i="51"/>
  <c r="I253" i="51"/>
  <c r="I244" i="51"/>
  <c r="I243" i="51" s="1"/>
  <c r="I242" i="51" s="1"/>
  <c r="I241" i="51" s="1"/>
  <c r="I239" i="51"/>
  <c r="I237" i="51"/>
  <c r="I235" i="51"/>
  <c r="I233" i="51"/>
  <c r="I231" i="51"/>
  <c r="I225" i="51"/>
  <c r="I223" i="51"/>
  <c r="I216" i="51"/>
  <c r="I214" i="51"/>
  <c r="I193" i="51"/>
  <c r="I192" i="51" s="1"/>
  <c r="I191" i="51" s="1"/>
  <c r="I190" i="51" s="1"/>
  <c r="I187" i="51"/>
  <c r="I185" i="51"/>
  <c r="I178" i="51"/>
  <c r="I174" i="51"/>
  <c r="I170" i="51"/>
  <c r="I168" i="51"/>
  <c r="I166" i="51"/>
  <c r="I154" i="51"/>
  <c r="I153" i="51" s="1"/>
  <c r="I152" i="51" s="1"/>
  <c r="I151" i="51" s="1"/>
  <c r="I150" i="51" s="1"/>
  <c r="I146" i="51"/>
  <c r="I145" i="51" s="1"/>
  <c r="I141" i="51"/>
  <c r="I140" i="51" s="1"/>
  <c r="I139" i="51" s="1"/>
  <c r="I134" i="51"/>
  <c r="I133" i="51" s="1"/>
  <c r="I132" i="51" s="1"/>
  <c r="I128" i="51"/>
  <c r="I127" i="51" s="1"/>
  <c r="I126" i="51" s="1"/>
  <c r="I124" i="51"/>
  <c r="I123" i="51" s="1"/>
  <c r="I122" i="51" s="1"/>
  <c r="I119" i="51"/>
  <c r="I115" i="51"/>
  <c r="I113" i="51"/>
  <c r="I109" i="51"/>
  <c r="I107" i="51"/>
  <c r="I103" i="51"/>
  <c r="I102" i="51" s="1"/>
  <c r="I101" i="51" s="1"/>
  <c r="I100" i="51" s="1"/>
  <c r="I98" i="51"/>
  <c r="I97" i="51" s="1"/>
  <c r="I96" i="51" s="1"/>
  <c r="I95" i="51" s="1"/>
  <c r="I93" i="51"/>
  <c r="I92" i="51" s="1"/>
  <c r="I91" i="51" s="1"/>
  <c r="I89" i="51"/>
  <c r="I88" i="51" s="1"/>
  <c r="I87" i="51" s="1"/>
  <c r="I84" i="51"/>
  <c r="I83" i="51" s="1"/>
  <c r="I82" i="51" s="1"/>
  <c r="I81" i="51" s="1"/>
  <c r="I78" i="51"/>
  <c r="I77" i="51" s="1"/>
  <c r="I76" i="51" s="1"/>
  <c r="I75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49" i="2"/>
  <c r="H648" i="2" s="1"/>
  <c r="H647" i="2" s="1"/>
  <c r="H646" i="2" s="1"/>
  <c r="H645" i="2" s="1"/>
  <c r="H643" i="2"/>
  <c r="H642" i="2" s="1"/>
  <c r="H641" i="2" s="1"/>
  <c r="H640" i="2" s="1"/>
  <c r="H639" i="2" s="1"/>
  <c r="H636" i="2"/>
  <c r="H635" i="2" s="1"/>
  <c r="H634" i="2" s="1"/>
  <c r="H633" i="2" s="1"/>
  <c r="H632" i="2" s="1"/>
  <c r="H629" i="2"/>
  <c r="H628" i="2" s="1"/>
  <c r="H627" i="2" s="1"/>
  <c r="H626" i="2" s="1"/>
  <c r="H624" i="2"/>
  <c r="H623" i="2" s="1"/>
  <c r="H622" i="2" s="1"/>
  <c r="H616" i="2"/>
  <c r="H612" i="2"/>
  <c r="H605" i="2"/>
  <c r="H604" i="2" s="1"/>
  <c r="H603" i="2" s="1"/>
  <c r="H602" i="2" s="1"/>
  <c r="H600" i="2"/>
  <c r="H599" i="2" s="1"/>
  <c r="H598" i="2" s="1"/>
  <c r="H590" i="2"/>
  <c r="H589" i="2" s="1"/>
  <c r="H585" i="2"/>
  <c r="H582" i="2"/>
  <c r="H580" i="2"/>
  <c r="H574" i="2"/>
  <c r="H571" i="2"/>
  <c r="H569" i="2"/>
  <c r="H566" i="2"/>
  <c r="H563" i="2"/>
  <c r="H561" i="2"/>
  <c r="H555" i="2"/>
  <c r="H552" i="2"/>
  <c r="H549" i="2"/>
  <c r="H546" i="2"/>
  <c r="H596" i="2"/>
  <c r="H595" i="2" s="1"/>
  <c r="H594" i="2" s="1"/>
  <c r="H535" i="2"/>
  <c r="H534" i="2" s="1"/>
  <c r="H533" i="2" s="1"/>
  <c r="H530" i="2"/>
  <c r="H529" i="2" s="1"/>
  <c r="H528" i="2" s="1"/>
  <c r="H524" i="2"/>
  <c r="H523" i="2" s="1"/>
  <c r="H522" i="2" s="1"/>
  <c r="H521" i="2" s="1"/>
  <c r="H520" i="2" s="1"/>
  <c r="H517" i="2"/>
  <c r="H516" i="2" s="1"/>
  <c r="H515" i="2" s="1"/>
  <c r="H514" i="2" s="1"/>
  <c r="H513" i="2" s="1"/>
  <c r="H511" i="2"/>
  <c r="H510" i="2" s="1"/>
  <c r="H509" i="2" s="1"/>
  <c r="H508" i="2" s="1"/>
  <c r="H504" i="2"/>
  <c r="H502" i="2"/>
  <c r="H498" i="2"/>
  <c r="H497" i="2" s="1"/>
  <c r="H492" i="2"/>
  <c r="H491" i="2" s="1"/>
  <c r="H486" i="2"/>
  <c r="H484" i="2"/>
  <c r="H465" i="2"/>
  <c r="H461" i="2"/>
  <c r="H459" i="2"/>
  <c r="H455" i="2"/>
  <c r="H446" i="2"/>
  <c r="H445" i="2" s="1"/>
  <c r="H444" i="2" s="1"/>
  <c r="H443" i="2" s="1"/>
  <c r="H441" i="2"/>
  <c r="H440" i="2" s="1"/>
  <c r="H439" i="2" s="1"/>
  <c r="H438" i="2" s="1"/>
  <c r="H435" i="2"/>
  <c r="H434" i="2" s="1"/>
  <c r="H430" i="2"/>
  <c r="H428" i="2"/>
  <c r="H415" i="2"/>
  <c r="H414" i="2" s="1"/>
  <c r="H413" i="2" s="1"/>
  <c r="H412" i="2" s="1"/>
  <c r="H409" i="2"/>
  <c r="H408" i="2" s="1"/>
  <c r="H407" i="2" s="1"/>
  <c r="H406" i="2" s="1"/>
  <c r="H404" i="2"/>
  <c r="H401" i="2"/>
  <c r="H399" i="2"/>
  <c r="H395" i="2"/>
  <c r="H394" i="2" s="1"/>
  <c r="H393" i="2" s="1"/>
  <c r="H389" i="2"/>
  <c r="H388" i="2" s="1"/>
  <c r="H387" i="2" s="1"/>
  <c r="H386" i="2" s="1"/>
  <c r="H382" i="2"/>
  <c r="H381" i="2" s="1"/>
  <c r="H380" i="2" s="1"/>
  <c r="H379" i="2" s="1"/>
  <c r="H375" i="2"/>
  <c r="H374" i="2" s="1"/>
  <c r="H373" i="2" s="1"/>
  <c r="H372" i="2" s="1"/>
  <c r="H369" i="2"/>
  <c r="H368" i="2" s="1"/>
  <c r="H367" i="2" s="1"/>
  <c r="H366" i="2" s="1"/>
  <c r="H364" i="2"/>
  <c r="H363" i="2" s="1"/>
  <c r="H362" i="2" s="1"/>
  <c r="H358" i="2"/>
  <c r="H354" i="2"/>
  <c r="H350" i="2"/>
  <c r="H348" i="2"/>
  <c r="H343" i="2"/>
  <c r="H341" i="2"/>
  <c r="F162" i="40" s="1"/>
  <c r="F161" i="40" s="1"/>
  <c r="H339" i="2"/>
  <c r="H337" i="2"/>
  <c r="F158" i="40" s="1"/>
  <c r="F157" i="40" s="1"/>
  <c r="H335" i="2"/>
  <c r="H333" i="2"/>
  <c r="H326" i="2"/>
  <c r="H323" i="2"/>
  <c r="H317" i="2"/>
  <c r="H316" i="2" s="1"/>
  <c r="H315" i="2" s="1"/>
  <c r="H314" i="2" s="1"/>
  <c r="H312" i="2"/>
  <c r="H311" i="2" s="1"/>
  <c r="F336" i="40" s="1"/>
  <c r="H305" i="2"/>
  <c r="H295" i="2"/>
  <c r="H294" i="2" s="1"/>
  <c r="H293" i="2" s="1"/>
  <c r="H292" i="2" s="1"/>
  <c r="H291" i="2" s="1"/>
  <c r="H289" i="2"/>
  <c r="H285" i="2"/>
  <c r="H283" i="2"/>
  <c r="H287" i="2"/>
  <c r="H278" i="2"/>
  <c r="H277" i="2" s="1"/>
  <c r="H276" i="2" s="1"/>
  <c r="H275" i="2" s="1"/>
  <c r="H273" i="2"/>
  <c r="H271" i="2"/>
  <c r="H269" i="2"/>
  <c r="H267" i="2"/>
  <c r="H265" i="2"/>
  <c r="H259" i="2"/>
  <c r="H258" i="2" s="1"/>
  <c r="H252" i="2"/>
  <c r="H250" i="2"/>
  <c r="H234" i="2"/>
  <c r="H233" i="2" s="1"/>
  <c r="H232" i="2" s="1"/>
  <c r="H231" i="2" s="1"/>
  <c r="H229" i="2"/>
  <c r="H228" i="2" s="1"/>
  <c r="H227" i="2" s="1"/>
  <c r="H226" i="2" s="1"/>
  <c r="H223" i="2"/>
  <c r="H221" i="2"/>
  <c r="H214" i="2"/>
  <c r="H210" i="2"/>
  <c r="H208" i="2"/>
  <c r="H206" i="2"/>
  <c r="H204" i="2"/>
  <c r="H202" i="2"/>
  <c r="H190" i="2"/>
  <c r="H189" i="2" s="1"/>
  <c r="H188" i="2" s="1"/>
  <c r="H187" i="2" s="1"/>
  <c r="H186" i="2" s="1"/>
  <c r="H183" i="2"/>
  <c r="H182" i="2" s="1"/>
  <c r="H181" i="2" s="1"/>
  <c r="H177" i="2"/>
  <c r="H176" i="2" s="1"/>
  <c r="H175" i="2" s="1"/>
  <c r="H168" i="2"/>
  <c r="H167" i="2" s="1"/>
  <c r="H166" i="2" s="1"/>
  <c r="H164" i="2"/>
  <c r="H163" i="2" s="1"/>
  <c r="H162" i="2" s="1"/>
  <c r="H159" i="2"/>
  <c r="H157" i="2"/>
  <c r="H155" i="2"/>
  <c r="H153" i="2"/>
  <c r="H148" i="2"/>
  <c r="H146" i="2"/>
  <c r="H142" i="2"/>
  <c r="H141" i="2" s="1"/>
  <c r="H140" i="2" s="1"/>
  <c r="H139" i="2" s="1"/>
  <c r="H137" i="2"/>
  <c r="H136" i="2" s="1"/>
  <c r="H135" i="2" s="1"/>
  <c r="H134" i="2" s="1"/>
  <c r="H132" i="2"/>
  <c r="H131" i="2" s="1"/>
  <c r="H130" i="2" s="1"/>
  <c r="H128" i="2"/>
  <c r="H127" i="2" s="1"/>
  <c r="H126" i="2" s="1"/>
  <c r="H123" i="2"/>
  <c r="H122" i="2" s="1"/>
  <c r="H121" i="2" s="1"/>
  <c r="H120" i="2" s="1"/>
  <c r="H118" i="2"/>
  <c r="H117" i="2" s="1"/>
  <c r="H116" i="2" s="1"/>
  <c r="H115" i="2" s="1"/>
  <c r="H113" i="2"/>
  <c r="H112" i="2" s="1"/>
  <c r="H111" i="2" s="1"/>
  <c r="H110" i="2" s="1"/>
  <c r="H107" i="2"/>
  <c r="H106" i="2" s="1"/>
  <c r="H105" i="2" s="1"/>
  <c r="H104" i="2" s="1"/>
  <c r="H96" i="2"/>
  <c r="H95" i="2" s="1"/>
  <c r="H94" i="2" s="1"/>
  <c r="H93" i="2" s="1"/>
  <c r="H91" i="2"/>
  <c r="H90" i="2" s="1"/>
  <c r="H89" i="2" s="1"/>
  <c r="H88" i="2" s="1"/>
  <c r="H86" i="2"/>
  <c r="H85" i="2" s="1"/>
  <c r="H84" i="2" s="1"/>
  <c r="H83" i="2" s="1"/>
  <c r="H70" i="2"/>
  <c r="H69" i="2" s="1"/>
  <c r="H68" i="2" s="1"/>
  <c r="H67" i="2" s="1"/>
  <c r="H65" i="2"/>
  <c r="H63" i="2"/>
  <c r="H58" i="2"/>
  <c r="H57" i="2" s="1"/>
  <c r="H56" i="2" s="1"/>
  <c r="H55" i="2" s="1"/>
  <c r="H53" i="2"/>
  <c r="H52" i="2" s="1"/>
  <c r="H51" i="2" s="1"/>
  <c r="H50" i="2" s="1"/>
  <c r="H46" i="2"/>
  <c r="H42" i="2"/>
  <c r="H40" i="2"/>
  <c r="H33" i="2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I652" i="51" l="1"/>
  <c r="I651" i="51" s="1"/>
  <c r="I159" i="51"/>
  <c r="I158" i="51" s="1"/>
  <c r="I410" i="51"/>
  <c r="I409" i="51" s="1"/>
  <c r="I408" i="51" s="1"/>
  <c r="I407" i="51" s="1"/>
  <c r="F34" i="40"/>
  <c r="H464" i="2"/>
  <c r="H463" i="2" s="1"/>
  <c r="F309" i="40"/>
  <c r="F308" i="40" s="1"/>
  <c r="H195" i="2"/>
  <c r="H194" i="2" s="1"/>
  <c r="F44" i="40"/>
  <c r="F114" i="40"/>
  <c r="H322" i="2"/>
  <c r="H321" i="2" s="1"/>
  <c r="H320" i="2" s="1"/>
  <c r="H319" i="2" s="1"/>
  <c r="I431" i="51"/>
  <c r="I430" i="51" s="1"/>
  <c r="I429" i="51" s="1"/>
  <c r="I428" i="51" s="1"/>
  <c r="I177" i="51"/>
  <c r="I176" i="51" s="1"/>
  <c r="H213" i="2"/>
  <c r="H212" i="2" s="1"/>
  <c r="F335" i="40"/>
  <c r="F334" i="40" s="1"/>
  <c r="I346" i="51"/>
  <c r="I345" i="51" s="1"/>
  <c r="H15" i="63"/>
  <c r="I569" i="51"/>
  <c r="F442" i="40"/>
  <c r="F441" i="40" s="1"/>
  <c r="F400" i="40"/>
  <c r="F399" i="40" s="1"/>
  <c r="F398" i="40" s="1"/>
  <c r="F19" i="40"/>
  <c r="F18" i="40" s="1"/>
  <c r="H452" i="2"/>
  <c r="H451" i="2" s="1"/>
  <c r="I640" i="51"/>
  <c r="I639" i="51" s="1"/>
  <c r="H568" i="2"/>
  <c r="I326" i="51"/>
  <c r="I325" i="51" s="1"/>
  <c r="I324" i="51" s="1"/>
  <c r="I323" i="51" s="1"/>
  <c r="H588" i="2"/>
  <c r="H587" i="2" s="1"/>
  <c r="H593" i="2"/>
  <c r="H592" i="2" s="1"/>
  <c r="I15" i="63"/>
  <c r="I222" i="51"/>
  <c r="I221" i="51" s="1"/>
  <c r="I220" i="51" s="1"/>
  <c r="I219" i="51" s="1"/>
  <c r="I580" i="51"/>
  <c r="I579" i="51" s="1"/>
  <c r="H545" i="2"/>
  <c r="H544" i="2" s="1"/>
  <c r="H543" i="2" s="1"/>
  <c r="I689" i="51"/>
  <c r="I684" i="51" s="1"/>
  <c r="I273" i="51"/>
  <c r="I272" i="51" s="1"/>
  <c r="I271" i="51" s="1"/>
  <c r="I270" i="51" s="1"/>
  <c r="I269" i="51" s="1"/>
  <c r="I32" i="51"/>
  <c r="I31" i="51" s="1"/>
  <c r="I30" i="51" s="1"/>
  <c r="I106" i="51"/>
  <c r="I105" i="51" s="1"/>
  <c r="I482" i="51"/>
  <c r="I481" i="51" s="1"/>
  <c r="I480" i="51" s="1"/>
  <c r="I678" i="51"/>
  <c r="I536" i="51"/>
  <c r="I535" i="51" s="1"/>
  <c r="I526" i="51" s="1"/>
  <c r="H631" i="2"/>
  <c r="H483" i="2"/>
  <c r="H482" i="2" s="1"/>
  <c r="H481" i="2" s="1"/>
  <c r="F460" i="40"/>
  <c r="F459" i="40" s="1"/>
  <c r="F203" i="40"/>
  <c r="F202" i="40" s="1"/>
  <c r="F348" i="40"/>
  <c r="F347" i="40" s="1"/>
  <c r="I138" i="51"/>
  <c r="I137" i="51" s="1"/>
  <c r="I136" i="51" s="1"/>
  <c r="I624" i="51"/>
  <c r="I623" i="51" s="1"/>
  <c r="I618" i="51" s="1"/>
  <c r="I617" i="51" s="1"/>
  <c r="I603" i="51" s="1"/>
  <c r="F361" i="40"/>
  <c r="F360" i="40" s="1"/>
  <c r="F353" i="40" s="1"/>
  <c r="F373" i="40"/>
  <c r="F372" i="40" s="1"/>
  <c r="H501" i="2"/>
  <c r="H496" i="2" s="1"/>
  <c r="I368" i="51"/>
  <c r="H62" i="2"/>
  <c r="H61" i="2" s="1"/>
  <c r="H60" i="2" s="1"/>
  <c r="I184" i="51"/>
  <c r="I183" i="51" s="1"/>
  <c r="I182" i="51" s="1"/>
  <c r="I213" i="51"/>
  <c r="I212" i="51" s="1"/>
  <c r="I211" i="51" s="1"/>
  <c r="I306" i="51"/>
  <c r="I671" i="51"/>
  <c r="I670" i="51" s="1"/>
  <c r="I669" i="51" s="1"/>
  <c r="I703" i="51"/>
  <c r="I702" i="51" s="1"/>
  <c r="I701" i="51" s="1"/>
  <c r="F216" i="40"/>
  <c r="F215" i="40" s="1"/>
  <c r="F214" i="40" s="1"/>
  <c r="H638" i="2"/>
  <c r="H257" i="2"/>
  <c r="H256" i="2" s="1"/>
  <c r="H255" i="2" s="1"/>
  <c r="F393" i="40"/>
  <c r="F392" i="40" s="1"/>
  <c r="F342" i="40"/>
  <c r="F341" i="40" s="1"/>
  <c r="F285" i="40"/>
  <c r="F284" i="40" s="1"/>
  <c r="F275" i="40" s="1"/>
  <c r="F255" i="40"/>
  <c r="F74" i="40"/>
  <c r="F73" i="40" s="1"/>
  <c r="H579" i="2"/>
  <c r="H578" i="2" s="1"/>
  <c r="H490" i="2"/>
  <c r="H398" i="2"/>
  <c r="H397" i="2" s="1"/>
  <c r="H392" i="2" s="1"/>
  <c r="H391" i="2" s="1"/>
  <c r="H371" i="2"/>
  <c r="H282" i="2"/>
  <c r="H281" i="2" s="1"/>
  <c r="H280" i="2" s="1"/>
  <c r="H237" i="2"/>
  <c r="H236" i="2" s="1"/>
  <c r="H220" i="2"/>
  <c r="H219" i="2" s="1"/>
  <c r="H218" i="2" s="1"/>
  <c r="H174" i="2"/>
  <c r="H173" i="2" s="1"/>
  <c r="H172" i="2" s="1"/>
  <c r="H152" i="2"/>
  <c r="H151" i="2" s="1"/>
  <c r="H125" i="2"/>
  <c r="H39" i="2"/>
  <c r="H38" i="2" s="1"/>
  <c r="H37" i="2" s="1"/>
  <c r="H22" i="2"/>
  <c r="I513" i="51"/>
  <c r="I512" i="51" s="1"/>
  <c r="I511" i="51" s="1"/>
  <c r="I510" i="51" s="1"/>
  <c r="I497" i="51"/>
  <c r="I289" i="51"/>
  <c r="I248" i="51"/>
  <c r="I247" i="51" s="1"/>
  <c r="I246" i="51" s="1"/>
  <c r="I201" i="51"/>
  <c r="I200" i="51" s="1"/>
  <c r="I112" i="51"/>
  <c r="I111" i="51" s="1"/>
  <c r="I50" i="51"/>
  <c r="I49" i="51" s="1"/>
  <c r="I48" i="51" s="1"/>
  <c r="I25" i="51"/>
  <c r="I24" i="51" s="1"/>
  <c r="I23" i="51" s="1"/>
  <c r="D27" i="42"/>
  <c r="D37" i="42"/>
  <c r="D36" i="42" s="1"/>
  <c r="D20" i="42"/>
  <c r="D19" i="42" s="1"/>
  <c r="F231" i="40"/>
  <c r="F230" i="40" s="1"/>
  <c r="F229" i="40" s="1"/>
  <c r="F84" i="40"/>
  <c r="F83" i="40" s="1"/>
  <c r="F104" i="40"/>
  <c r="F103" i="40"/>
  <c r="F186" i="40"/>
  <c r="F185" i="40" s="1"/>
  <c r="F246" i="40"/>
  <c r="F245" i="40" s="1"/>
  <c r="F298" i="40"/>
  <c r="F52" i="40"/>
  <c r="F51" i="40"/>
  <c r="F68" i="40"/>
  <c r="F65" i="40" s="1"/>
  <c r="F60" i="40" s="1"/>
  <c r="F170" i="40"/>
  <c r="F137" i="40" s="1"/>
  <c r="F387" i="40"/>
  <c r="F386" i="40" s="1"/>
  <c r="F435" i="40"/>
  <c r="F434" i="40" s="1"/>
  <c r="I86" i="51"/>
  <c r="I383" i="51"/>
  <c r="I382" i="51" s="1"/>
  <c r="I381" i="51" s="1"/>
  <c r="I230" i="51"/>
  <c r="I229" i="51" s="1"/>
  <c r="I228" i="51" s="1"/>
  <c r="I719" i="51"/>
  <c r="I561" i="51"/>
  <c r="H82" i="2"/>
  <c r="H45" i="2"/>
  <c r="H44" i="2" s="1"/>
  <c r="H145" i="2"/>
  <c r="H144" i="2" s="1"/>
  <c r="H560" i="2"/>
  <c r="H249" i="2"/>
  <c r="H248" i="2" s="1"/>
  <c r="H247" i="2" s="1"/>
  <c r="H427" i="2"/>
  <c r="H426" i="2" s="1"/>
  <c r="H417" i="2" s="1"/>
  <c r="H611" i="2"/>
  <c r="H610" i="2" s="1"/>
  <c r="H74" i="2"/>
  <c r="H73" i="2" s="1"/>
  <c r="H72" i="2" s="1"/>
  <c r="H264" i="2"/>
  <c r="H263" i="2" s="1"/>
  <c r="H262" i="2" s="1"/>
  <c r="H302" i="2"/>
  <c r="H307" i="2"/>
  <c r="H540" i="2"/>
  <c r="H539" i="2" s="1"/>
  <c r="H538" i="2" s="1"/>
  <c r="H527" i="2" s="1"/>
  <c r="I638" i="51" l="1"/>
  <c r="I637" i="51" s="1"/>
  <c r="H411" i="2"/>
  <c r="I520" i="51"/>
  <c r="I406" i="51" s="1"/>
  <c r="H450" i="2"/>
  <c r="H449" i="2" s="1"/>
  <c r="H109" i="2"/>
  <c r="H301" i="2"/>
  <c r="H300" i="2" s="1"/>
  <c r="H299" i="2" s="1"/>
  <c r="F113" i="40"/>
  <c r="F112" i="40" s="1"/>
  <c r="I157" i="51"/>
  <c r="I156" i="51" s="1"/>
  <c r="F307" i="40"/>
  <c r="H193" i="2"/>
  <c r="H192" i="2" s="1"/>
  <c r="H609" i="2"/>
  <c r="H608" i="2" s="1"/>
  <c r="I189" i="51"/>
  <c r="F415" i="40"/>
  <c r="H225" i="2"/>
  <c r="I316" i="51"/>
  <c r="I677" i="51"/>
  <c r="I676" i="51" s="1"/>
  <c r="I80" i="51"/>
  <c r="I288" i="51"/>
  <c r="F385" i="40"/>
  <c r="H489" i="2"/>
  <c r="H488" i="2" s="1"/>
  <c r="F340" i="40"/>
  <c r="H36" i="2"/>
  <c r="I560" i="51"/>
  <c r="I559" i="51" s="1"/>
  <c r="I558" i="51" s="1"/>
  <c r="I557" i="51" s="1"/>
  <c r="I22" i="51"/>
  <c r="D15" i="42"/>
  <c r="D44" i="42" s="1"/>
  <c r="F33" i="40"/>
  <c r="F17" i="40" s="1"/>
  <c r="H261" i="2"/>
  <c r="H254" i="2" s="1"/>
  <c r="F244" i="40"/>
  <c r="F72" i="40"/>
  <c r="H559" i="2"/>
  <c r="H558" i="2" s="1"/>
  <c r="H526" i="2" s="1"/>
  <c r="I227" i="51"/>
  <c r="I218" i="51" s="1"/>
  <c r="H298" i="2" l="1"/>
  <c r="H297" i="2" s="1"/>
  <c r="I398" i="51"/>
  <c r="H519" i="2"/>
  <c r="F16" i="40"/>
  <c r="F15" i="40" s="1"/>
  <c r="I16" i="51"/>
  <c r="I287" i="51"/>
  <c r="H16" i="2"/>
  <c r="I636" i="51"/>
  <c r="I595" i="51" s="1"/>
  <c r="H185" i="2"/>
  <c r="I149" i="51"/>
  <c r="H448" i="2"/>
  <c r="I15" i="51" l="1"/>
  <c r="I14" i="51" s="1"/>
  <c r="H15" i="2"/>
  <c r="E30" i="57"/>
  <c r="J30" i="73"/>
  <c r="I30" i="73"/>
  <c r="H30" i="73"/>
  <c r="G30" i="73"/>
  <c r="D29" i="73"/>
  <c r="D27" i="73"/>
  <c r="D26" i="73"/>
  <c r="D25" i="73"/>
  <c r="D24" i="73"/>
  <c r="D23" i="73"/>
  <c r="J30" i="71"/>
  <c r="I30" i="71"/>
  <c r="H30" i="71"/>
  <c r="G30" i="71"/>
  <c r="E30" i="71"/>
  <c r="F27" i="71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30" i="71" l="1"/>
  <c r="D27" i="71"/>
  <c r="D30" i="71" s="1"/>
  <c r="F29" i="52"/>
  <c r="D30" i="73"/>
  <c r="F30" i="73"/>
  <c r="D22" i="52"/>
  <c r="D29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C87" i="62"/>
  <c r="D84" i="62"/>
  <c r="D83" i="62" s="1"/>
  <c r="C84" i="62"/>
  <c r="C83" i="62" s="1"/>
  <c r="D79" i="62"/>
  <c r="D72" i="62" s="1"/>
  <c r="C79" i="62"/>
  <c r="C72" i="62" s="1"/>
  <c r="D69" i="62"/>
  <c r="D68" i="62" s="1"/>
  <c r="D67" i="62" s="1"/>
  <c r="C69" i="62"/>
  <c r="C68" i="62" s="1"/>
  <c r="C67" i="62" s="1"/>
  <c r="D65" i="62"/>
  <c r="C65" i="62"/>
  <c r="D63" i="62"/>
  <c r="C63" i="62"/>
  <c r="D60" i="62"/>
  <c r="D59" i="62" s="1"/>
  <c r="C60" i="62"/>
  <c r="C59" i="62" s="1"/>
  <c r="D52" i="62"/>
  <c r="C52" i="62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62" i="62" l="1"/>
  <c r="D58" i="62" s="1"/>
  <c r="D86" i="62"/>
  <c r="D112" i="62"/>
  <c r="D97" i="62"/>
  <c r="C86" i="62"/>
  <c r="C62" i="62"/>
  <c r="C58" i="62" s="1"/>
  <c r="D27" i="62"/>
  <c r="C112" i="62"/>
  <c r="C44" i="62"/>
  <c r="C41" i="62" s="1"/>
  <c r="C97" i="62"/>
  <c r="D44" i="62"/>
  <c r="D41" i="62" s="1"/>
  <c r="C27" i="62"/>
  <c r="D82" i="62" l="1"/>
  <c r="D81" i="62" s="1"/>
  <c r="C82" i="62"/>
  <c r="C81" i="62" s="1"/>
  <c r="D15" i="62"/>
  <c r="C15" i="62"/>
  <c r="D127" i="62" l="1"/>
  <c r="C127" i="62"/>
  <c r="D21" i="59"/>
  <c r="D17" i="59"/>
  <c r="D16" i="59" s="1"/>
  <c r="G29" i="72"/>
  <c r="F29" i="72"/>
  <c r="E29" i="72"/>
  <c r="D28" i="72"/>
  <c r="D27" i="72"/>
  <c r="D26" i="72"/>
  <c r="D25" i="72"/>
  <c r="D24" i="72"/>
  <c r="D23" i="72"/>
  <c r="D22" i="72"/>
  <c r="D20" i="59" l="1"/>
  <c r="D19" i="59" s="1"/>
  <c r="D29" i="72"/>
  <c r="E26" i="70" l="1"/>
  <c r="D26" i="70"/>
  <c r="D25" i="69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l="1"/>
  <c r="D37" i="59"/>
  <c r="D36" i="59" s="1"/>
  <c r="D15" i="59" l="1"/>
  <c r="D44" i="59" s="1"/>
  <c r="E42" i="59"/>
  <c r="E41" i="59" s="1"/>
  <c r="E39" i="59"/>
  <c r="E38" i="59" s="1"/>
  <c r="E34" i="59"/>
  <c r="E33" i="59" s="1"/>
  <c r="E32" i="59" s="1"/>
  <c r="E30" i="59"/>
  <c r="E29" i="59" s="1"/>
  <c r="E28" i="59" s="1"/>
  <c r="E24" i="59"/>
  <c r="E21" i="59"/>
  <c r="E17" i="59"/>
  <c r="E16" i="59" s="1"/>
  <c r="E20" i="59" l="1"/>
  <c r="E19" i="59" s="1"/>
  <c r="E37" i="59"/>
  <c r="E36" i="59" s="1"/>
  <c r="E27" i="59"/>
  <c r="E15" i="59" l="1"/>
  <c r="E44" i="59" s="1"/>
  <c r="D30" i="57"/>
  <c r="F30" i="57"/>
</calcChain>
</file>

<file path=xl/sharedStrings.xml><?xml version="1.0" encoding="utf-8"?>
<sst xmlns="http://schemas.openxmlformats.org/spreadsheetml/2006/main" count="21568" uniqueCount="1234">
  <si>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</si>
  <si>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</si>
  <si>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</si>
  <si>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</si>
  <si>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</si>
  <si>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</si>
  <si>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</si>
  <si>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</si>
  <si>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</si>
  <si>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</si>
  <si>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</si>
  <si>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</si>
  <si>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</si>
  <si>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</si>
  <si>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</si>
  <si>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</si>
  <si>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</si>
  <si>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</si>
  <si>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</si>
  <si>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</si>
  <si>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</si>
  <si>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</si>
  <si>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</si>
  <si>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</si>
  <si>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</si>
  <si>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</si>
  <si>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</si>
  <si>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</si>
  <si>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</si>
  <si>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</si>
  <si>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</si>
  <si>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</si>
  <si>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</si>
  <si>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</si>
  <si>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</si>
  <si>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</si>
  <si>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</si>
  <si>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</si>
  <si>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</si>
  <si>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</si>
  <si>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</si>
  <si>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</si>
  <si>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</si>
  <si>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</si>
  <si>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</si>
  <si>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</si>
  <si>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</si>
  <si>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</si>
  <si>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</si>
  <si>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</si>
  <si>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</si>
  <si>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</si>
  <si>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</si>
  <si>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</si>
  <si>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</si>
  <si>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</si>
  <si>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</si>
  <si>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</si>
  <si>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</si>
  <si>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</si>
  <si>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</si>
  <si>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</si>
  <si>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</si>
  <si>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</si>
  <si>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</si>
  <si>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</si>
  <si>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</si>
  <si>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</si>
  <si>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</si>
  <si>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</si>
  <si>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</si>
  <si>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</si>
  <si>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</si>
  <si>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</si>
  <si>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</si>
  <si>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</si>
  <si>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</si>
  <si>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</si>
  <si>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</si>
  <si>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</si>
  <si>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</si>
  <si>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</si>
  <si>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</si>
  <si>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</si>
  <si>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</si>
  <si>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</si>
  <si>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</si>
  <si>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</si>
  <si>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</si>
  <si>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</si>
  <si>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</si>
  <si>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</si>
  <si>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</si>
  <si>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</si>
  <si>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</si>
  <si>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</si>
  <si>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</si>
  <si>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</si>
  <si>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</si>
  <si>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</si>
  <si>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</si>
  <si>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</si>
  <si>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</si>
  <si>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</si>
  <si>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</si>
  <si>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</si>
  <si>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</si>
  <si>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</si>
  <si>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</si>
  <si>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</si>
  <si>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</si>
  <si>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</si>
  <si>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</si>
  <si>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</si>
  <si>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</si>
  <si>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</si>
  <si>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</si>
  <si>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</si>
  <si>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</si>
  <si>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</si>
  <si>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</si>
  <si>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</si>
  <si>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</si>
  <si>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</si>
  <si>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</si>
  <si>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</si>
  <si>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</si>
  <si>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</si>
  <si>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</si>
  <si>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</si>
  <si>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</si>
  <si>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</si>
  <si>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</si>
  <si>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</si>
  <si>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</si>
  <si>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</si>
  <si>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</si>
  <si>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</si>
  <si>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</si>
  <si>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</si>
  <si>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</si>
  <si>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</si>
  <si>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</si>
  <si>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</si>
  <si>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</si>
  <si>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</si>
  <si>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</si>
  <si>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</si>
  <si>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</si>
  <si>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</si>
  <si>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</si>
  <si>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</si>
  <si>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</si>
  <si>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</si>
  <si>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</si>
  <si>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</si>
  <si>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</si>
  <si>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</si>
  <si>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</si>
  <si>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</si>
  <si>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</si>
  <si>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</si>
  <si>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</si>
  <si>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</si>
  <si>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</si>
  <si>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</si>
  <si>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</si>
  <si>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</si>
  <si>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</si>
  <si>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</si>
  <si>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</si>
  <si>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</si>
  <si>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</si>
  <si>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</si>
  <si>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</si>
  <si>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</si>
  <si>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</si>
  <si>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</si>
  <si>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</si>
  <si>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</si>
  <si>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</si>
  <si>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</si>
  <si>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</si>
  <si>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</si>
  <si>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</si>
  <si>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</si>
  <si>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</si>
  <si>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</si>
  <si>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</si>
  <si>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</si>
  <si>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</si>
  <si>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</si>
  <si>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</si>
  <si>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</si>
  <si>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</si>
  <si>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</si>
  <si>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</si>
  <si>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</si>
  <si>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</si>
  <si>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</si>
  <si>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</si>
  <si>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</si>
  <si>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</si>
  <si>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</si>
  <si>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</si>
  <si>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</si>
  <si>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</si>
  <si>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</si>
  <si>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</si>
  <si>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</si>
  <si>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</si>
  <si>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</si>
  <si>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</si>
  <si>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</si>
  <si>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</si>
  <si>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</si>
  <si>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</si>
  <si>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</si>
  <si>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</si>
  <si>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</si>
  <si>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</si>
  <si>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</si>
  <si>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</si>
  <si>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</si>
  <si>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</si>
  <si>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</si>
  <si>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</si>
  <si>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</si>
  <si>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</si>
  <si>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</si>
  <si>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</si>
  <si>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</si>
  <si>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</si>
  <si>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</si>
  <si>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</si>
  <si>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</si>
  <si>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</si>
  <si>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</si>
  <si>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</si>
  <si>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</si>
  <si>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</si>
  <si>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</si>
  <si>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</si>
  <si>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</si>
  <si>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</si>
  <si>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</si>
  <si>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</si>
  <si>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</si>
  <si>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</si>
  <si>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</si>
  <si>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</si>
  <si>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</si>
  <si>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</si>
  <si>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</si>
  <si>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</si>
  <si>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</si>
  <si>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</si>
  <si>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</si>
  <si>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</si>
  <si>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</si>
  <si>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</si>
  <si>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</si>
  <si>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</si>
  <si>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</si>
  <si>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</si>
  <si>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</si>
  <si>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</si>
  <si>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</si>
  <si>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</si>
  <si>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</si>
  <si>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</si>
  <si>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</si>
  <si>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</si>
  <si>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</si>
  <si>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</si>
  <si>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</si>
  <si>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</si>
  <si>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</si>
  <si>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</si>
  <si>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</si>
  <si>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</si>
  <si>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</si>
  <si>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</si>
  <si>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</si>
  <si>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</si>
  <si>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</si>
  <si>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</si>
  <si>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</si>
  <si>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</si>
  <si>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</si>
  <si>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</si>
  <si>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</si>
  <si>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</si>
  <si>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</si>
  <si>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</si>
  <si>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</si>
  <si>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</si>
  <si>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</si>
  <si>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</si>
  <si>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</si>
  <si>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</si>
  <si>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</si>
  <si>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</si>
  <si>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</si>
  <si>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</si>
  <si>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</si>
  <si>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</si>
  <si>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</si>
  <si>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</si>
  <si>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</si>
  <si>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</si>
  <si>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</si>
  <si>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</si>
  <si>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</si>
  <si>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</si>
  <si>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</si>
  <si>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</si>
  <si>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</si>
  <si>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</si>
  <si>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</si>
  <si>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</si>
  <si>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</si>
  <si>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</si>
  <si>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</si>
  <si>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</si>
  <si>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</si>
  <si>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</si>
  <si>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</si>
  <si>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</si>
  <si>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</si>
  <si>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</si>
  <si>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</si>
  <si>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</si>
  <si>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</si>
  <si>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</si>
  <si>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</si>
  <si>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</si>
  <si>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</si>
  <si>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</si>
  <si>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</si>
  <si>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</si>
  <si>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</si>
  <si>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</si>
  <si>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</si>
  <si>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</si>
  <si>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</si>
  <si>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</si>
  <si>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</si>
  <si>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</si>
  <si>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</si>
  <si>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</si>
  <si>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</si>
  <si>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</si>
  <si>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</si>
  <si>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</si>
  <si>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</si>
  <si>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</si>
  <si>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</si>
  <si>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</si>
  <si>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</si>
  <si>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</si>
  <si>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</si>
  <si>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</si>
  <si>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</si>
  <si>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</si>
  <si>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</si>
  <si>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</si>
  <si>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</si>
  <si>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</si>
  <si>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</si>
  <si>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</si>
  <si>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</si>
  <si>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</si>
  <si>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</si>
  <si>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</si>
  <si>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</si>
  <si>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</si>
  <si>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</si>
  <si>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</si>
  <si>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</si>
  <si>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</si>
  <si>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</si>
  <si>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</si>
  <si>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</si>
  <si>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</si>
  <si>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</si>
  <si>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</si>
  <si>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</si>
  <si>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</si>
  <si>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</si>
  <si>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</si>
  <si>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</si>
  <si>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</si>
  <si>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</si>
  <si>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</si>
  <si>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</si>
  <si>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</si>
  <si>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</si>
  <si>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</si>
  <si>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</si>
  <si>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</si>
  <si>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</si>
  <si>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</si>
  <si>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</si>
  <si>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</si>
  <si>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</si>
  <si>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</si>
  <si>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</si>
  <si>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</si>
  <si>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</si>
  <si>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</si>
  <si>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</si>
  <si>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</si>
  <si>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</si>
  <si>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</si>
  <si>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</si>
  <si>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</si>
  <si>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</si>
  <si>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</si>
  <si>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</si>
  <si>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</si>
  <si>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</si>
  <si>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</si>
  <si>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</si>
  <si>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</si>
  <si>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</si>
  <si>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</si>
  <si>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</si>
  <si>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</si>
  <si>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</si>
  <si>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</si>
  <si>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</si>
  <si>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</si>
  <si>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</si>
  <si>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</si>
  <si>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</si>
  <si>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</si>
  <si>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</si>
  <si>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</si>
  <si>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</si>
  <si>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</si>
  <si>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</si>
  <si>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</si>
  <si>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</si>
  <si>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</si>
  <si>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</si>
  <si>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</si>
  <si>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</si>
  <si>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</si>
  <si>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</si>
  <si>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</si>
  <si>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</si>
  <si>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</si>
  <si>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</si>
  <si>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</si>
  <si>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</si>
  <si>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</si>
  <si>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</si>
  <si>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</si>
  <si>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</si>
  <si>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</si>
  <si>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</si>
  <si>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</si>
  <si>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</si>
  <si>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</si>
  <si>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</si>
  <si>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</si>
  <si>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</si>
  <si>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</si>
  <si>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</si>
  <si>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</si>
  <si>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</si>
  <si>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</si>
  <si>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</si>
  <si>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</si>
  <si>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</si>
  <si>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</si>
  <si>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</si>
  <si>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</si>
  <si>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</si>
  <si>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</si>
  <si>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</si>
  <si>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</si>
  <si>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</si>
  <si>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</si>
  <si>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</si>
  <si>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</si>
  <si>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</si>
  <si>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</si>
  <si>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</si>
  <si>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</si>
  <si>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</si>
  <si>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</si>
  <si>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</si>
  <si>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</si>
  <si>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</si>
  <si>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</si>
  <si>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</si>
  <si>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</si>
  <si>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</si>
  <si>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</si>
  <si>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</si>
  <si>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</si>
  <si>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</si>
  <si>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</si>
  <si>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</si>
  <si>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</si>
  <si>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</si>
  <si>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</si>
  <si>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</si>
  <si>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</si>
  <si>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</si>
  <si>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</si>
  <si>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</si>
  <si>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</si>
  <si>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</si>
  <si>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</si>
  <si>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</si>
  <si>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</si>
  <si>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</si>
  <si>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</si>
  <si>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</si>
  <si>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</si>
  <si>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</si>
  <si>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</si>
  <si>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</si>
  <si>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</si>
  <si>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</si>
  <si>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</si>
  <si>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</si>
  <si>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</si>
  <si>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</si>
  <si>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</si>
  <si>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</si>
  <si>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</si>
  <si>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</si>
  <si>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</si>
  <si>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</si>
  <si>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</si>
  <si>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</si>
  <si>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</si>
  <si>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</si>
  <si>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</si>
  <si>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</si>
  <si>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</si>
  <si>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</si>
  <si>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</si>
  <si>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</si>
  <si>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</si>
  <si>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</si>
  <si>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</si>
  <si>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</si>
  <si>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</si>
  <si>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</si>
  <si>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</si>
  <si>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</si>
  <si>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</si>
  <si>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</si>
  <si>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</si>
  <si>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</si>
  <si>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</si>
  <si>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</si>
  <si>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</si>
  <si>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</si>
  <si>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</si>
  <si>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</si>
  <si>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</si>
  <si>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</si>
  <si>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</si>
  <si>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</si>
  <si>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</si>
  <si>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</si>
  <si>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</si>
  <si>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</si>
  <si>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</si>
  <si>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</si>
  <si>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</si>
  <si>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</si>
  <si>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</si>
  <si>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</si>
  <si>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</si>
  <si>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</si>
  <si>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</si>
  <si>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</si>
  <si>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</si>
  <si>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</si>
  <si>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</si>
  <si>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</si>
  <si>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</si>
  <si>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</si>
  <si>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</si>
  <si>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</si>
  <si>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</si>
  <si>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</si>
  <si>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</si>
  <si>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</si>
  <si>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</si>
  <si>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</si>
  <si>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</si>
  <si>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</si>
  <si>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</si>
  <si>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</si>
  <si>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</si>
  <si>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</si>
  <si>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</si>
  <si>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</si>
  <si>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</si>
  <si>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</si>
  <si>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</si>
  <si>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</si>
  <si>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</si>
  <si>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</si>
  <si>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</si>
  <si>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</si>
  <si>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</si>
  <si>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</si>
  <si>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</si>
  <si>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</si>
  <si>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</si>
  <si>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</si>
  <si>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</si>
  <si>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</si>
  <si>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</si>
  <si>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</si>
  <si>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</si>
  <si>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</si>
  <si>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</si>
  <si>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</si>
  <si>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</si>
  <si>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</si>
  <si>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</si>
  <si>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</si>
  <si>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</si>
  <si>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</si>
  <si>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</si>
  <si>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</si>
  <si>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</si>
  <si>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</si>
  <si>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</si>
  <si>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</si>
  <si>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</si>
  <si>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</si>
  <si>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</si>
  <si>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</si>
  <si>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</si>
  <si>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</si>
  <si>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</si>
  <si>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</si>
  <si>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</si>
  <si>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</si>
  <si>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</si>
  <si>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</si>
  <si>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</si>
  <si>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</si>
  <si>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</si>
  <si>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</si>
  <si>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</si>
  <si>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</si>
  <si>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</si>
  <si>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</si>
  <si>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</si>
  <si>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</si>
  <si>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</si>
  <si>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</si>
  <si>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</si>
  <si>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</si>
  <si>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</si>
  <si>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</si>
  <si>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</si>
  <si>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</si>
  <si>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</si>
  <si>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</si>
  <si>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</si>
  <si>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</si>
  <si>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</si>
  <si>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</si>
  <si>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</si>
  <si>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</si>
  <si>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</si>
  <si>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</si>
  <si>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</si>
  <si>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</si>
  <si>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</si>
  <si>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</si>
  <si>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</si>
  <si>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</si>
  <si>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</si>
  <si>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</si>
  <si>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</si>
  <si>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</si>
  <si>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</si>
  <si>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</si>
  <si>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</si>
  <si>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</si>
  <si>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</si>
  <si>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</si>
  <si>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</si>
  <si>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</si>
  <si>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</si>
  <si>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</si>
  <si>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</si>
  <si>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</si>
  <si>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</si>
  <si>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</si>
  <si>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</si>
  <si>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</si>
  <si>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</si>
  <si>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</si>
  <si>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</si>
  <si>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</si>
  <si>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</si>
  <si>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</si>
  <si>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</si>
  <si>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</si>
  <si>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</si>
  <si>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</si>
  <si>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</si>
  <si>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</si>
  <si>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</si>
  <si>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</si>
  <si>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</si>
  <si>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</si>
  <si>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</si>
  <si>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</si>
  <si>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</si>
  <si>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</si>
  <si>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</si>
  <si>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</si>
  <si>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</si>
  <si>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</si>
  <si>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</si>
  <si>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</si>
  <si>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</si>
  <si>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</si>
  <si>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</si>
  <si>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</si>
  <si>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</si>
  <si>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</si>
  <si>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</si>
  <si>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</si>
  <si>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</si>
  <si>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</si>
  <si>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</si>
  <si>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</si>
  <si>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</si>
  <si>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</si>
  <si>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</si>
  <si>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</si>
  <si>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</si>
  <si>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</si>
  <si>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</si>
  <si>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</si>
  <si>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</si>
  <si>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</si>
  <si>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</si>
  <si>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</si>
  <si>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</si>
  <si>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</si>
  <si>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</si>
  <si>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</si>
  <si>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</si>
  <si>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</si>
  <si>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</si>
  <si>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</si>
  <si>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</si>
  <si>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</si>
  <si>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</si>
  <si>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</si>
  <si>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</si>
  <si>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</si>
  <si>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</si>
  <si>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</si>
  <si>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</si>
  <si>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</si>
  <si>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</si>
  <si>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</si>
  <si>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</si>
  <si>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</si>
  <si>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</si>
  <si>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</si>
  <si>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</si>
  <si>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</si>
  <si>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</si>
  <si>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</si>
  <si>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</si>
  <si>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</si>
  <si>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</si>
  <si>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</si>
  <si>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</si>
  <si>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</si>
  <si>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</si>
  <si>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</si>
  <si>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</si>
  <si>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</si>
  <si>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</si>
  <si>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</si>
  <si>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</si>
  <si>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</si>
  <si>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</si>
  <si>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</si>
  <si>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</si>
  <si>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</si>
  <si>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</si>
  <si>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</si>
  <si>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</si>
  <si>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</si>
  <si>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</si>
  <si>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</si>
  <si>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</si>
  <si>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</si>
  <si>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</si>
  <si>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</si>
  <si>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</si>
  <si>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</si>
  <si>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</si>
  <si>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</si>
  <si>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</si>
  <si>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</si>
  <si>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</si>
  <si>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</si>
  <si>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</si>
  <si>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</si>
  <si>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</si>
  <si>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</si>
  <si>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</si>
  <si>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</si>
  <si>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</si>
  <si>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</si>
  <si>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</si>
  <si>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</si>
  <si>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</si>
  <si>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</si>
  <si>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</si>
  <si>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</si>
  <si>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</si>
  <si>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</si>
  <si>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</si>
  <si>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</si>
  <si>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</si>
  <si>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</si>
  <si>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</si>
  <si>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</si>
  <si>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</si>
  <si>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</si>
  <si>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</si>
  <si>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</si>
  <si>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</si>
  <si>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</si>
  <si>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</si>
  <si>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</si>
  <si>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</si>
  <si>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</si>
  <si>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</si>
  <si>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</si>
  <si>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</si>
  <si>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</si>
  <si>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</si>
  <si>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</si>
  <si>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</si>
  <si>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</si>
  <si>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</si>
  <si>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</si>
  <si>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</si>
  <si>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</si>
  <si>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</si>
  <si>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</si>
  <si>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</si>
  <si>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</si>
  <si>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</si>
  <si>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</si>
  <si>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Приложение № 14</t>
  </si>
  <si>
    <t>Объем привлечения средств в 2019г.</t>
  </si>
  <si>
    <t>Приложение № 15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</si>
  <si>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</si>
  <si>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</si>
  <si>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</si>
  <si>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</si>
  <si>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</si>
  <si>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</si>
  <si>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</si>
  <si>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</si>
  <si>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</si>
  <si>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</si>
  <si>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>Сумма гарантирования , рублей</t>
  </si>
  <si>
    <t>Приложение № 16</t>
  </si>
  <si>
    <t>Объем бюджетных ассигнований на исполнение гарантий по возможным гарантийным случаям в 2019 году, рублей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</si>
  <si>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</si>
  <si>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</si>
  <si>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</si>
  <si>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</si>
  <si>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</si>
  <si>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</si>
  <si>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</si>
  <si>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</si>
  <si>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</si>
  <si>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</si>
  <si>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</si>
  <si>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</si>
  <si>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</si>
  <si>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</si>
  <si>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</si>
  <si>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</si>
  <si>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</si>
  <si>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</si>
  <si>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</si>
  <si>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</si>
  <si>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</si>
  <si>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</si>
  <si>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</si>
  <si>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</si>
  <si>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</si>
  <si>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</si>
  <si>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</si>
  <si>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</si>
  <si>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</si>
  <si>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</si>
  <si>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</si>
  <si>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</si>
  <si>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</si>
  <si>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</si>
  <si>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</si>
  <si>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</si>
  <si>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</si>
  <si>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</si>
  <si>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</si>
  <si>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</si>
  <si>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</si>
  <si>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</si>
  <si>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</si>
  <si>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</si>
  <si>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</si>
  <si>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</si>
  <si>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</si>
  <si>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</si>
  <si>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</si>
  <si>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</si>
  <si>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</si>
  <si>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</si>
  <si>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</si>
  <si>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</si>
  <si>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</si>
  <si>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</si>
  <si>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</si>
  <si>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</si>
  <si>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</si>
  <si>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</si>
  <si>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</si>
  <si>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</si>
  <si>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</si>
  <si>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</si>
  <si>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</si>
  <si>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</si>
  <si>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</si>
  <si>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</si>
  <si>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</si>
  <si>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</si>
  <si>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</si>
  <si>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</si>
  <si>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</si>
  <si>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Сумма на 2020 год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</si>
  <si>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</si>
  <si>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</si>
  <si>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</si>
  <si>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</si>
  <si>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</si>
  <si>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</si>
  <si>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Сумма          на 2020 год</t>
  </si>
  <si>
    <t>Объем привлечения средств в 2020г.</t>
  </si>
  <si>
    <t>Объем погашения средств в 2020г.</t>
  </si>
  <si>
    <t>Объем бюджетных ассигнований на исполнение гарантий по возможным гарантийным случаям в 2020 году, рублей</t>
  </si>
  <si>
    <t>Условно утвержденные расходы</t>
  </si>
  <si>
    <t xml:space="preserve">бюджетные кредиты на пополнение остатков средств на счетах местных бюджетов  </t>
  </si>
  <si>
    <t>L4970</t>
  </si>
  <si>
    <t>Реализация мероприятий по обеспечению жильем молодых семей</t>
  </si>
  <si>
    <t>С1445</t>
  </si>
  <si>
    <t>Прочие межбюджетные трансферты, передаваемые бюджетам муниципальных районов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</si>
  <si>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</si>
  <si>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</si>
  <si>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Единая субвенция бюджетам муниципальных районов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</si>
  <si>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</si>
  <si>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</si>
  <si>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</si>
  <si>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</si>
  <si>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</si>
  <si>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</si>
  <si>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</si>
  <si>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</si>
  <si>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</si>
  <si>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</si>
  <si>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</si>
  <si>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</si>
  <si>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</si>
  <si>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</si>
  <si>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</si>
  <si>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</si>
  <si>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</si>
  <si>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</si>
  <si>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</si>
  <si>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</si>
  <si>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</si>
  <si>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Дотации бюджетам бюджетной системы Российской Федерации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</si>
  <si>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</si>
  <si>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</si>
  <si>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>1 11 05313 10 0000 120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</si>
  <si>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</si>
  <si>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</si>
  <si>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</si>
  <si>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</si>
  <si>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1 14 06313 10 0000 430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</si>
  <si>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</si>
  <si>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</si>
  <si>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</si>
  <si>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</si>
  <si>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</si>
  <si>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</si>
  <si>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</si>
  <si>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</si>
  <si>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</si>
  <si>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</si>
  <si>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</si>
  <si>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</si>
  <si>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</si>
  <si>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</si>
  <si>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Курской области на 2019 год и на  </t>
  </si>
  <si>
    <t xml:space="preserve">                                                                      плановый период 2020 и 2021 годов"  </t>
  </si>
  <si>
    <t>бюджета Поныровского района Курской области на 2019 год</t>
  </si>
  <si>
    <t xml:space="preserve"> на плановый период 2020 и 2021 годов</t>
  </si>
  <si>
    <t xml:space="preserve">                                                                      плановый период 2020 и 2021 годов"   </t>
  </si>
  <si>
    <t>Сумма на 2021 год</t>
  </si>
  <si>
    <t xml:space="preserve">                       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</si>
  <si>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                       плановый период 2020 и 2021 годов" </t>
  </si>
  <si>
    <t xml:space="preserve">                                                                                                                                           плановый период 2020 и 2021 годов" </t>
  </si>
  <si>
    <t xml:space="preserve"> в 2019 году</t>
  </si>
  <si>
    <t xml:space="preserve">              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</si>
  <si>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              плановый период 2020 и 2021 годов"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</si>
  <si>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</si>
  <si>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</si>
  <si>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</si>
  <si>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</si>
  <si>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</si>
  <si>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</si>
  <si>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</si>
  <si>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</si>
  <si>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2 02 15001 05 0000 150</t>
  </si>
  <si>
    <t>2 02 15002 00 0000 150</t>
  </si>
  <si>
    <t>2 02 15002 05 0000 150</t>
  </si>
  <si>
    <t>2 02 02000 00 0000 150</t>
  </si>
  <si>
    <t>2 02 20077 05 0000 150</t>
  </si>
  <si>
    <t>2 02 25097 05 0000 150</t>
  </si>
  <si>
    <t>2 02 25467 00 0000 150</t>
  </si>
  <si>
    <t>2 02 25467 05 0000 150</t>
  </si>
  <si>
    <t>2 02 25497 00 0000 150</t>
  </si>
  <si>
    <t>2 02 25497 05 0000 150</t>
  </si>
  <si>
    <t>2 02 29999 00 0000 150</t>
  </si>
  <si>
    <t>2 02 29999 05 0000 150</t>
  </si>
  <si>
    <t>2 02 30000 00 0000 150</t>
  </si>
  <si>
    <t>2 02 30013 00 0000 150</t>
  </si>
  <si>
    <t>2 02 30013 05 0000 150</t>
  </si>
  <si>
    <t xml:space="preserve">2 02 30027 00 0000 150 </t>
  </si>
  <si>
    <t xml:space="preserve">2 02 30027 05 0000 150 </t>
  </si>
  <si>
    <t>2 02 35120 00 0000 150</t>
  </si>
  <si>
    <t>2 02 35120 05 0000 150</t>
  </si>
  <si>
    <t>2 02 39998 00 0000 150</t>
  </si>
  <si>
    <t>2 02 39998 05 0000 150</t>
  </si>
  <si>
    <t>2 02 39999 00 0000 150</t>
  </si>
  <si>
    <t>2 02 39999 05 0000 150</t>
  </si>
  <si>
    <t>2 02 40000 00 0000 150</t>
  </si>
  <si>
    <t>2 02 40014 00 0000 150</t>
  </si>
  <si>
    <t>2 07 00000 00 0000 150</t>
  </si>
  <si>
    <t>2 02 40014 05 0000 150</t>
  </si>
  <si>
    <t>2 07 05000 05 0000 150</t>
  </si>
  <si>
    <t>2 07 05020 05 0000 150</t>
  </si>
  <si>
    <t>2 07 05030 05 0000 150</t>
  </si>
  <si>
    <t>2 18 00000 00 0000 150</t>
  </si>
  <si>
    <t>2 18 00000 05 0000 150</t>
  </si>
  <si>
    <t>2 18 60010 05 0000 150</t>
  </si>
  <si>
    <t>2 19 00000 05 0000 150</t>
  </si>
  <si>
    <t>2 19 60010 05 0000 150</t>
  </si>
  <si>
    <t xml:space="preserve">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</si>
  <si>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плановый период 2020 и 2021 годов"  </t>
  </si>
  <si>
    <t>в плановом периоде 2020 и 2021 годов</t>
  </si>
  <si>
    <t>Сумма          на 2021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</si>
  <si>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2019 год</t>
  </si>
  <si>
    <t xml:space="preserve"> Курской области на 2019 год и на </t>
  </si>
  <si>
    <t xml:space="preserve">плановый период 2020 и 2021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</si>
  <si>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2020 и 2021  годов</t>
  </si>
  <si>
    <t>на 2019 год</t>
  </si>
  <si>
    <t>на плановый период 2020 и 2021  годов</t>
  </si>
  <si>
    <t xml:space="preserve">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</si>
  <si>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плановый период 2020 и 2021 годов" </t>
  </si>
  <si>
    <t>Курской области на 2019 год</t>
  </si>
  <si>
    <t>Объем погашения средств             в 2019 г.</t>
  </si>
  <si>
    <t xml:space="preserve">                                                                                                     Курской области на 2019 год и на плановый </t>
  </si>
  <si>
    <t xml:space="preserve">                                                                                                     период 2020 и 2021 годов» </t>
  </si>
  <si>
    <t>Объем привлечения средств в 2021г.</t>
  </si>
  <si>
    <t>Объем погашения средств в 2021г.</t>
  </si>
  <si>
    <t xml:space="preserve">Курской области на 2019 год и на плановый </t>
  </si>
  <si>
    <t xml:space="preserve">период 2020 и 2021 годов» </t>
  </si>
  <si>
    <t>Поныровского района Курской области на 2019 год</t>
  </si>
  <si>
    <t>1.1. Перечень подлежащих предоставлению муниципальных гарантий Поныровского района в 2019 году</t>
  </si>
  <si>
    <t>Поныровского района по возможным гарантийным случаям, в 2019 году</t>
  </si>
  <si>
    <t>Поныровского района Курской области на плановый период 2020 и 2021 годов</t>
  </si>
  <si>
    <t>1.1. Перечень подлежащих предоставлению муниципальных гарантий Поныровского района в 2020 и 2021 годах</t>
  </si>
  <si>
    <t>Поныровского района по возможным гарантийным случаям, в 2020 и 2021 годах</t>
  </si>
  <si>
    <t>Объем бюджетных ассигнований на исполнение гарантий по возможным гарантийным случаям в 2021 году, рублей</t>
  </si>
  <si>
    <t xml:space="preserve">                                                в 2019 году</t>
  </si>
  <si>
    <t xml:space="preserve">                                                                        Курской области на 2019 год и на плановый </t>
  </si>
  <si>
    <t xml:space="preserve">                                                                        период 2020 и 2021 годов» </t>
  </si>
  <si>
    <t xml:space="preserve"> в плановом периоде 2020 и 2021  годов</t>
  </si>
  <si>
    <t xml:space="preserve">                                         на 2019 год</t>
  </si>
  <si>
    <t xml:space="preserve">                                                                        Курской области на 2019 год и на  </t>
  </si>
  <si>
    <t xml:space="preserve">                                                                        плановый период 2020 и 2021 годов" </t>
  </si>
  <si>
    <t>ИТОГО  РАСХОДОВ  ПО  МУНИЦИПАЛЬНЫМ  ПРОГРАММАМ</t>
  </si>
  <si>
    <t>ИТОГО  ПО  НЕПРОГРАММНЫМ  РАСХОДАМ</t>
  </si>
  <si>
    <t>13604</t>
  </si>
  <si>
    <t xml:space="preserve">бюджетные кредиты на пополнение остатков средств на счетах местных бюджетов </t>
  </si>
  <si>
    <t>С1412</t>
  </si>
  <si>
    <t>Расходы на мероприятия по организации питания обучающихся муниципальных образовательных организаций</t>
  </si>
  <si>
    <t xml:space="preserve">                                                                                                                                           от 07 декабря 2018 года № 12  </t>
  </si>
  <si>
    <t xml:space="preserve">от 07 декабря 2018 года № 12    </t>
  </si>
  <si>
    <t xml:space="preserve">от 07 декабря 2018 года № 12   </t>
  </si>
  <si>
    <t xml:space="preserve">                                                                        от 07 декабря 2018 года № 12 </t>
  </si>
  <si>
    <t>2 02 20051 05 0000 150</t>
  </si>
  <si>
    <t>2 02 25064 05 0000 150</t>
  </si>
  <si>
    <t>2 02 30021 05 0000 150</t>
  </si>
  <si>
    <t>2 02 30027 05 0000 150</t>
  </si>
  <si>
    <t>2 02 49999 05 0000 150</t>
  </si>
  <si>
    <t>2 02 45160 05 0000 150</t>
  </si>
  <si>
    <t>2 18 05010 05 0000 150</t>
  </si>
  <si>
    <t>2 18 05020 05 0000 150</t>
  </si>
  <si>
    <t xml:space="preserve">2 07 05010 05 0000 150 </t>
  </si>
  <si>
    <t>Таблица № 1</t>
  </si>
  <si>
    <t xml:space="preserve">                                                                      от 07 декабря 2018 года № 12(в редакции </t>
  </si>
  <si>
    <t xml:space="preserve">от 07 декабря 2018 года № 12(в редакции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</si>
  <si>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</si>
  <si>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</si>
  <si>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от 07 декабря 2018 года № 12 (в редакции</t>
  </si>
  <si>
    <t>Курской области на плановый период 2020 и 2021 годов</t>
  </si>
  <si>
    <t xml:space="preserve">                                                                                                     от 07 декабря 2018 года № 12 (в редакции </t>
  </si>
  <si>
    <t xml:space="preserve">                                                                                                                   от 07 декабря 2018 года № 12(в редакции </t>
  </si>
  <si>
    <t>С1601</t>
  </si>
  <si>
    <t xml:space="preserve">Разработка комплексных  схем организации дорожного движения        </t>
  </si>
  <si>
    <t xml:space="preserve">                                                                        от 07 декабря 2018 года № 12(в редакции </t>
  </si>
  <si>
    <t xml:space="preserve">                                                                       от 07 декабря 2018 года № 12 (в редакции</t>
  </si>
  <si>
    <t>ВСЕГО</t>
  </si>
  <si>
    <t>2 07 05010 05 0000 150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</si>
  <si>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</si>
  <si>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2 02 27567 00 0000 150</t>
  </si>
  <si>
    <t>2 02 27567 05 0000 150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</si>
  <si>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</si>
  <si>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 в рамках обеспечения устойчивого развития сельских территорий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</si>
  <si>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</si>
  <si>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</si>
  <si>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</si>
  <si>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</si>
  <si>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</si>
  <si>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</si>
  <si>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</si>
  <si>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</si>
  <si>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</si>
  <si>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</si>
  <si>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2 02 25159 05 0000 150</t>
  </si>
  <si>
    <t xml:space="preserve">                                                                                                                   от 07 декабря 2018 года № 12 (в редакции</t>
  </si>
  <si>
    <t xml:space="preserve">                                                                      от 07 декабря 2018 года № 12 (в редакции  </t>
  </si>
  <si>
    <t>2 02 45159 05 0000 150</t>
  </si>
  <si>
    <t xml:space="preserve">                                                                                                                                         от 07 декабря 2018 года № 12(в редакции 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</si>
  <si>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</si>
  <si>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                                                   решения от 18.04.2019г № 40)</t>
  </si>
  <si>
    <t xml:space="preserve">                                                                         решения от 18.04.2019г № 40)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</si>
  <si>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</si>
  <si>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</si>
  <si>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</si>
  <si>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</si>
  <si>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</si>
  <si>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1 14 02050 05 0000 000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</si>
  <si>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</si>
  <si>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</si>
  <si>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</si>
  <si>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</si>
  <si>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</si>
  <si>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Прочие неналоговые доходы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</si>
  <si>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</si>
  <si>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S3390</t>
  </si>
  <si>
    <t>С1444</t>
  </si>
  <si>
    <t>С1442</t>
  </si>
  <si>
    <t>Организация 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</si>
  <si>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 xml:space="preserve">Создание условий для организации досуга и обеспечения жителей  услугами организаций культуры 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</si>
  <si>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</si>
  <si>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</si>
  <si>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</si>
  <si>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</si>
  <si>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</si>
  <si>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</si>
  <si>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</si>
  <si>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</si>
  <si>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</si>
  <si>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Мероприятия по реализации проекта "Народный бюджет"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</si>
  <si>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</si>
  <si>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                                                                                                                    решения от 29.08.2019г № 49)</t>
  </si>
  <si>
    <t xml:space="preserve"> решения от 29.08.2019г № 49)</t>
  </si>
  <si>
    <t xml:space="preserve">                                                                        решения от 29.08.2019г № 49)</t>
  </si>
  <si>
    <t>12420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</si>
  <si>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</si>
  <si>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</si>
  <si>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</si>
  <si>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</si>
  <si>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</si>
  <si>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</si>
  <si>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</si>
  <si>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</si>
  <si>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</si>
  <si>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</si>
  <si>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</si>
  <si>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</si>
  <si>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</si>
  <si>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        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</si>
  <si>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</si>
  <si>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 </t>
  </si>
  <si>
    <t>2 02 45160 00 0000 150</t>
  </si>
  <si>
    <t>2 02 49999 00 0000 150</t>
  </si>
  <si>
    <t>Прочие межбюджетные трансферты, передаваемые бюджетам</t>
  </si>
  <si>
    <t>,</t>
  </si>
  <si>
    <t xml:space="preserve">                                                                                                      от 07 декабря 2018 года № 12(в редакции </t>
  </si>
  <si>
    <t>Предоставление грантов  в области образования</t>
  </si>
  <si>
    <t xml:space="preserve">Капитальный ремонт, ремонт и содержание автомобильных дорог общего пользования местного значения </t>
  </si>
  <si>
    <t>С1424</t>
  </si>
  <si>
    <t xml:space="preserve">                                                                      решения от 26.11.2019г № 61)</t>
  </si>
  <si>
    <t xml:space="preserve">                                                                       решения от 26.11.2019г № 61)</t>
  </si>
  <si>
    <t xml:space="preserve">                                                                                                                    решения от 26.11.2019г № 61)</t>
  </si>
  <si>
    <t xml:space="preserve"> решения от 26.11.2019г № 61)</t>
  </si>
  <si>
    <t xml:space="preserve">                                                                                                     решения от 26.11.2019г № 61)</t>
  </si>
  <si>
    <t xml:space="preserve">                                                                                                      решения от 26.11.2019г № 61)</t>
  </si>
  <si>
    <t xml:space="preserve">                                                                         решения от 26.11.2019г № 61)</t>
  </si>
  <si>
    <t xml:space="preserve">                                                                        решения от 26.11.2019г № 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</si>
</sst>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6" fillId="0" borderId="0"/>
    <xf numFmtId="0" fontId="28" fillId="0" borderId="0"/>
  </cellStyleXfs>
  <cellXfs count="690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top"/>
    </xf>
    <xf numFmtId="3" fontId="1" fillId="0" borderId="4" xfId="5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8" fillId="7" borderId="0" xfId="0" applyNumberFormat="1" applyFont="1" applyFill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0" fillId="7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7" borderId="0" xfId="0" applyFont="1" applyFill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13" fillId="5" borderId="1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0" fontId="10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7" borderId="1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8" fillId="6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3" fontId="10" fillId="2" borderId="3" xfId="0" applyNumberFormat="1" applyFont="1" applyFill="1" applyBorder="1"/>
    <xf numFmtId="3" fontId="10" fillId="4" borderId="3" xfId="0" applyNumberFormat="1" applyFont="1" applyFill="1" applyBorder="1"/>
    <xf numFmtId="3" fontId="10" fillId="5" borderId="3" xfId="0" applyNumberFormat="1" applyFont="1" applyFill="1" applyBorder="1"/>
    <xf numFmtId="3" fontId="10" fillId="7" borderId="3" xfId="0" applyNumberFormat="1" applyFont="1" applyFill="1" applyBorder="1"/>
    <xf numFmtId="3" fontId="8" fillId="5" borderId="3" xfId="0" applyNumberFormat="1" applyFont="1" applyFill="1" applyBorder="1"/>
    <xf numFmtId="3" fontId="10" fillId="7" borderId="2" xfId="0" applyNumberFormat="1" applyFont="1" applyFill="1" applyBorder="1"/>
    <xf numFmtId="3" fontId="10" fillId="5" borderId="1" xfId="0" applyNumberFormat="1" applyFont="1" applyFill="1" applyBorder="1"/>
    <xf numFmtId="3" fontId="10" fillId="7" borderId="1" xfId="0" applyNumberFormat="1" applyFont="1" applyFill="1" applyBorder="1"/>
    <xf numFmtId="3" fontId="10" fillId="9" borderId="3" xfId="0" applyNumberFormat="1" applyFont="1" applyFill="1" applyBorder="1"/>
    <xf numFmtId="3" fontId="8" fillId="6" borderId="3" xfId="0" applyNumberFormat="1" applyFont="1" applyFill="1" applyBorder="1"/>
    <xf numFmtId="3" fontId="8" fillId="5" borderId="1" xfId="0" applyNumberFormat="1" applyFont="1" applyFill="1" applyBorder="1"/>
    <xf numFmtId="3" fontId="8" fillId="9" borderId="3" xfId="0" applyNumberFormat="1" applyFont="1" applyFill="1" applyBorder="1"/>
    <xf numFmtId="3" fontId="8" fillId="2" borderId="3" xfId="0" applyNumberFormat="1" applyFont="1" applyFill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top" wrapText="1"/>
    </xf>
    <xf numFmtId="49" fontId="13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11" borderId="8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right" vertical="center"/>
    </xf>
    <xf numFmtId="49" fontId="8" fillId="11" borderId="9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1" xfId="0" applyFont="1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9" xfId="0" applyFill="1" applyBorder="1"/>
    <xf numFmtId="0" fontId="0" fillId="11" borderId="3" xfId="0" applyFill="1" applyBorder="1"/>
    <xf numFmtId="0" fontId="8" fillId="11" borderId="6" xfId="0" applyFont="1" applyFill="1" applyBorder="1"/>
    <xf numFmtId="49" fontId="8" fillId="11" borderId="1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49" fontId="8" fillId="12" borderId="13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right" vertical="center"/>
    </xf>
    <xf numFmtId="49" fontId="10" fillId="12" borderId="9" xfId="0" applyNumberFormat="1" applyFont="1" applyFill="1" applyBorder="1" applyAlignment="1">
      <alignment horizontal="right" vertical="center"/>
    </xf>
    <xf numFmtId="49" fontId="10" fillId="12" borderId="3" xfId="0" applyNumberFormat="1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12" borderId="6" xfId="0" applyFont="1" applyFill="1" applyBorder="1" applyAlignment="1">
      <alignment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3" fontId="8" fillId="1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/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0" fillId="7" borderId="19" xfId="0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3" fillId="5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1" fontId="1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8" fillId="0" borderId="0" xfId="6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0" borderId="6" xfId="6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top" wrapText="1"/>
    </xf>
    <xf numFmtId="3" fontId="1" fillId="7" borderId="1" xfId="0" applyNumberFormat="1" applyFont="1" applyFill="1" applyBorder="1" applyAlignment="1">
      <alignment horizontal="center" vertical="top"/>
    </xf>
    <xf numFmtId="3" fontId="1" fillId="7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Обычный_прил5" xfId="6" xr:uid="{BA172E58-96A4-4937-ADF0-7449ED1B46A8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CC99FF"/>
      <color rgb="FF66FF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topLeftCell="B1" zoomScaleNormal="100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36" t="s">
        <v>386</v>
      </c>
      <c r="D1" s="637"/>
    </row>
    <row r="2" spans="2:4" x14ac:dyDescent="0.25">
      <c r="C2" s="636" t="s">
        <v>387</v>
      </c>
      <c r="D2" s="637"/>
    </row>
    <row r="3" spans="2:4" x14ac:dyDescent="0.25">
      <c r="C3" s="636" t="s">
        <v>388</v>
      </c>
      <c r="D3" s="637"/>
    </row>
    <row r="4" spans="2:4" x14ac:dyDescent="0.25">
      <c r="C4" s="636" t="s">
        <v>389</v>
      </c>
      <c r="D4" s="637"/>
    </row>
    <row r="5" spans="2:4" x14ac:dyDescent="0.25">
      <c r="C5" s="636" t="s">
        <v>1023</v>
      </c>
      <c r="D5" s="637"/>
    </row>
    <row r="6" spans="2:4" x14ac:dyDescent="0.25">
      <c r="C6" s="633" t="s">
        <v>1024</v>
      </c>
      <c r="D6" s="634"/>
    </row>
    <row r="7" spans="2:4" x14ac:dyDescent="0.25">
      <c r="C7" s="633" t="s">
        <v>1132</v>
      </c>
      <c r="D7" s="634"/>
    </row>
    <row r="8" spans="2:4" x14ac:dyDescent="0.25">
      <c r="C8" s="635" t="s">
        <v>1226</v>
      </c>
      <c r="D8" s="635"/>
    </row>
    <row r="9" spans="2:4" x14ac:dyDescent="0.25">
      <c r="C9" s="423"/>
      <c r="D9" s="423"/>
    </row>
    <row r="10" spans="2:4" ht="18.75" x14ac:dyDescent="0.25">
      <c r="C10" s="431" t="s">
        <v>390</v>
      </c>
    </row>
    <row r="11" spans="2:4" ht="18.75" x14ac:dyDescent="0.25">
      <c r="C11" s="431" t="s">
        <v>1025</v>
      </c>
    </row>
    <row r="12" spans="2:4" ht="18.75" x14ac:dyDescent="0.25">
      <c r="C12" s="431"/>
    </row>
    <row r="13" spans="2:4" x14ac:dyDescent="0.25">
      <c r="D13" s="4" t="s">
        <v>633</v>
      </c>
    </row>
    <row r="14" spans="2:4" ht="53.25" customHeight="1" x14ac:dyDescent="0.25">
      <c r="B14" s="432" t="s">
        <v>391</v>
      </c>
      <c r="C14" s="12" t="s">
        <v>392</v>
      </c>
      <c r="D14" s="50" t="s">
        <v>5</v>
      </c>
    </row>
    <row r="15" spans="2:4" ht="31.5" x14ac:dyDescent="0.25">
      <c r="B15" s="219" t="s">
        <v>393</v>
      </c>
      <c r="C15" s="204" t="s">
        <v>394</v>
      </c>
      <c r="D15" s="396">
        <f>SUM(D16,D19,D27,D36)</f>
        <v>2967742</v>
      </c>
    </row>
    <row r="16" spans="2:4" ht="31.5" hidden="1" x14ac:dyDescent="0.25">
      <c r="B16" s="220" t="s">
        <v>395</v>
      </c>
      <c r="C16" s="136" t="s">
        <v>396</v>
      </c>
      <c r="D16" s="397">
        <f>SUM(D17)</f>
        <v>0</v>
      </c>
    </row>
    <row r="17" spans="2:4" ht="31.5" hidden="1" x14ac:dyDescent="0.25">
      <c r="B17" s="221" t="s">
        <v>397</v>
      </c>
      <c r="C17" s="45" t="s">
        <v>398</v>
      </c>
      <c r="D17" s="398">
        <f>SUM(D18)</f>
        <v>0</v>
      </c>
    </row>
    <row r="18" spans="2:4" ht="31.5" hidden="1" x14ac:dyDescent="0.25">
      <c r="B18" s="222" t="s">
        <v>399</v>
      </c>
      <c r="C18" s="223" t="s">
        <v>400</v>
      </c>
      <c r="D18" s="399"/>
    </row>
    <row r="19" spans="2:4" ht="31.5" x14ac:dyDescent="0.25">
      <c r="B19" s="220" t="s">
        <v>401</v>
      </c>
      <c r="C19" s="136" t="s">
        <v>402</v>
      </c>
      <c r="D19" s="397">
        <f>SUM(D20)</f>
        <v>532299</v>
      </c>
    </row>
    <row r="20" spans="2:4" ht="31.5" x14ac:dyDescent="0.25">
      <c r="B20" s="221" t="s">
        <v>403</v>
      </c>
      <c r="C20" s="45" t="s">
        <v>404</v>
      </c>
      <c r="D20" s="398">
        <f>SUM(D21,D24)</f>
        <v>532299</v>
      </c>
    </row>
    <row r="21" spans="2:4" ht="47.25" x14ac:dyDescent="0.25">
      <c r="B21" s="224" t="s">
        <v>729</v>
      </c>
      <c r="C21" s="157" t="s">
        <v>731</v>
      </c>
      <c r="D21" s="400">
        <f>SUM(D22)</f>
        <v>532299</v>
      </c>
    </row>
    <row r="22" spans="2:4" ht="47.25" x14ac:dyDescent="0.25">
      <c r="B22" s="222" t="s">
        <v>730</v>
      </c>
      <c r="C22" s="223" t="s">
        <v>734</v>
      </c>
      <c r="D22" s="399">
        <v>532299</v>
      </c>
    </row>
    <row r="23" spans="2:4" ht="31.5" hidden="1" x14ac:dyDescent="0.25">
      <c r="B23" s="222" t="s">
        <v>732</v>
      </c>
      <c r="C23" s="223" t="s">
        <v>735</v>
      </c>
      <c r="D23" s="399"/>
    </row>
    <row r="24" spans="2:4" ht="47.25" hidden="1" x14ac:dyDescent="0.25">
      <c r="B24" s="224" t="s">
        <v>405</v>
      </c>
      <c r="C24" s="157" t="s">
        <v>406</v>
      </c>
      <c r="D24" s="400">
        <f>SUM(D25)</f>
        <v>0</v>
      </c>
    </row>
    <row r="25" spans="2:4" ht="47.25" hidden="1" x14ac:dyDescent="0.25">
      <c r="B25" s="222" t="s">
        <v>407</v>
      </c>
      <c r="C25" s="223" t="s">
        <v>408</v>
      </c>
      <c r="D25" s="404"/>
    </row>
    <row r="26" spans="2:4" ht="47.25" hidden="1" x14ac:dyDescent="0.25">
      <c r="B26" s="222" t="s">
        <v>733</v>
      </c>
      <c r="C26" s="223" t="s">
        <v>736</v>
      </c>
      <c r="D26" s="399"/>
    </row>
    <row r="27" spans="2:4" ht="31.5" x14ac:dyDescent="0.25">
      <c r="B27" s="220" t="s">
        <v>409</v>
      </c>
      <c r="C27" s="136" t="s">
        <v>410</v>
      </c>
      <c r="D27" s="397">
        <f>SUM(D28,D32)</f>
        <v>2435443</v>
      </c>
    </row>
    <row r="28" spans="2:4" ht="15.75" x14ac:dyDescent="0.25">
      <c r="B28" s="221" t="s">
        <v>411</v>
      </c>
      <c r="C28" s="45" t="s">
        <v>412</v>
      </c>
      <c r="D28" s="401">
        <f>SUM(D29)</f>
        <v>-376610067</v>
      </c>
    </row>
    <row r="29" spans="2:4" ht="15.75" x14ac:dyDescent="0.25">
      <c r="B29" s="222" t="s">
        <v>413</v>
      </c>
      <c r="C29" s="223" t="s">
        <v>414</v>
      </c>
      <c r="D29" s="402">
        <f>SUM(D30)</f>
        <v>-376610067</v>
      </c>
    </row>
    <row r="30" spans="2:4" ht="15.75" x14ac:dyDescent="0.25">
      <c r="B30" s="222" t="s">
        <v>415</v>
      </c>
      <c r="C30" s="223" t="s">
        <v>416</v>
      </c>
      <c r="D30" s="402">
        <f>SUM(D31)</f>
        <v>-376610067</v>
      </c>
    </row>
    <row r="31" spans="2:4" ht="31.5" x14ac:dyDescent="0.25">
      <c r="B31" s="222" t="s">
        <v>417</v>
      </c>
      <c r="C31" s="223" t="s">
        <v>418</v>
      </c>
      <c r="D31" s="399">
        <v>-376610067</v>
      </c>
    </row>
    <row r="32" spans="2:4" ht="15.75" x14ac:dyDescent="0.25">
      <c r="B32" s="221" t="s">
        <v>419</v>
      </c>
      <c r="C32" s="45" t="s">
        <v>420</v>
      </c>
      <c r="D32" s="401">
        <f>SUM(D33)</f>
        <v>379045510</v>
      </c>
    </row>
    <row r="33" spans="2:4" ht="15.75" x14ac:dyDescent="0.25">
      <c r="B33" s="222" t="s">
        <v>421</v>
      </c>
      <c r="C33" s="223" t="s">
        <v>422</v>
      </c>
      <c r="D33" s="403">
        <f>SUM(D34)</f>
        <v>379045510</v>
      </c>
    </row>
    <row r="34" spans="2:4" ht="15.75" x14ac:dyDescent="0.25">
      <c r="B34" s="222" t="s">
        <v>423</v>
      </c>
      <c r="C34" s="223" t="s">
        <v>424</v>
      </c>
      <c r="D34" s="403">
        <f>SUM(D35)</f>
        <v>379045510</v>
      </c>
    </row>
    <row r="35" spans="2:4" ht="31.5" x14ac:dyDescent="0.25">
      <c r="B35" s="222" t="s">
        <v>425</v>
      </c>
      <c r="C35" s="225" t="s">
        <v>426</v>
      </c>
      <c r="D35" s="399">
        <v>379045510</v>
      </c>
    </row>
    <row r="36" spans="2:4" ht="31.5" x14ac:dyDescent="0.25">
      <c r="B36" s="220" t="s">
        <v>427</v>
      </c>
      <c r="C36" s="136" t="s">
        <v>428</v>
      </c>
      <c r="D36" s="397">
        <f>SUM(D37)</f>
        <v>0</v>
      </c>
    </row>
    <row r="37" spans="2:4" ht="31.5" x14ac:dyDescent="0.25">
      <c r="B37" s="226" t="s">
        <v>429</v>
      </c>
      <c r="C37" s="227" t="s">
        <v>430</v>
      </c>
      <c r="D37" s="398">
        <f>SUM(D38,D41)</f>
        <v>0</v>
      </c>
    </row>
    <row r="38" spans="2:4" ht="31.5" x14ac:dyDescent="0.25">
      <c r="B38" s="224" t="s">
        <v>431</v>
      </c>
      <c r="C38" s="157" t="s">
        <v>432</v>
      </c>
      <c r="D38" s="400">
        <f>SUM(D39)</f>
        <v>500000</v>
      </c>
    </row>
    <row r="39" spans="2:4" ht="45.75" customHeight="1" x14ac:dyDescent="0.25">
      <c r="B39" s="222" t="s">
        <v>433</v>
      </c>
      <c r="C39" s="223" t="s">
        <v>434</v>
      </c>
      <c r="D39" s="402">
        <f>SUM(D40)</f>
        <v>500000</v>
      </c>
    </row>
    <row r="40" spans="2:4" ht="63" x14ac:dyDescent="0.25">
      <c r="B40" s="222" t="s">
        <v>435</v>
      </c>
      <c r="C40" s="223" t="s">
        <v>436</v>
      </c>
      <c r="D40" s="404">
        <v>500000</v>
      </c>
    </row>
    <row r="41" spans="2:4" ht="31.5" x14ac:dyDescent="0.25">
      <c r="B41" s="224" t="s">
        <v>437</v>
      </c>
      <c r="C41" s="157" t="s">
        <v>438</v>
      </c>
      <c r="D41" s="400">
        <f>SUM(D42)</f>
        <v>-500000</v>
      </c>
    </row>
    <row r="42" spans="2:4" ht="47.25" x14ac:dyDescent="0.25">
      <c r="B42" s="222" t="s">
        <v>439</v>
      </c>
      <c r="C42" s="223" t="s">
        <v>440</v>
      </c>
      <c r="D42" s="402">
        <f>SUM(D43)</f>
        <v>-500000</v>
      </c>
    </row>
    <row r="43" spans="2:4" ht="47.25" x14ac:dyDescent="0.25">
      <c r="B43" s="222" t="s">
        <v>441</v>
      </c>
      <c r="C43" s="223" t="s">
        <v>442</v>
      </c>
      <c r="D43" s="404">
        <v>-500000</v>
      </c>
    </row>
    <row r="44" spans="2:4" ht="15.75" x14ac:dyDescent="0.25">
      <c r="B44" s="228"/>
      <c r="C44" s="229" t="s">
        <v>443</v>
      </c>
      <c r="D44" s="405">
        <f>SUM(D15)</f>
        <v>2967742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6"/>
  <sheetViews>
    <sheetView zoomScaleNormal="100" workbookViewId="0">
      <selection activeCell="A9" sqref="A9:I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93" customWidth="1"/>
    <col min="10" max="10" width="13.85546875" style="593" customWidth="1"/>
  </cols>
  <sheetData>
    <row r="1" spans="1:10" x14ac:dyDescent="0.25">
      <c r="D1" s="448" t="s">
        <v>867</v>
      </c>
      <c r="E1" s="448"/>
      <c r="F1" s="448"/>
      <c r="G1" s="1"/>
    </row>
    <row r="2" spans="1:10" x14ac:dyDescent="0.25">
      <c r="D2" s="448" t="s">
        <v>7</v>
      </c>
      <c r="E2" s="448"/>
      <c r="F2" s="448"/>
    </row>
    <row r="3" spans="1:10" x14ac:dyDescent="0.25">
      <c r="D3" s="448" t="s">
        <v>6</v>
      </c>
      <c r="E3" s="448"/>
      <c r="F3" s="448"/>
    </row>
    <row r="4" spans="1:10" x14ac:dyDescent="0.25">
      <c r="D4" s="448" t="s">
        <v>104</v>
      </c>
      <c r="E4" s="448"/>
      <c r="F4" s="448"/>
    </row>
    <row r="5" spans="1:10" x14ac:dyDescent="0.25">
      <c r="D5" s="448" t="s">
        <v>1083</v>
      </c>
      <c r="E5" s="448"/>
      <c r="F5" s="448"/>
    </row>
    <row r="6" spans="1:10" x14ac:dyDescent="0.25">
      <c r="D6" s="448" t="s">
        <v>1084</v>
      </c>
      <c r="E6" s="448"/>
      <c r="F6" s="448"/>
    </row>
    <row r="7" spans="1:10" x14ac:dyDescent="0.25">
      <c r="D7" s="4" t="s">
        <v>1133</v>
      </c>
      <c r="E7" s="4"/>
      <c r="F7" s="4"/>
    </row>
    <row r="8" spans="1:10" x14ac:dyDescent="0.25">
      <c r="D8" s="448" t="s">
        <v>1199</v>
      </c>
      <c r="E8" s="448"/>
      <c r="F8" s="448"/>
    </row>
    <row r="9" spans="1:10" ht="18.75" x14ac:dyDescent="0.25">
      <c r="A9" s="650" t="s">
        <v>615</v>
      </c>
      <c r="B9" s="650"/>
      <c r="C9" s="650"/>
      <c r="D9" s="650"/>
      <c r="E9" s="650"/>
      <c r="F9" s="650"/>
      <c r="G9" s="650"/>
      <c r="H9" s="650"/>
      <c r="I9" s="650"/>
    </row>
    <row r="10" spans="1:10" ht="18.75" x14ac:dyDescent="0.25">
      <c r="A10" s="650" t="s">
        <v>72</v>
      </c>
      <c r="B10" s="650"/>
      <c r="C10" s="650"/>
      <c r="D10" s="650"/>
      <c r="E10" s="650"/>
      <c r="F10" s="650"/>
      <c r="G10" s="650"/>
      <c r="H10" s="650"/>
      <c r="I10" s="650"/>
    </row>
    <row r="11" spans="1:10" ht="18.75" x14ac:dyDescent="0.25">
      <c r="A11" s="650" t="s">
        <v>1087</v>
      </c>
      <c r="B11" s="650"/>
      <c r="C11" s="650"/>
      <c r="D11" s="650"/>
      <c r="E11" s="650"/>
      <c r="F11" s="650"/>
      <c r="G11" s="650"/>
      <c r="H11" s="650"/>
      <c r="I11" s="650"/>
    </row>
    <row r="12" spans="1:10" ht="15.75" x14ac:dyDescent="0.25">
      <c r="C12" s="425"/>
      <c r="I12" s="593" t="s">
        <v>633</v>
      </c>
      <c r="J12" s="593" t="s">
        <v>633</v>
      </c>
    </row>
    <row r="13" spans="1:10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51" t="s">
        <v>3</v>
      </c>
      <c r="F13" s="652"/>
      <c r="G13" s="653"/>
      <c r="H13" s="50" t="s">
        <v>4</v>
      </c>
      <c r="I13" s="542" t="s">
        <v>5</v>
      </c>
      <c r="J13" s="542" t="s">
        <v>5</v>
      </c>
    </row>
    <row r="14" spans="1:10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37">
        <f>SUM(I15+I271+I365+I564+I382+I686)</f>
        <v>281930952</v>
      </c>
      <c r="J14" s="537">
        <f>SUM(J15+J271+J365+J564+J382+J686)</f>
        <v>283968965</v>
      </c>
    </row>
    <row r="15" spans="1:10" ht="15.75" x14ac:dyDescent="0.25">
      <c r="A15" s="557" t="s">
        <v>49</v>
      </c>
      <c r="B15" s="549" t="s">
        <v>50</v>
      </c>
      <c r="C15" s="558"/>
      <c r="D15" s="558"/>
      <c r="E15" s="559"/>
      <c r="F15" s="560"/>
      <c r="G15" s="561"/>
      <c r="H15" s="558"/>
      <c r="I15" s="556">
        <f>SUM(I16+I124+I137+I202+I253+I64+I247)</f>
        <v>36747544</v>
      </c>
      <c r="J15" s="556">
        <f>SUM(J16+J124+J137+J202+J253+J64+J247)</f>
        <v>37124128</v>
      </c>
    </row>
    <row r="16" spans="1:10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8">
        <f>SUM(I17+I22+I68)</f>
        <v>23362913</v>
      </c>
      <c r="J16" s="538">
        <f>SUM(J17+J22+J68)</f>
        <v>23300230</v>
      </c>
    </row>
    <row r="17" spans="1:10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9">
        <f t="shared" ref="I17:J20" si="0">SUM(I18)</f>
        <v>1372907</v>
      </c>
      <c r="J17" s="539">
        <f t="shared" si="0"/>
        <v>1372907</v>
      </c>
    </row>
    <row r="18" spans="1:10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489</v>
      </c>
      <c r="F18" s="246" t="s">
        <v>487</v>
      </c>
      <c r="G18" s="247" t="s">
        <v>488</v>
      </c>
      <c r="H18" s="28"/>
      <c r="I18" s="540">
        <f t="shared" si="0"/>
        <v>1372907</v>
      </c>
      <c r="J18" s="540">
        <f t="shared" si="0"/>
        <v>1372907</v>
      </c>
    </row>
    <row r="19" spans="1:10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487</v>
      </c>
      <c r="G19" s="250" t="s">
        <v>488</v>
      </c>
      <c r="H19" s="2"/>
      <c r="I19" s="541">
        <f t="shared" si="0"/>
        <v>1372907</v>
      </c>
      <c r="J19" s="541">
        <f t="shared" si="0"/>
        <v>1372907</v>
      </c>
    </row>
    <row r="20" spans="1:10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487</v>
      </c>
      <c r="G20" s="250" t="s">
        <v>492</v>
      </c>
      <c r="H20" s="2"/>
      <c r="I20" s="541">
        <f t="shared" si="0"/>
        <v>1372907</v>
      </c>
      <c r="J20" s="541">
        <f t="shared" si="0"/>
        <v>1372907</v>
      </c>
    </row>
    <row r="21" spans="1:10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487</v>
      </c>
      <c r="G21" s="250" t="s">
        <v>492</v>
      </c>
      <c r="H21" s="2" t="s">
        <v>13</v>
      </c>
      <c r="I21" s="542">
        <v>1372907</v>
      </c>
      <c r="J21" s="542">
        <v>1372907</v>
      </c>
    </row>
    <row r="22" spans="1:10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9">
        <f>SUM(I23+I37+I42+I47+I54+I59+I30)</f>
        <v>15288926</v>
      </c>
      <c r="J22" s="539">
        <f>SUM(J23+J37+J42+J47+J54+J59+J30)</f>
        <v>15288926</v>
      </c>
    </row>
    <row r="23" spans="1:10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487</v>
      </c>
      <c r="G23" s="253" t="s">
        <v>488</v>
      </c>
      <c r="H23" s="28"/>
      <c r="I23" s="540">
        <f>SUM(I24)</f>
        <v>884600</v>
      </c>
      <c r="J23" s="540">
        <f>SUM(J24)</f>
        <v>884600</v>
      </c>
    </row>
    <row r="24" spans="1:10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487</v>
      </c>
      <c r="G24" s="265" t="s">
        <v>488</v>
      </c>
      <c r="H24" s="2"/>
      <c r="I24" s="541">
        <f>SUM(I25)</f>
        <v>884600</v>
      </c>
      <c r="J24" s="541">
        <f>SUM(J25)</f>
        <v>884600</v>
      </c>
    </row>
    <row r="25" spans="1:10" ht="47.25" x14ac:dyDescent="0.25">
      <c r="A25" s="77" t="s">
        <v>495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488</v>
      </c>
      <c r="H25" s="2"/>
      <c r="I25" s="541">
        <f>SUM(I26+I28)</f>
        <v>884600</v>
      </c>
      <c r="J25" s="541">
        <f>SUM(J26+J28)</f>
        <v>884600</v>
      </c>
    </row>
    <row r="26" spans="1:10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496</v>
      </c>
      <c r="H26" s="2"/>
      <c r="I26" s="541">
        <f>SUM(I27)</f>
        <v>876600</v>
      </c>
      <c r="J26" s="541">
        <f>SUM(J27)</f>
        <v>876600</v>
      </c>
    </row>
    <row r="27" spans="1:10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496</v>
      </c>
      <c r="H27" s="2" t="s">
        <v>13</v>
      </c>
      <c r="I27" s="542">
        <v>876600</v>
      </c>
      <c r="J27" s="542">
        <v>876600</v>
      </c>
    </row>
    <row r="28" spans="1:10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497</v>
      </c>
      <c r="H28" s="2"/>
      <c r="I28" s="541">
        <f>SUM(I29)</f>
        <v>8000</v>
      </c>
      <c r="J28" s="541">
        <f>SUM(J29)</f>
        <v>8000</v>
      </c>
    </row>
    <row r="29" spans="1:10" ht="32.25" customHeight="1" x14ac:dyDescent="0.25">
      <c r="A29" s="114" t="s">
        <v>673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497</v>
      </c>
      <c r="H29" s="2" t="s">
        <v>16</v>
      </c>
      <c r="I29" s="542">
        <v>8000</v>
      </c>
      <c r="J29" s="542">
        <v>8000</v>
      </c>
    </row>
    <row r="30" spans="1:10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513</v>
      </c>
      <c r="F30" s="258" t="s">
        <v>487</v>
      </c>
      <c r="G30" s="259" t="s">
        <v>488</v>
      </c>
      <c r="H30" s="28"/>
      <c r="I30" s="540">
        <f>SUM(I31)</f>
        <v>211250</v>
      </c>
      <c r="J30" s="540">
        <f>SUM(J31)</f>
        <v>211250</v>
      </c>
    </row>
    <row r="31" spans="1:10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616</v>
      </c>
      <c r="F31" s="261" t="s">
        <v>487</v>
      </c>
      <c r="G31" s="262" t="s">
        <v>488</v>
      </c>
      <c r="H31" s="44"/>
      <c r="I31" s="541">
        <f>SUM(I32)</f>
        <v>211250</v>
      </c>
      <c r="J31" s="541">
        <f>SUM(J32)</f>
        <v>211250</v>
      </c>
    </row>
    <row r="32" spans="1:10" ht="48" customHeight="1" x14ac:dyDescent="0.25">
      <c r="A32" s="77" t="s">
        <v>514</v>
      </c>
      <c r="B32" s="54" t="s">
        <v>50</v>
      </c>
      <c r="C32" s="2" t="s">
        <v>10</v>
      </c>
      <c r="D32" s="2" t="s">
        <v>20</v>
      </c>
      <c r="E32" s="260" t="s">
        <v>616</v>
      </c>
      <c r="F32" s="261" t="s">
        <v>10</v>
      </c>
      <c r="G32" s="262" t="s">
        <v>488</v>
      </c>
      <c r="H32" s="44"/>
      <c r="I32" s="541">
        <f>SUM(I33+I35)</f>
        <v>211250</v>
      </c>
      <c r="J32" s="541">
        <f>SUM(J33+J35)</f>
        <v>211250</v>
      </c>
    </row>
    <row r="33" spans="1:10" ht="18.75" hidden="1" customHeight="1" x14ac:dyDescent="0.25">
      <c r="A33" s="77" t="s">
        <v>950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951</v>
      </c>
      <c r="H33" s="44"/>
      <c r="I33" s="541">
        <f>SUM(I34)</f>
        <v>0</v>
      </c>
      <c r="J33" s="541">
        <f>SUM(J34)</f>
        <v>0</v>
      </c>
    </row>
    <row r="34" spans="1:10" ht="34.5" hidden="1" customHeight="1" x14ac:dyDescent="0.25">
      <c r="A34" s="87" t="s">
        <v>673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951</v>
      </c>
      <c r="H34" s="44" t="s">
        <v>16</v>
      </c>
      <c r="I34" s="543"/>
      <c r="J34" s="543"/>
    </row>
    <row r="35" spans="1:10" ht="16.5" customHeight="1" x14ac:dyDescent="0.25">
      <c r="A35" s="77" t="s">
        <v>618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617</v>
      </c>
      <c r="H35" s="44"/>
      <c r="I35" s="541">
        <f>SUM(I36)</f>
        <v>211250</v>
      </c>
      <c r="J35" s="541">
        <f>SUM(J36)</f>
        <v>211250</v>
      </c>
    </row>
    <row r="36" spans="1:10" ht="32.25" customHeight="1" x14ac:dyDescent="0.25">
      <c r="A36" s="87" t="s">
        <v>673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617</v>
      </c>
      <c r="H36" s="2" t="s">
        <v>16</v>
      </c>
      <c r="I36" s="543">
        <v>211250</v>
      </c>
      <c r="J36" s="543">
        <v>211250</v>
      </c>
    </row>
    <row r="37" spans="1:10" ht="47.25" x14ac:dyDescent="0.25">
      <c r="A37" s="76" t="s">
        <v>117</v>
      </c>
      <c r="B37" s="30" t="s">
        <v>50</v>
      </c>
      <c r="C37" s="28" t="s">
        <v>10</v>
      </c>
      <c r="D37" s="28" t="s">
        <v>20</v>
      </c>
      <c r="E37" s="257" t="s">
        <v>490</v>
      </c>
      <c r="F37" s="258" t="s">
        <v>487</v>
      </c>
      <c r="G37" s="259" t="s">
        <v>488</v>
      </c>
      <c r="H37" s="28"/>
      <c r="I37" s="540">
        <f t="shared" ref="I37:J40" si="1">SUM(I38)</f>
        <v>799081</v>
      </c>
      <c r="J37" s="540">
        <f t="shared" si="1"/>
        <v>799081</v>
      </c>
    </row>
    <row r="38" spans="1:10" ht="63" x14ac:dyDescent="0.25">
      <c r="A38" s="77" t="s">
        <v>130</v>
      </c>
      <c r="B38" s="54" t="s">
        <v>50</v>
      </c>
      <c r="C38" s="2" t="s">
        <v>10</v>
      </c>
      <c r="D38" s="2" t="s">
        <v>20</v>
      </c>
      <c r="E38" s="260" t="s">
        <v>491</v>
      </c>
      <c r="F38" s="261" t="s">
        <v>487</v>
      </c>
      <c r="G38" s="262" t="s">
        <v>488</v>
      </c>
      <c r="H38" s="44"/>
      <c r="I38" s="541">
        <f t="shared" si="1"/>
        <v>799081</v>
      </c>
      <c r="J38" s="541">
        <f t="shared" si="1"/>
        <v>799081</v>
      </c>
    </row>
    <row r="39" spans="1:10" ht="47.25" x14ac:dyDescent="0.25">
      <c r="A39" s="77" t="s">
        <v>494</v>
      </c>
      <c r="B39" s="54" t="s">
        <v>50</v>
      </c>
      <c r="C39" s="2" t="s">
        <v>10</v>
      </c>
      <c r="D39" s="2" t="s">
        <v>20</v>
      </c>
      <c r="E39" s="260" t="s">
        <v>491</v>
      </c>
      <c r="F39" s="261" t="s">
        <v>10</v>
      </c>
      <c r="G39" s="262" t="s">
        <v>488</v>
      </c>
      <c r="H39" s="44"/>
      <c r="I39" s="541">
        <f t="shared" si="1"/>
        <v>799081</v>
      </c>
      <c r="J39" s="541">
        <f t="shared" si="1"/>
        <v>799081</v>
      </c>
    </row>
    <row r="40" spans="1:10" ht="17.25" customHeight="1" x14ac:dyDescent="0.25">
      <c r="A40" s="77" t="s">
        <v>119</v>
      </c>
      <c r="B40" s="54" t="s">
        <v>50</v>
      </c>
      <c r="C40" s="2" t="s">
        <v>10</v>
      </c>
      <c r="D40" s="2" t="s">
        <v>20</v>
      </c>
      <c r="E40" s="260" t="s">
        <v>491</v>
      </c>
      <c r="F40" s="261" t="s">
        <v>10</v>
      </c>
      <c r="G40" s="262" t="s">
        <v>493</v>
      </c>
      <c r="H40" s="44"/>
      <c r="I40" s="541">
        <f t="shared" si="1"/>
        <v>799081</v>
      </c>
      <c r="J40" s="541">
        <f t="shared" si="1"/>
        <v>799081</v>
      </c>
    </row>
    <row r="41" spans="1:10" ht="31.5" customHeight="1" x14ac:dyDescent="0.25">
      <c r="A41" s="87" t="s">
        <v>673</v>
      </c>
      <c r="B41" s="318" t="s">
        <v>50</v>
      </c>
      <c r="C41" s="2" t="s">
        <v>10</v>
      </c>
      <c r="D41" s="2" t="s">
        <v>20</v>
      </c>
      <c r="E41" s="260" t="s">
        <v>491</v>
      </c>
      <c r="F41" s="261" t="s">
        <v>10</v>
      </c>
      <c r="G41" s="262" t="s">
        <v>493</v>
      </c>
      <c r="H41" s="2" t="s">
        <v>16</v>
      </c>
      <c r="I41" s="543">
        <v>799081</v>
      </c>
      <c r="J41" s="543">
        <v>799081</v>
      </c>
    </row>
    <row r="42" spans="1:10" ht="31.5" x14ac:dyDescent="0.25">
      <c r="A42" s="76" t="s">
        <v>131</v>
      </c>
      <c r="B42" s="30" t="s">
        <v>50</v>
      </c>
      <c r="C42" s="28" t="s">
        <v>10</v>
      </c>
      <c r="D42" s="28" t="s">
        <v>20</v>
      </c>
      <c r="E42" s="245" t="s">
        <v>499</v>
      </c>
      <c r="F42" s="246" t="s">
        <v>487</v>
      </c>
      <c r="G42" s="247" t="s">
        <v>488</v>
      </c>
      <c r="H42" s="28"/>
      <c r="I42" s="540">
        <f t="shared" ref="I42:J45" si="2">SUM(I43)</f>
        <v>192826</v>
      </c>
      <c r="J42" s="540">
        <f t="shared" si="2"/>
        <v>192826</v>
      </c>
    </row>
    <row r="43" spans="1:10" ht="63" x14ac:dyDescent="0.25">
      <c r="A43" s="77" t="s">
        <v>678</v>
      </c>
      <c r="B43" s="54" t="s">
        <v>50</v>
      </c>
      <c r="C43" s="2" t="s">
        <v>10</v>
      </c>
      <c r="D43" s="2" t="s">
        <v>20</v>
      </c>
      <c r="E43" s="248" t="s">
        <v>203</v>
      </c>
      <c r="F43" s="249" t="s">
        <v>487</v>
      </c>
      <c r="G43" s="250" t="s">
        <v>488</v>
      </c>
      <c r="H43" s="2"/>
      <c r="I43" s="541">
        <f t="shared" si="2"/>
        <v>192826</v>
      </c>
      <c r="J43" s="541">
        <f t="shared" si="2"/>
        <v>192826</v>
      </c>
    </row>
    <row r="44" spans="1:10" ht="47.25" x14ac:dyDescent="0.25">
      <c r="A44" s="77" t="s">
        <v>498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10</v>
      </c>
      <c r="G44" s="250" t="s">
        <v>488</v>
      </c>
      <c r="H44" s="2"/>
      <c r="I44" s="541">
        <f t="shared" si="2"/>
        <v>192826</v>
      </c>
      <c r="J44" s="541">
        <f t="shared" si="2"/>
        <v>192826</v>
      </c>
    </row>
    <row r="45" spans="1:10" ht="32.25" customHeight="1" x14ac:dyDescent="0.25">
      <c r="A45" s="77" t="s">
        <v>90</v>
      </c>
      <c r="B45" s="336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500</v>
      </c>
      <c r="H45" s="2"/>
      <c r="I45" s="541">
        <f t="shared" si="2"/>
        <v>192826</v>
      </c>
      <c r="J45" s="541">
        <f t="shared" si="2"/>
        <v>192826</v>
      </c>
    </row>
    <row r="46" spans="1:10" ht="63" x14ac:dyDescent="0.25">
      <c r="A46" s="86" t="s">
        <v>86</v>
      </c>
      <c r="B46" s="40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500</v>
      </c>
      <c r="H46" s="2" t="s">
        <v>13</v>
      </c>
      <c r="I46" s="543">
        <v>192826</v>
      </c>
      <c r="J46" s="543">
        <v>192826</v>
      </c>
    </row>
    <row r="47" spans="1:10" ht="47.25" x14ac:dyDescent="0.25">
      <c r="A47" s="96" t="s">
        <v>126</v>
      </c>
      <c r="B47" s="32" t="s">
        <v>50</v>
      </c>
      <c r="C47" s="28" t="s">
        <v>10</v>
      </c>
      <c r="D47" s="28" t="s">
        <v>20</v>
      </c>
      <c r="E47" s="245" t="s">
        <v>502</v>
      </c>
      <c r="F47" s="246" t="s">
        <v>487</v>
      </c>
      <c r="G47" s="247" t="s">
        <v>488</v>
      </c>
      <c r="H47" s="28"/>
      <c r="I47" s="540">
        <f>SUM(I48)</f>
        <v>584400</v>
      </c>
      <c r="J47" s="540">
        <f>SUM(J48)</f>
        <v>584400</v>
      </c>
    </row>
    <row r="48" spans="1:10" ht="63" x14ac:dyDescent="0.25">
      <c r="A48" s="91" t="s">
        <v>127</v>
      </c>
      <c r="B48" s="318" t="s">
        <v>50</v>
      </c>
      <c r="C48" s="2" t="s">
        <v>10</v>
      </c>
      <c r="D48" s="2" t="s">
        <v>20</v>
      </c>
      <c r="E48" s="248" t="s">
        <v>204</v>
      </c>
      <c r="F48" s="249" t="s">
        <v>487</v>
      </c>
      <c r="G48" s="250" t="s">
        <v>488</v>
      </c>
      <c r="H48" s="2"/>
      <c r="I48" s="541">
        <f>SUM(I49)</f>
        <v>584400</v>
      </c>
      <c r="J48" s="541">
        <f>SUM(J49)</f>
        <v>584400</v>
      </c>
    </row>
    <row r="49" spans="1:10" ht="63" x14ac:dyDescent="0.25">
      <c r="A49" s="92" t="s">
        <v>501</v>
      </c>
      <c r="B49" s="6" t="s">
        <v>50</v>
      </c>
      <c r="C49" s="2" t="s">
        <v>10</v>
      </c>
      <c r="D49" s="2" t="s">
        <v>20</v>
      </c>
      <c r="E49" s="248" t="s">
        <v>204</v>
      </c>
      <c r="F49" s="249" t="s">
        <v>10</v>
      </c>
      <c r="G49" s="250" t="s">
        <v>488</v>
      </c>
      <c r="H49" s="2"/>
      <c r="I49" s="541">
        <f>SUM(I50+I52)</f>
        <v>584400</v>
      </c>
      <c r="J49" s="541">
        <f>SUM(J50+J52)</f>
        <v>584400</v>
      </c>
    </row>
    <row r="50" spans="1:10" ht="47.25" x14ac:dyDescent="0.25">
      <c r="A50" s="86" t="s">
        <v>952</v>
      </c>
      <c r="B50" s="40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503</v>
      </c>
      <c r="H50" s="2"/>
      <c r="I50" s="541">
        <f>SUM(I51)</f>
        <v>292200</v>
      </c>
      <c r="J50" s="541">
        <f>SUM(J51)</f>
        <v>292200</v>
      </c>
    </row>
    <row r="51" spans="1:10" ht="63" x14ac:dyDescent="0.25">
      <c r="A51" s="86" t="s">
        <v>86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503</v>
      </c>
      <c r="H51" s="2" t="s">
        <v>13</v>
      </c>
      <c r="I51" s="542">
        <v>292200</v>
      </c>
      <c r="J51" s="542">
        <v>292200</v>
      </c>
    </row>
    <row r="52" spans="1:10" ht="35.25" customHeight="1" x14ac:dyDescent="0.25">
      <c r="A52" s="86" t="s">
        <v>89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504</v>
      </c>
      <c r="H52" s="2"/>
      <c r="I52" s="541">
        <f>SUM(I53)</f>
        <v>292200</v>
      </c>
      <c r="J52" s="541">
        <f>SUM(J53)</f>
        <v>292200</v>
      </c>
    </row>
    <row r="53" spans="1:10" ht="63" x14ac:dyDescent="0.25">
      <c r="A53" s="86" t="s">
        <v>86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504</v>
      </c>
      <c r="H53" s="2" t="s">
        <v>13</v>
      </c>
      <c r="I53" s="542">
        <v>292200</v>
      </c>
      <c r="J53" s="542">
        <v>292200</v>
      </c>
    </row>
    <row r="54" spans="1:10" ht="47.25" x14ac:dyDescent="0.25">
      <c r="A54" s="76" t="s">
        <v>128</v>
      </c>
      <c r="B54" s="30" t="s">
        <v>50</v>
      </c>
      <c r="C54" s="28" t="s">
        <v>10</v>
      </c>
      <c r="D54" s="28" t="s">
        <v>20</v>
      </c>
      <c r="E54" s="245" t="s">
        <v>205</v>
      </c>
      <c r="F54" s="246" t="s">
        <v>487</v>
      </c>
      <c r="G54" s="247" t="s">
        <v>488</v>
      </c>
      <c r="H54" s="28"/>
      <c r="I54" s="540">
        <f t="shared" ref="I54:J57" si="3">SUM(I55)</f>
        <v>292200</v>
      </c>
      <c r="J54" s="540">
        <f t="shared" si="3"/>
        <v>292200</v>
      </c>
    </row>
    <row r="55" spans="1:10" ht="47.25" x14ac:dyDescent="0.25">
      <c r="A55" s="77" t="s">
        <v>129</v>
      </c>
      <c r="B55" s="54" t="s">
        <v>50</v>
      </c>
      <c r="C55" s="2" t="s">
        <v>10</v>
      </c>
      <c r="D55" s="2" t="s">
        <v>20</v>
      </c>
      <c r="E55" s="248" t="s">
        <v>206</v>
      </c>
      <c r="F55" s="249" t="s">
        <v>487</v>
      </c>
      <c r="G55" s="250" t="s">
        <v>488</v>
      </c>
      <c r="H55" s="44"/>
      <c r="I55" s="541">
        <f t="shared" si="3"/>
        <v>292200</v>
      </c>
      <c r="J55" s="541">
        <f t="shared" si="3"/>
        <v>292200</v>
      </c>
    </row>
    <row r="56" spans="1:10" ht="47.25" x14ac:dyDescent="0.25">
      <c r="A56" s="77" t="s">
        <v>505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12</v>
      </c>
      <c r="G56" s="250" t="s">
        <v>488</v>
      </c>
      <c r="H56" s="44"/>
      <c r="I56" s="541">
        <f t="shared" si="3"/>
        <v>292200</v>
      </c>
      <c r="J56" s="541">
        <f t="shared" si="3"/>
        <v>292200</v>
      </c>
    </row>
    <row r="57" spans="1:10" ht="33.75" customHeight="1" x14ac:dyDescent="0.25">
      <c r="A57" s="3" t="s">
        <v>88</v>
      </c>
      <c r="B57" s="406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506</v>
      </c>
      <c r="H57" s="2"/>
      <c r="I57" s="541">
        <f t="shared" si="3"/>
        <v>292200</v>
      </c>
      <c r="J57" s="541">
        <f t="shared" si="3"/>
        <v>292200</v>
      </c>
    </row>
    <row r="58" spans="1:10" ht="63" x14ac:dyDescent="0.25">
      <c r="A58" s="86" t="s">
        <v>86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506</v>
      </c>
      <c r="H58" s="2" t="s">
        <v>13</v>
      </c>
      <c r="I58" s="542">
        <v>292200</v>
      </c>
      <c r="J58" s="542">
        <v>292200</v>
      </c>
    </row>
    <row r="59" spans="1:10" ht="15.75" x14ac:dyDescent="0.25">
      <c r="A59" s="27" t="s">
        <v>132</v>
      </c>
      <c r="B59" s="30" t="s">
        <v>50</v>
      </c>
      <c r="C59" s="28" t="s">
        <v>10</v>
      </c>
      <c r="D59" s="28" t="s">
        <v>20</v>
      </c>
      <c r="E59" s="245" t="s">
        <v>207</v>
      </c>
      <c r="F59" s="246" t="s">
        <v>487</v>
      </c>
      <c r="G59" s="247" t="s">
        <v>488</v>
      </c>
      <c r="H59" s="28"/>
      <c r="I59" s="540">
        <f>SUM(I60)</f>
        <v>12324569</v>
      </c>
      <c r="J59" s="540">
        <f>SUM(J60)</f>
        <v>12324569</v>
      </c>
    </row>
    <row r="60" spans="1:10" ht="31.5" x14ac:dyDescent="0.25">
      <c r="A60" s="3" t="s">
        <v>133</v>
      </c>
      <c r="B60" s="406" t="s">
        <v>50</v>
      </c>
      <c r="C60" s="2" t="s">
        <v>10</v>
      </c>
      <c r="D60" s="2" t="s">
        <v>20</v>
      </c>
      <c r="E60" s="248" t="s">
        <v>208</v>
      </c>
      <c r="F60" s="249" t="s">
        <v>487</v>
      </c>
      <c r="G60" s="250" t="s">
        <v>488</v>
      </c>
      <c r="H60" s="2"/>
      <c r="I60" s="541">
        <f>SUM(I61)</f>
        <v>12324569</v>
      </c>
      <c r="J60" s="541">
        <f>SUM(J61)</f>
        <v>12324569</v>
      </c>
    </row>
    <row r="61" spans="1:10" ht="31.5" x14ac:dyDescent="0.25">
      <c r="A61" s="3" t="s">
        <v>85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487</v>
      </c>
      <c r="G61" s="250" t="s">
        <v>492</v>
      </c>
      <c r="H61" s="2"/>
      <c r="I61" s="541">
        <f>SUM(I62:I63)</f>
        <v>12324569</v>
      </c>
      <c r="J61" s="541">
        <f>SUM(J62:J63)</f>
        <v>12324569</v>
      </c>
    </row>
    <row r="62" spans="1:10" ht="63" x14ac:dyDescent="0.25">
      <c r="A62" s="86" t="s">
        <v>86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487</v>
      </c>
      <c r="G62" s="250" t="s">
        <v>492</v>
      </c>
      <c r="H62" s="2" t="s">
        <v>13</v>
      </c>
      <c r="I62" s="542">
        <v>12306504</v>
      </c>
      <c r="J62" s="542">
        <v>12306504</v>
      </c>
    </row>
    <row r="63" spans="1:10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487</v>
      </c>
      <c r="G63" s="250" t="s">
        <v>492</v>
      </c>
      <c r="H63" s="2" t="s">
        <v>17</v>
      </c>
      <c r="I63" s="542">
        <v>18065</v>
      </c>
      <c r="J63" s="542">
        <v>18065</v>
      </c>
    </row>
    <row r="64" spans="1:10" ht="16.5" customHeight="1" x14ac:dyDescent="0.25">
      <c r="A64" s="76" t="s">
        <v>91</v>
      </c>
      <c r="B64" s="30" t="s">
        <v>50</v>
      </c>
      <c r="C64" s="28" t="s">
        <v>10</v>
      </c>
      <c r="D64" s="30">
        <v>11</v>
      </c>
      <c r="E64" s="251" t="s">
        <v>209</v>
      </c>
      <c r="F64" s="252" t="s">
        <v>487</v>
      </c>
      <c r="G64" s="253" t="s">
        <v>488</v>
      </c>
      <c r="H64" s="28"/>
      <c r="I64" s="540">
        <f t="shared" ref="I64:J66" si="4">SUM(I65)</f>
        <v>500000</v>
      </c>
      <c r="J64" s="540">
        <f t="shared" si="4"/>
        <v>500000</v>
      </c>
    </row>
    <row r="65" spans="1:10" ht="16.5" customHeight="1" x14ac:dyDescent="0.25">
      <c r="A65" s="89" t="s">
        <v>92</v>
      </c>
      <c r="B65" s="6" t="s">
        <v>50</v>
      </c>
      <c r="C65" s="2" t="s">
        <v>10</v>
      </c>
      <c r="D65" s="406">
        <v>11</v>
      </c>
      <c r="E65" s="266" t="s">
        <v>210</v>
      </c>
      <c r="F65" s="267" t="s">
        <v>487</v>
      </c>
      <c r="G65" s="268" t="s">
        <v>488</v>
      </c>
      <c r="H65" s="2"/>
      <c r="I65" s="541">
        <f t="shared" si="4"/>
        <v>500000</v>
      </c>
      <c r="J65" s="541">
        <f t="shared" si="4"/>
        <v>500000</v>
      </c>
    </row>
    <row r="66" spans="1:10" ht="16.5" customHeight="1" x14ac:dyDescent="0.25">
      <c r="A66" s="3" t="s">
        <v>112</v>
      </c>
      <c r="B66" s="406" t="s">
        <v>50</v>
      </c>
      <c r="C66" s="2" t="s">
        <v>10</v>
      </c>
      <c r="D66" s="406">
        <v>11</v>
      </c>
      <c r="E66" s="266" t="s">
        <v>210</v>
      </c>
      <c r="F66" s="267" t="s">
        <v>487</v>
      </c>
      <c r="G66" s="268" t="s">
        <v>510</v>
      </c>
      <c r="H66" s="2"/>
      <c r="I66" s="541">
        <f t="shared" si="4"/>
        <v>500000</v>
      </c>
      <c r="J66" s="541">
        <f t="shared" si="4"/>
        <v>500000</v>
      </c>
    </row>
    <row r="67" spans="1:10" ht="15.75" customHeight="1" x14ac:dyDescent="0.25">
      <c r="A67" s="3" t="s">
        <v>18</v>
      </c>
      <c r="B67" s="406" t="s">
        <v>50</v>
      </c>
      <c r="C67" s="2" t="s">
        <v>10</v>
      </c>
      <c r="D67" s="406">
        <v>11</v>
      </c>
      <c r="E67" s="266" t="s">
        <v>210</v>
      </c>
      <c r="F67" s="267" t="s">
        <v>487</v>
      </c>
      <c r="G67" s="268" t="s">
        <v>510</v>
      </c>
      <c r="H67" s="2" t="s">
        <v>17</v>
      </c>
      <c r="I67" s="542">
        <v>500000</v>
      </c>
      <c r="J67" s="542">
        <v>500000</v>
      </c>
    </row>
    <row r="68" spans="1:10" ht="15.75" x14ac:dyDescent="0.25">
      <c r="A68" s="100" t="s">
        <v>23</v>
      </c>
      <c r="B68" s="26" t="s">
        <v>50</v>
      </c>
      <c r="C68" s="22" t="s">
        <v>10</v>
      </c>
      <c r="D68" s="26">
        <v>13</v>
      </c>
      <c r="E68" s="101"/>
      <c r="F68" s="325"/>
      <c r="G68" s="326"/>
      <c r="H68" s="22"/>
      <c r="I68" s="539">
        <f>SUM(I69+I74+I93+I99+I110+I114+I83+I88+I120)</f>
        <v>6701080</v>
      </c>
      <c r="J68" s="539">
        <f>SUM(J69+J74+J93+J99+J110+J114+J83+J88+J120)</f>
        <v>6638397</v>
      </c>
    </row>
    <row r="69" spans="1:10" ht="47.25" x14ac:dyDescent="0.25">
      <c r="A69" s="27" t="s">
        <v>138</v>
      </c>
      <c r="B69" s="30" t="s">
        <v>50</v>
      </c>
      <c r="C69" s="28" t="s">
        <v>10</v>
      </c>
      <c r="D69" s="30">
        <v>13</v>
      </c>
      <c r="E69" s="251" t="s">
        <v>513</v>
      </c>
      <c r="F69" s="252" t="s">
        <v>487</v>
      </c>
      <c r="G69" s="253" t="s">
        <v>488</v>
      </c>
      <c r="H69" s="28"/>
      <c r="I69" s="540">
        <f t="shared" ref="I69:J72" si="5">SUM(I70)</f>
        <v>3000</v>
      </c>
      <c r="J69" s="540">
        <f t="shared" si="5"/>
        <v>3000</v>
      </c>
    </row>
    <row r="70" spans="1:10" ht="63" customHeight="1" x14ac:dyDescent="0.25">
      <c r="A70" s="55" t="s">
        <v>139</v>
      </c>
      <c r="B70" s="54" t="s">
        <v>50</v>
      </c>
      <c r="C70" s="2" t="s">
        <v>10</v>
      </c>
      <c r="D70" s="406">
        <v>13</v>
      </c>
      <c r="E70" s="266" t="s">
        <v>211</v>
      </c>
      <c r="F70" s="267" t="s">
        <v>487</v>
      </c>
      <c r="G70" s="268" t="s">
        <v>488</v>
      </c>
      <c r="H70" s="2"/>
      <c r="I70" s="541">
        <f t="shared" si="5"/>
        <v>3000</v>
      </c>
      <c r="J70" s="541">
        <f t="shared" si="5"/>
        <v>3000</v>
      </c>
    </row>
    <row r="71" spans="1:10" ht="47.25" x14ac:dyDescent="0.25">
      <c r="A71" s="55" t="s">
        <v>514</v>
      </c>
      <c r="B71" s="54" t="s">
        <v>50</v>
      </c>
      <c r="C71" s="2" t="s">
        <v>10</v>
      </c>
      <c r="D71" s="406">
        <v>13</v>
      </c>
      <c r="E71" s="266" t="s">
        <v>211</v>
      </c>
      <c r="F71" s="267" t="s">
        <v>10</v>
      </c>
      <c r="G71" s="268" t="s">
        <v>488</v>
      </c>
      <c r="H71" s="2"/>
      <c r="I71" s="541">
        <f t="shared" si="5"/>
        <v>3000</v>
      </c>
      <c r="J71" s="541">
        <f t="shared" si="5"/>
        <v>3000</v>
      </c>
    </row>
    <row r="72" spans="1:10" ht="17.25" customHeight="1" x14ac:dyDescent="0.25">
      <c r="A72" s="86" t="s">
        <v>516</v>
      </c>
      <c r="B72" s="406" t="s">
        <v>50</v>
      </c>
      <c r="C72" s="2" t="s">
        <v>10</v>
      </c>
      <c r="D72" s="406">
        <v>13</v>
      </c>
      <c r="E72" s="266" t="s">
        <v>211</v>
      </c>
      <c r="F72" s="267" t="s">
        <v>10</v>
      </c>
      <c r="G72" s="268" t="s">
        <v>515</v>
      </c>
      <c r="H72" s="2"/>
      <c r="I72" s="541">
        <f t="shared" si="5"/>
        <v>3000</v>
      </c>
      <c r="J72" s="541">
        <f t="shared" si="5"/>
        <v>3000</v>
      </c>
    </row>
    <row r="73" spans="1:10" ht="31.5" customHeight="1" x14ac:dyDescent="0.25">
      <c r="A73" s="91" t="s">
        <v>673</v>
      </c>
      <c r="B73" s="318" t="s">
        <v>50</v>
      </c>
      <c r="C73" s="2" t="s">
        <v>10</v>
      </c>
      <c r="D73" s="406">
        <v>13</v>
      </c>
      <c r="E73" s="266" t="s">
        <v>211</v>
      </c>
      <c r="F73" s="267" t="s">
        <v>10</v>
      </c>
      <c r="G73" s="268" t="s">
        <v>515</v>
      </c>
      <c r="H73" s="2" t="s">
        <v>16</v>
      </c>
      <c r="I73" s="542">
        <v>3000</v>
      </c>
      <c r="J73" s="542">
        <v>3000</v>
      </c>
    </row>
    <row r="74" spans="1:10" ht="47.25" hidden="1" x14ac:dyDescent="0.25">
      <c r="A74" s="76" t="s">
        <v>197</v>
      </c>
      <c r="B74" s="30" t="s">
        <v>50</v>
      </c>
      <c r="C74" s="28" t="s">
        <v>10</v>
      </c>
      <c r="D74" s="30">
        <v>13</v>
      </c>
      <c r="E74" s="251" t="s">
        <v>541</v>
      </c>
      <c r="F74" s="252" t="s">
        <v>487</v>
      </c>
      <c r="G74" s="253" t="s">
        <v>488</v>
      </c>
      <c r="H74" s="28"/>
      <c r="I74" s="540">
        <f>SUM(I75+I79)</f>
        <v>0</v>
      </c>
      <c r="J74" s="540">
        <f>SUM(J75+J79)</f>
        <v>0</v>
      </c>
    </row>
    <row r="75" spans="1:10" ht="78.75" hidden="1" x14ac:dyDescent="0.25">
      <c r="A75" s="86" t="s">
        <v>255</v>
      </c>
      <c r="B75" s="406" t="s">
        <v>50</v>
      </c>
      <c r="C75" s="2" t="s">
        <v>10</v>
      </c>
      <c r="D75" s="406">
        <v>13</v>
      </c>
      <c r="E75" s="266" t="s">
        <v>254</v>
      </c>
      <c r="F75" s="267" t="s">
        <v>487</v>
      </c>
      <c r="G75" s="268" t="s">
        <v>488</v>
      </c>
      <c r="H75" s="2"/>
      <c r="I75" s="541">
        <f t="shared" ref="I75:J77" si="6">SUM(I76)</f>
        <v>0</v>
      </c>
      <c r="J75" s="541">
        <f t="shared" si="6"/>
        <v>0</v>
      </c>
    </row>
    <row r="76" spans="1:10" ht="47.25" hidden="1" x14ac:dyDescent="0.25">
      <c r="A76" s="3" t="s">
        <v>542</v>
      </c>
      <c r="B76" s="406" t="s">
        <v>50</v>
      </c>
      <c r="C76" s="2" t="s">
        <v>10</v>
      </c>
      <c r="D76" s="406">
        <v>13</v>
      </c>
      <c r="E76" s="266" t="s">
        <v>254</v>
      </c>
      <c r="F76" s="267" t="s">
        <v>10</v>
      </c>
      <c r="G76" s="268" t="s">
        <v>488</v>
      </c>
      <c r="H76" s="2"/>
      <c r="I76" s="541">
        <f t="shared" si="6"/>
        <v>0</v>
      </c>
      <c r="J76" s="541">
        <f t="shared" si="6"/>
        <v>0</v>
      </c>
    </row>
    <row r="77" spans="1:10" ht="31.5" hidden="1" x14ac:dyDescent="0.25">
      <c r="A77" s="114" t="s">
        <v>550</v>
      </c>
      <c r="B77" s="6" t="s">
        <v>50</v>
      </c>
      <c r="C77" s="2" t="s">
        <v>10</v>
      </c>
      <c r="D77" s="406">
        <v>13</v>
      </c>
      <c r="E77" s="266" t="s">
        <v>254</v>
      </c>
      <c r="F77" s="267" t="s">
        <v>10</v>
      </c>
      <c r="G77" s="268" t="s">
        <v>549</v>
      </c>
      <c r="H77" s="2"/>
      <c r="I77" s="541">
        <f t="shared" si="6"/>
        <v>0</v>
      </c>
      <c r="J77" s="541">
        <f t="shared" si="6"/>
        <v>0</v>
      </c>
    </row>
    <row r="78" spans="1:10" ht="15.75" hidden="1" customHeight="1" x14ac:dyDescent="0.25">
      <c r="A78" s="92" t="s">
        <v>21</v>
      </c>
      <c r="B78" s="6" t="s">
        <v>50</v>
      </c>
      <c r="C78" s="2" t="s">
        <v>10</v>
      </c>
      <c r="D78" s="406">
        <v>13</v>
      </c>
      <c r="E78" s="266" t="s">
        <v>254</v>
      </c>
      <c r="F78" s="267" t="s">
        <v>10</v>
      </c>
      <c r="G78" s="268" t="s">
        <v>549</v>
      </c>
      <c r="H78" s="2" t="s">
        <v>70</v>
      </c>
      <c r="I78" s="542"/>
      <c r="J78" s="542"/>
    </row>
    <row r="79" spans="1:10" ht="84" hidden="1" customHeight="1" x14ac:dyDescent="0.25">
      <c r="A79" s="86" t="s">
        <v>198</v>
      </c>
      <c r="B79" s="406" t="s">
        <v>50</v>
      </c>
      <c r="C79" s="2" t="s">
        <v>10</v>
      </c>
      <c r="D79" s="406">
        <v>13</v>
      </c>
      <c r="E79" s="266" t="s">
        <v>228</v>
      </c>
      <c r="F79" s="267" t="s">
        <v>487</v>
      </c>
      <c r="G79" s="268" t="s">
        <v>488</v>
      </c>
      <c r="H79" s="2"/>
      <c r="I79" s="541">
        <f t="shared" ref="I79:J81" si="7">SUM(I80)</f>
        <v>0</v>
      </c>
      <c r="J79" s="541">
        <f t="shared" si="7"/>
        <v>0</v>
      </c>
    </row>
    <row r="80" spans="1:10" ht="34.5" hidden="1" customHeight="1" x14ac:dyDescent="0.25">
      <c r="A80" s="3" t="s">
        <v>551</v>
      </c>
      <c r="B80" s="406" t="s">
        <v>50</v>
      </c>
      <c r="C80" s="2" t="s">
        <v>10</v>
      </c>
      <c r="D80" s="406">
        <v>13</v>
      </c>
      <c r="E80" s="266" t="s">
        <v>228</v>
      </c>
      <c r="F80" s="267" t="s">
        <v>10</v>
      </c>
      <c r="G80" s="268" t="s">
        <v>488</v>
      </c>
      <c r="H80" s="2"/>
      <c r="I80" s="541">
        <f t="shared" si="7"/>
        <v>0</v>
      </c>
      <c r="J80" s="541">
        <f t="shared" si="7"/>
        <v>0</v>
      </c>
    </row>
    <row r="81" spans="1:10" ht="31.5" hidden="1" x14ac:dyDescent="0.25">
      <c r="A81" s="114" t="s">
        <v>550</v>
      </c>
      <c r="B81" s="6" t="s">
        <v>50</v>
      </c>
      <c r="C81" s="2" t="s">
        <v>10</v>
      </c>
      <c r="D81" s="406">
        <v>13</v>
      </c>
      <c r="E81" s="266" t="s">
        <v>228</v>
      </c>
      <c r="F81" s="267" t="s">
        <v>10</v>
      </c>
      <c r="G81" s="268" t="s">
        <v>549</v>
      </c>
      <c r="H81" s="2"/>
      <c r="I81" s="541">
        <f t="shared" si="7"/>
        <v>0</v>
      </c>
      <c r="J81" s="541">
        <f t="shared" si="7"/>
        <v>0</v>
      </c>
    </row>
    <row r="82" spans="1:10" ht="17.25" hidden="1" customHeight="1" x14ac:dyDescent="0.25">
      <c r="A82" s="92" t="s">
        <v>21</v>
      </c>
      <c r="B82" s="6" t="s">
        <v>50</v>
      </c>
      <c r="C82" s="2" t="s">
        <v>10</v>
      </c>
      <c r="D82" s="406">
        <v>13</v>
      </c>
      <c r="E82" s="266" t="s">
        <v>228</v>
      </c>
      <c r="F82" s="267" t="s">
        <v>10</v>
      </c>
      <c r="G82" s="268" t="s">
        <v>549</v>
      </c>
      <c r="H82" s="2" t="s">
        <v>70</v>
      </c>
      <c r="I82" s="542"/>
      <c r="J82" s="542"/>
    </row>
    <row r="83" spans="1:10" ht="33.75" customHeight="1" x14ac:dyDescent="0.25">
      <c r="A83" s="76" t="s">
        <v>131</v>
      </c>
      <c r="B83" s="30" t="s">
        <v>50</v>
      </c>
      <c r="C83" s="28" t="s">
        <v>10</v>
      </c>
      <c r="D83" s="28">
        <v>13</v>
      </c>
      <c r="E83" s="245" t="s">
        <v>499</v>
      </c>
      <c r="F83" s="246" t="s">
        <v>487</v>
      </c>
      <c r="G83" s="247" t="s">
        <v>488</v>
      </c>
      <c r="H83" s="28"/>
      <c r="I83" s="540">
        <f t="shared" ref="I83:J86" si="8">SUM(I84)</f>
        <v>2000</v>
      </c>
      <c r="J83" s="540">
        <f t="shared" si="8"/>
        <v>2000</v>
      </c>
    </row>
    <row r="84" spans="1:10" ht="63" customHeight="1" x14ac:dyDescent="0.25">
      <c r="A84" s="77" t="s">
        <v>622</v>
      </c>
      <c r="B84" s="6" t="s">
        <v>50</v>
      </c>
      <c r="C84" s="2" t="s">
        <v>10</v>
      </c>
      <c r="D84" s="2">
        <v>13</v>
      </c>
      <c r="E84" s="248" t="s">
        <v>621</v>
      </c>
      <c r="F84" s="249" t="s">
        <v>487</v>
      </c>
      <c r="G84" s="250" t="s">
        <v>488</v>
      </c>
      <c r="H84" s="2"/>
      <c r="I84" s="541">
        <f t="shared" si="8"/>
        <v>2000</v>
      </c>
      <c r="J84" s="541">
        <f t="shared" si="8"/>
        <v>2000</v>
      </c>
    </row>
    <row r="85" spans="1:10" ht="33" customHeight="1" x14ac:dyDescent="0.25">
      <c r="A85" s="77" t="s">
        <v>623</v>
      </c>
      <c r="B85" s="6" t="s">
        <v>50</v>
      </c>
      <c r="C85" s="2" t="s">
        <v>10</v>
      </c>
      <c r="D85" s="2">
        <v>13</v>
      </c>
      <c r="E85" s="248" t="s">
        <v>621</v>
      </c>
      <c r="F85" s="249" t="s">
        <v>10</v>
      </c>
      <c r="G85" s="250" t="s">
        <v>488</v>
      </c>
      <c r="H85" s="2"/>
      <c r="I85" s="541">
        <f t="shared" si="8"/>
        <v>2000</v>
      </c>
      <c r="J85" s="541">
        <f t="shared" si="8"/>
        <v>2000</v>
      </c>
    </row>
    <row r="86" spans="1:10" ht="31.5" customHeight="1" x14ac:dyDescent="0.25">
      <c r="A86" s="77" t="s">
        <v>625</v>
      </c>
      <c r="B86" s="6" t="s">
        <v>50</v>
      </c>
      <c r="C86" s="2" t="s">
        <v>10</v>
      </c>
      <c r="D86" s="2">
        <v>13</v>
      </c>
      <c r="E86" s="248" t="s">
        <v>621</v>
      </c>
      <c r="F86" s="249" t="s">
        <v>10</v>
      </c>
      <c r="G86" s="250" t="s">
        <v>624</v>
      </c>
      <c r="H86" s="2"/>
      <c r="I86" s="541">
        <f t="shared" si="8"/>
        <v>2000</v>
      </c>
      <c r="J86" s="541">
        <f t="shared" si="8"/>
        <v>2000</v>
      </c>
    </row>
    <row r="87" spans="1:10" ht="32.25" customHeight="1" x14ac:dyDescent="0.25">
      <c r="A87" s="91" t="s">
        <v>673</v>
      </c>
      <c r="B87" s="6" t="s">
        <v>50</v>
      </c>
      <c r="C87" s="2" t="s">
        <v>10</v>
      </c>
      <c r="D87" s="2">
        <v>13</v>
      </c>
      <c r="E87" s="248" t="s">
        <v>621</v>
      </c>
      <c r="F87" s="249" t="s">
        <v>10</v>
      </c>
      <c r="G87" s="250" t="s">
        <v>624</v>
      </c>
      <c r="H87" s="2" t="s">
        <v>16</v>
      </c>
      <c r="I87" s="543">
        <v>2000</v>
      </c>
      <c r="J87" s="543">
        <v>2000</v>
      </c>
    </row>
    <row r="88" spans="1:10" ht="47.25" hidden="1" customHeight="1" x14ac:dyDescent="0.25">
      <c r="A88" s="96" t="s">
        <v>126</v>
      </c>
      <c r="B88" s="30" t="s">
        <v>50</v>
      </c>
      <c r="C88" s="28" t="s">
        <v>10</v>
      </c>
      <c r="D88" s="28">
        <v>13</v>
      </c>
      <c r="E88" s="245" t="s">
        <v>502</v>
      </c>
      <c r="F88" s="246" t="s">
        <v>487</v>
      </c>
      <c r="G88" s="247" t="s">
        <v>488</v>
      </c>
      <c r="H88" s="28"/>
      <c r="I88" s="540">
        <f t="shared" ref="I88:J91" si="9">SUM(I89)</f>
        <v>0</v>
      </c>
      <c r="J88" s="540">
        <f t="shared" si="9"/>
        <v>0</v>
      </c>
    </row>
    <row r="89" spans="1:10" ht="65.25" hidden="1" customHeight="1" x14ac:dyDescent="0.25">
      <c r="A89" s="77" t="s">
        <v>162</v>
      </c>
      <c r="B89" s="6" t="s">
        <v>50</v>
      </c>
      <c r="C89" s="2" t="s">
        <v>10</v>
      </c>
      <c r="D89" s="2">
        <v>13</v>
      </c>
      <c r="E89" s="290" t="s">
        <v>242</v>
      </c>
      <c r="F89" s="291" t="s">
        <v>487</v>
      </c>
      <c r="G89" s="292" t="s">
        <v>488</v>
      </c>
      <c r="H89" s="72"/>
      <c r="I89" s="544">
        <f t="shared" si="9"/>
        <v>0</v>
      </c>
      <c r="J89" s="544">
        <f t="shared" si="9"/>
        <v>0</v>
      </c>
    </row>
    <row r="90" spans="1:10" ht="32.25" hidden="1" customHeight="1" x14ac:dyDescent="0.25">
      <c r="A90" s="77" t="s">
        <v>565</v>
      </c>
      <c r="B90" s="6" t="s">
        <v>50</v>
      </c>
      <c r="C90" s="2" t="s">
        <v>10</v>
      </c>
      <c r="D90" s="2">
        <v>13</v>
      </c>
      <c r="E90" s="290" t="s">
        <v>242</v>
      </c>
      <c r="F90" s="291" t="s">
        <v>10</v>
      </c>
      <c r="G90" s="292" t="s">
        <v>488</v>
      </c>
      <c r="H90" s="72"/>
      <c r="I90" s="544">
        <f t="shared" si="9"/>
        <v>0</v>
      </c>
      <c r="J90" s="544">
        <f t="shared" si="9"/>
        <v>0</v>
      </c>
    </row>
    <row r="91" spans="1:10" ht="32.25" hidden="1" customHeight="1" x14ac:dyDescent="0.25">
      <c r="A91" s="70" t="s">
        <v>626</v>
      </c>
      <c r="B91" s="6" t="s">
        <v>50</v>
      </c>
      <c r="C91" s="2" t="s">
        <v>10</v>
      </c>
      <c r="D91" s="2">
        <v>13</v>
      </c>
      <c r="E91" s="290" t="s">
        <v>242</v>
      </c>
      <c r="F91" s="291" t="s">
        <v>10</v>
      </c>
      <c r="G91" s="292" t="s">
        <v>627</v>
      </c>
      <c r="H91" s="72"/>
      <c r="I91" s="544">
        <f t="shared" si="9"/>
        <v>0</v>
      </c>
      <c r="J91" s="544">
        <f t="shared" si="9"/>
        <v>0</v>
      </c>
    </row>
    <row r="92" spans="1:10" ht="32.25" hidden="1" customHeight="1" x14ac:dyDescent="0.25">
      <c r="A92" s="94" t="s">
        <v>673</v>
      </c>
      <c r="B92" s="6" t="s">
        <v>50</v>
      </c>
      <c r="C92" s="2" t="s">
        <v>10</v>
      </c>
      <c r="D92" s="2">
        <v>13</v>
      </c>
      <c r="E92" s="290" t="s">
        <v>242</v>
      </c>
      <c r="F92" s="291" t="s">
        <v>10</v>
      </c>
      <c r="G92" s="292" t="s">
        <v>627</v>
      </c>
      <c r="H92" s="72" t="s">
        <v>16</v>
      </c>
      <c r="I92" s="545"/>
      <c r="J92" s="545"/>
    </row>
    <row r="93" spans="1:10" ht="31.5" x14ac:dyDescent="0.25">
      <c r="A93" s="76" t="s">
        <v>24</v>
      </c>
      <c r="B93" s="30" t="s">
        <v>50</v>
      </c>
      <c r="C93" s="28" t="s">
        <v>10</v>
      </c>
      <c r="D93" s="30">
        <v>13</v>
      </c>
      <c r="E93" s="251" t="s">
        <v>212</v>
      </c>
      <c r="F93" s="252" t="s">
        <v>487</v>
      </c>
      <c r="G93" s="253" t="s">
        <v>488</v>
      </c>
      <c r="H93" s="28"/>
      <c r="I93" s="540">
        <f>SUM(I94)</f>
        <v>30000</v>
      </c>
      <c r="J93" s="540">
        <f>SUM(J94)</f>
        <v>30000</v>
      </c>
    </row>
    <row r="94" spans="1:10" ht="16.5" customHeight="1" x14ac:dyDescent="0.25">
      <c r="A94" s="86" t="s">
        <v>95</v>
      </c>
      <c r="B94" s="406" t="s">
        <v>50</v>
      </c>
      <c r="C94" s="2" t="s">
        <v>10</v>
      </c>
      <c r="D94" s="406">
        <v>13</v>
      </c>
      <c r="E94" s="266" t="s">
        <v>213</v>
      </c>
      <c r="F94" s="267" t="s">
        <v>487</v>
      </c>
      <c r="G94" s="268" t="s">
        <v>488</v>
      </c>
      <c r="H94" s="2"/>
      <c r="I94" s="541">
        <f>SUM(I95+I97)</f>
        <v>30000</v>
      </c>
      <c r="J94" s="541">
        <f>SUM(J95+J97)</f>
        <v>30000</v>
      </c>
    </row>
    <row r="95" spans="1:10" ht="16.5" hidden="1" customHeight="1" x14ac:dyDescent="0.25">
      <c r="A95" s="3" t="s">
        <v>112</v>
      </c>
      <c r="B95" s="406" t="s">
        <v>50</v>
      </c>
      <c r="C95" s="2" t="s">
        <v>10</v>
      </c>
      <c r="D95" s="406">
        <v>13</v>
      </c>
      <c r="E95" s="266" t="s">
        <v>213</v>
      </c>
      <c r="F95" s="267" t="s">
        <v>487</v>
      </c>
      <c r="G95" s="268" t="s">
        <v>510</v>
      </c>
      <c r="H95" s="2"/>
      <c r="I95" s="541">
        <f>SUM(I96)</f>
        <v>0</v>
      </c>
      <c r="J95" s="541">
        <f>SUM(J96)</f>
        <v>0</v>
      </c>
    </row>
    <row r="96" spans="1:10" ht="31.5" hidden="1" customHeight="1" x14ac:dyDescent="0.25">
      <c r="A96" s="91" t="s">
        <v>673</v>
      </c>
      <c r="B96" s="318" t="s">
        <v>50</v>
      </c>
      <c r="C96" s="2" t="s">
        <v>10</v>
      </c>
      <c r="D96" s="406">
        <v>13</v>
      </c>
      <c r="E96" s="266" t="s">
        <v>213</v>
      </c>
      <c r="F96" s="267" t="s">
        <v>487</v>
      </c>
      <c r="G96" s="268" t="s">
        <v>510</v>
      </c>
      <c r="H96" s="2" t="s">
        <v>16</v>
      </c>
      <c r="I96" s="543"/>
      <c r="J96" s="543"/>
    </row>
    <row r="97" spans="1:10" ht="30.75" customHeight="1" x14ac:dyDescent="0.25">
      <c r="A97" s="3" t="s">
        <v>113</v>
      </c>
      <c r="B97" s="406" t="s">
        <v>50</v>
      </c>
      <c r="C97" s="2" t="s">
        <v>10</v>
      </c>
      <c r="D97" s="406">
        <v>13</v>
      </c>
      <c r="E97" s="266" t="s">
        <v>213</v>
      </c>
      <c r="F97" s="267" t="s">
        <v>487</v>
      </c>
      <c r="G97" s="268" t="s">
        <v>517</v>
      </c>
      <c r="H97" s="2"/>
      <c r="I97" s="541">
        <f>SUM(I98)</f>
        <v>30000</v>
      </c>
      <c r="J97" s="541">
        <f>SUM(J98)</f>
        <v>30000</v>
      </c>
    </row>
    <row r="98" spans="1:10" ht="34.5" customHeight="1" x14ac:dyDescent="0.25">
      <c r="A98" s="91" t="s">
        <v>673</v>
      </c>
      <c r="B98" s="318" t="s">
        <v>50</v>
      </c>
      <c r="C98" s="2" t="s">
        <v>10</v>
      </c>
      <c r="D98" s="406">
        <v>13</v>
      </c>
      <c r="E98" s="266" t="s">
        <v>213</v>
      </c>
      <c r="F98" s="267" t="s">
        <v>487</v>
      </c>
      <c r="G98" s="268" t="s">
        <v>517</v>
      </c>
      <c r="H98" s="2" t="s">
        <v>16</v>
      </c>
      <c r="I98" s="542">
        <v>30000</v>
      </c>
      <c r="J98" s="542">
        <v>30000</v>
      </c>
    </row>
    <row r="99" spans="1:10" ht="16.5" customHeight="1" x14ac:dyDescent="0.25">
      <c r="A99" s="76" t="s">
        <v>195</v>
      </c>
      <c r="B99" s="30" t="s">
        <v>50</v>
      </c>
      <c r="C99" s="28" t="s">
        <v>10</v>
      </c>
      <c r="D99" s="30">
        <v>13</v>
      </c>
      <c r="E99" s="251" t="s">
        <v>214</v>
      </c>
      <c r="F99" s="252" t="s">
        <v>487</v>
      </c>
      <c r="G99" s="253" t="s">
        <v>488</v>
      </c>
      <c r="H99" s="28"/>
      <c r="I99" s="540">
        <f>SUM(I100)</f>
        <v>1091950</v>
      </c>
      <c r="J99" s="540">
        <f>SUM(J100)</f>
        <v>1029267</v>
      </c>
    </row>
    <row r="100" spans="1:10" ht="16.5" customHeight="1" x14ac:dyDescent="0.25">
      <c r="A100" s="86" t="s">
        <v>194</v>
      </c>
      <c r="B100" s="406" t="s">
        <v>50</v>
      </c>
      <c r="C100" s="2" t="s">
        <v>10</v>
      </c>
      <c r="D100" s="406">
        <v>13</v>
      </c>
      <c r="E100" s="266" t="s">
        <v>215</v>
      </c>
      <c r="F100" s="267" t="s">
        <v>487</v>
      </c>
      <c r="G100" s="268" t="s">
        <v>488</v>
      </c>
      <c r="H100" s="2"/>
      <c r="I100" s="541">
        <f>SUM(I101+I103+I105+I107)</f>
        <v>1091950</v>
      </c>
      <c r="J100" s="541">
        <f>SUM(J101+J103+J105+J107)</f>
        <v>1029267</v>
      </c>
    </row>
    <row r="101" spans="1:10" ht="48.75" customHeight="1" x14ac:dyDescent="0.25">
      <c r="A101" s="86" t="s">
        <v>1197</v>
      </c>
      <c r="B101" s="406" t="s">
        <v>50</v>
      </c>
      <c r="C101" s="2" t="s">
        <v>10</v>
      </c>
      <c r="D101" s="406">
        <v>13</v>
      </c>
      <c r="E101" s="266" t="s">
        <v>215</v>
      </c>
      <c r="F101" s="267" t="s">
        <v>487</v>
      </c>
      <c r="G101" s="268">
        <v>12712</v>
      </c>
      <c r="H101" s="2"/>
      <c r="I101" s="541">
        <f>SUM(I102)</f>
        <v>29220</v>
      </c>
      <c r="J101" s="541">
        <f>SUM(J102)</f>
        <v>29220</v>
      </c>
    </row>
    <row r="102" spans="1:10" ht="64.5" customHeight="1" x14ac:dyDescent="0.25">
      <c r="A102" s="86" t="s">
        <v>86</v>
      </c>
      <c r="B102" s="406" t="s">
        <v>50</v>
      </c>
      <c r="C102" s="2" t="s">
        <v>10</v>
      </c>
      <c r="D102" s="406">
        <v>13</v>
      </c>
      <c r="E102" s="266" t="s">
        <v>215</v>
      </c>
      <c r="F102" s="267" t="s">
        <v>487</v>
      </c>
      <c r="G102" s="268">
        <v>12712</v>
      </c>
      <c r="H102" s="2" t="s">
        <v>13</v>
      </c>
      <c r="I102" s="543">
        <v>29220</v>
      </c>
      <c r="J102" s="543">
        <v>29220</v>
      </c>
    </row>
    <row r="103" spans="1:10" ht="16.5" customHeight="1" x14ac:dyDescent="0.25">
      <c r="A103" s="3" t="s">
        <v>196</v>
      </c>
      <c r="B103" s="406" t="s">
        <v>50</v>
      </c>
      <c r="C103" s="2" t="s">
        <v>10</v>
      </c>
      <c r="D103" s="406">
        <v>13</v>
      </c>
      <c r="E103" s="266" t="s">
        <v>215</v>
      </c>
      <c r="F103" s="267" t="s">
        <v>487</v>
      </c>
      <c r="G103" s="268" t="s">
        <v>518</v>
      </c>
      <c r="H103" s="2"/>
      <c r="I103" s="541">
        <f>SUM(I104)</f>
        <v>90000</v>
      </c>
      <c r="J103" s="541">
        <f>SUM(J104)</f>
        <v>90000</v>
      </c>
    </row>
    <row r="104" spans="1:10" ht="30.75" customHeight="1" x14ac:dyDescent="0.25">
      <c r="A104" s="91" t="s">
        <v>673</v>
      </c>
      <c r="B104" s="318" t="s">
        <v>50</v>
      </c>
      <c r="C104" s="2" t="s">
        <v>10</v>
      </c>
      <c r="D104" s="406">
        <v>13</v>
      </c>
      <c r="E104" s="266" t="s">
        <v>215</v>
      </c>
      <c r="F104" s="267" t="s">
        <v>487</v>
      </c>
      <c r="G104" s="268" t="s">
        <v>518</v>
      </c>
      <c r="H104" s="2" t="s">
        <v>16</v>
      </c>
      <c r="I104" s="542">
        <v>90000</v>
      </c>
      <c r="J104" s="542">
        <v>90000</v>
      </c>
    </row>
    <row r="105" spans="1:10" ht="32.25" customHeight="1" x14ac:dyDescent="0.25">
      <c r="A105" s="91" t="s">
        <v>664</v>
      </c>
      <c r="B105" s="406" t="s">
        <v>50</v>
      </c>
      <c r="C105" s="2" t="s">
        <v>10</v>
      </c>
      <c r="D105" s="406">
        <v>13</v>
      </c>
      <c r="E105" s="266" t="s">
        <v>215</v>
      </c>
      <c r="F105" s="267" t="s">
        <v>487</v>
      </c>
      <c r="G105" s="268" t="s">
        <v>549</v>
      </c>
      <c r="H105" s="2"/>
      <c r="I105" s="541">
        <f>SUM(I106)</f>
        <v>60000</v>
      </c>
      <c r="J105" s="541">
        <f>SUM(J106)</f>
        <v>60000</v>
      </c>
    </row>
    <row r="106" spans="1:10" ht="64.5" customHeight="1" x14ac:dyDescent="0.25">
      <c r="A106" s="86" t="s">
        <v>86</v>
      </c>
      <c r="B106" s="318" t="s">
        <v>50</v>
      </c>
      <c r="C106" s="2" t="s">
        <v>10</v>
      </c>
      <c r="D106" s="406">
        <v>13</v>
      </c>
      <c r="E106" s="266" t="s">
        <v>215</v>
      </c>
      <c r="F106" s="267" t="s">
        <v>487</v>
      </c>
      <c r="G106" s="268" t="s">
        <v>549</v>
      </c>
      <c r="H106" s="2" t="s">
        <v>13</v>
      </c>
      <c r="I106" s="542">
        <v>60000</v>
      </c>
      <c r="J106" s="542">
        <v>60000</v>
      </c>
    </row>
    <row r="107" spans="1:10" ht="31.5" x14ac:dyDescent="0.25">
      <c r="A107" s="92" t="s">
        <v>1134</v>
      </c>
      <c r="B107" s="6" t="s">
        <v>50</v>
      </c>
      <c r="C107" s="2" t="s">
        <v>10</v>
      </c>
      <c r="D107" s="406">
        <v>13</v>
      </c>
      <c r="E107" s="266" t="s">
        <v>215</v>
      </c>
      <c r="F107" s="267" t="s">
        <v>487</v>
      </c>
      <c r="G107" s="268" t="s">
        <v>519</v>
      </c>
      <c r="H107" s="2"/>
      <c r="I107" s="541">
        <f>SUM(I108:I109)</f>
        <v>912730</v>
      </c>
      <c r="J107" s="541">
        <f>SUM(J108:J109)</f>
        <v>850047</v>
      </c>
    </row>
    <row r="108" spans="1:10" ht="63" x14ac:dyDescent="0.25">
      <c r="A108" s="86" t="s">
        <v>86</v>
      </c>
      <c r="B108" s="406" t="s">
        <v>50</v>
      </c>
      <c r="C108" s="2" t="s">
        <v>10</v>
      </c>
      <c r="D108" s="406">
        <v>13</v>
      </c>
      <c r="E108" s="266" t="s">
        <v>215</v>
      </c>
      <c r="F108" s="267" t="s">
        <v>487</v>
      </c>
      <c r="G108" s="268" t="s">
        <v>519</v>
      </c>
      <c r="H108" s="2" t="s">
        <v>13</v>
      </c>
      <c r="I108" s="542">
        <v>882000</v>
      </c>
      <c r="J108" s="542">
        <v>850047</v>
      </c>
    </row>
    <row r="109" spans="1:10" ht="30.75" customHeight="1" x14ac:dyDescent="0.25">
      <c r="A109" s="91" t="s">
        <v>673</v>
      </c>
      <c r="B109" s="318" t="s">
        <v>50</v>
      </c>
      <c r="C109" s="2" t="s">
        <v>10</v>
      </c>
      <c r="D109" s="406">
        <v>13</v>
      </c>
      <c r="E109" s="266" t="s">
        <v>215</v>
      </c>
      <c r="F109" s="267" t="s">
        <v>487</v>
      </c>
      <c r="G109" s="268" t="s">
        <v>519</v>
      </c>
      <c r="H109" s="2" t="s">
        <v>16</v>
      </c>
      <c r="I109" s="542">
        <v>30730</v>
      </c>
      <c r="J109" s="542"/>
    </row>
    <row r="110" spans="1:10" ht="18.75" hidden="1" customHeight="1" x14ac:dyDescent="0.25">
      <c r="A110" s="27" t="s">
        <v>91</v>
      </c>
      <c r="B110" s="30" t="s">
        <v>50</v>
      </c>
      <c r="C110" s="28" t="s">
        <v>10</v>
      </c>
      <c r="D110" s="30">
        <v>13</v>
      </c>
      <c r="E110" s="257" t="s">
        <v>209</v>
      </c>
      <c r="F110" s="258" t="s">
        <v>487</v>
      </c>
      <c r="G110" s="259" t="s">
        <v>488</v>
      </c>
      <c r="H110" s="28"/>
      <c r="I110" s="540">
        <f t="shared" ref="I110:J112" si="10">SUM(I111)</f>
        <v>0</v>
      </c>
      <c r="J110" s="540">
        <f t="shared" si="10"/>
        <v>0</v>
      </c>
    </row>
    <row r="111" spans="1:10" ht="16.5" hidden="1" customHeight="1" x14ac:dyDescent="0.25">
      <c r="A111" s="92" t="s">
        <v>92</v>
      </c>
      <c r="B111" s="406" t="s">
        <v>50</v>
      </c>
      <c r="C111" s="2" t="s">
        <v>10</v>
      </c>
      <c r="D111" s="406">
        <v>13</v>
      </c>
      <c r="E111" s="284" t="s">
        <v>210</v>
      </c>
      <c r="F111" s="267" t="s">
        <v>487</v>
      </c>
      <c r="G111" s="268" t="s">
        <v>488</v>
      </c>
      <c r="H111" s="2"/>
      <c r="I111" s="541">
        <f t="shared" si="10"/>
        <v>0</v>
      </c>
      <c r="J111" s="541">
        <f t="shared" si="10"/>
        <v>0</v>
      </c>
    </row>
    <row r="112" spans="1:10" ht="19.5" hidden="1" customHeight="1" x14ac:dyDescent="0.25">
      <c r="A112" s="92" t="s">
        <v>686</v>
      </c>
      <c r="B112" s="406" t="s">
        <v>50</v>
      </c>
      <c r="C112" s="2" t="s">
        <v>10</v>
      </c>
      <c r="D112" s="406">
        <v>13</v>
      </c>
      <c r="E112" s="284" t="s">
        <v>210</v>
      </c>
      <c r="F112" s="267" t="s">
        <v>487</v>
      </c>
      <c r="G112" s="421">
        <v>10030</v>
      </c>
      <c r="H112" s="2"/>
      <c r="I112" s="541">
        <f t="shared" si="10"/>
        <v>0</v>
      </c>
      <c r="J112" s="541">
        <f t="shared" si="10"/>
        <v>0</v>
      </c>
    </row>
    <row r="113" spans="1:10" ht="16.5" hidden="1" customHeight="1" x14ac:dyDescent="0.25">
      <c r="A113" s="62" t="s">
        <v>40</v>
      </c>
      <c r="B113" s="406" t="s">
        <v>50</v>
      </c>
      <c r="C113" s="2" t="s">
        <v>10</v>
      </c>
      <c r="D113" s="406">
        <v>13</v>
      </c>
      <c r="E113" s="284" t="s">
        <v>210</v>
      </c>
      <c r="F113" s="267" t="s">
        <v>487</v>
      </c>
      <c r="G113" s="421">
        <v>10030</v>
      </c>
      <c r="H113" s="2" t="s">
        <v>39</v>
      </c>
      <c r="I113" s="542"/>
      <c r="J113" s="542"/>
    </row>
    <row r="114" spans="1:10" ht="31.5" x14ac:dyDescent="0.25">
      <c r="A114" s="27" t="s">
        <v>140</v>
      </c>
      <c r="B114" s="30" t="s">
        <v>50</v>
      </c>
      <c r="C114" s="28" t="s">
        <v>10</v>
      </c>
      <c r="D114" s="30">
        <v>13</v>
      </c>
      <c r="E114" s="251" t="s">
        <v>216</v>
      </c>
      <c r="F114" s="252" t="s">
        <v>487</v>
      </c>
      <c r="G114" s="253" t="s">
        <v>488</v>
      </c>
      <c r="H114" s="28"/>
      <c r="I114" s="540">
        <f>SUM(I115)</f>
        <v>5574130</v>
      </c>
      <c r="J114" s="540">
        <f>SUM(J115)</f>
        <v>5574130</v>
      </c>
    </row>
    <row r="115" spans="1:10" ht="31.5" x14ac:dyDescent="0.25">
      <c r="A115" s="86" t="s">
        <v>141</v>
      </c>
      <c r="B115" s="406" t="s">
        <v>50</v>
      </c>
      <c r="C115" s="2" t="s">
        <v>10</v>
      </c>
      <c r="D115" s="406">
        <v>13</v>
      </c>
      <c r="E115" s="266" t="s">
        <v>217</v>
      </c>
      <c r="F115" s="267" t="s">
        <v>487</v>
      </c>
      <c r="G115" s="268" t="s">
        <v>488</v>
      </c>
      <c r="H115" s="2"/>
      <c r="I115" s="541">
        <f>SUM(I116)</f>
        <v>5574130</v>
      </c>
      <c r="J115" s="541">
        <f>SUM(J116)</f>
        <v>5574130</v>
      </c>
    </row>
    <row r="116" spans="1:10" ht="31.5" x14ac:dyDescent="0.25">
      <c r="A116" s="3" t="s">
        <v>96</v>
      </c>
      <c r="B116" s="406" t="s">
        <v>50</v>
      </c>
      <c r="C116" s="2" t="s">
        <v>10</v>
      </c>
      <c r="D116" s="406">
        <v>13</v>
      </c>
      <c r="E116" s="266" t="s">
        <v>217</v>
      </c>
      <c r="F116" s="267" t="s">
        <v>487</v>
      </c>
      <c r="G116" s="268" t="s">
        <v>520</v>
      </c>
      <c r="H116" s="2"/>
      <c r="I116" s="541">
        <f>SUM(I117:I119)</f>
        <v>5574130</v>
      </c>
      <c r="J116" s="541">
        <f>SUM(J117:J119)</f>
        <v>5574130</v>
      </c>
    </row>
    <row r="117" spans="1:10" ht="63" x14ac:dyDescent="0.25">
      <c r="A117" s="86" t="s">
        <v>86</v>
      </c>
      <c r="B117" s="406" t="s">
        <v>50</v>
      </c>
      <c r="C117" s="2" t="s">
        <v>10</v>
      </c>
      <c r="D117" s="406">
        <v>13</v>
      </c>
      <c r="E117" s="266" t="s">
        <v>217</v>
      </c>
      <c r="F117" s="267" t="s">
        <v>487</v>
      </c>
      <c r="G117" s="268" t="s">
        <v>520</v>
      </c>
      <c r="H117" s="2" t="s">
        <v>13</v>
      </c>
      <c r="I117" s="542">
        <v>3563574</v>
      </c>
      <c r="J117" s="542">
        <v>3563574</v>
      </c>
    </row>
    <row r="118" spans="1:10" ht="30.75" customHeight="1" x14ac:dyDescent="0.25">
      <c r="A118" s="91" t="s">
        <v>673</v>
      </c>
      <c r="B118" s="318" t="s">
        <v>50</v>
      </c>
      <c r="C118" s="2" t="s">
        <v>10</v>
      </c>
      <c r="D118" s="406">
        <v>13</v>
      </c>
      <c r="E118" s="266" t="s">
        <v>217</v>
      </c>
      <c r="F118" s="267" t="s">
        <v>487</v>
      </c>
      <c r="G118" s="268" t="s">
        <v>520</v>
      </c>
      <c r="H118" s="2" t="s">
        <v>16</v>
      </c>
      <c r="I118" s="542">
        <v>1915313</v>
      </c>
      <c r="J118" s="542">
        <v>1915313</v>
      </c>
    </row>
    <row r="119" spans="1:10" ht="17.25" customHeight="1" x14ac:dyDescent="0.25">
      <c r="A119" s="3" t="s">
        <v>18</v>
      </c>
      <c r="B119" s="406" t="s">
        <v>50</v>
      </c>
      <c r="C119" s="2" t="s">
        <v>10</v>
      </c>
      <c r="D119" s="406">
        <v>13</v>
      </c>
      <c r="E119" s="266" t="s">
        <v>217</v>
      </c>
      <c r="F119" s="267" t="s">
        <v>487</v>
      </c>
      <c r="G119" s="268" t="s">
        <v>520</v>
      </c>
      <c r="H119" s="2" t="s">
        <v>17</v>
      </c>
      <c r="I119" s="542">
        <v>95243</v>
      </c>
      <c r="J119" s="542">
        <v>95243</v>
      </c>
    </row>
    <row r="120" spans="1:10" ht="19.5" hidden="1" customHeight="1" x14ac:dyDescent="0.25">
      <c r="A120" s="27" t="s">
        <v>685</v>
      </c>
      <c r="B120" s="30" t="s">
        <v>50</v>
      </c>
      <c r="C120" s="28" t="s">
        <v>10</v>
      </c>
      <c r="D120" s="30">
        <v>13</v>
      </c>
      <c r="E120" s="251" t="s">
        <v>683</v>
      </c>
      <c r="F120" s="252" t="s">
        <v>487</v>
      </c>
      <c r="G120" s="253" t="s">
        <v>488</v>
      </c>
      <c r="H120" s="28"/>
      <c r="I120" s="540">
        <f t="shared" ref="I120:J122" si="11">SUM(I121)</f>
        <v>0</v>
      </c>
      <c r="J120" s="540">
        <f t="shared" si="11"/>
        <v>0</v>
      </c>
    </row>
    <row r="121" spans="1:10" ht="17.25" hidden="1" customHeight="1" x14ac:dyDescent="0.25">
      <c r="A121" s="3" t="s">
        <v>22</v>
      </c>
      <c r="B121" s="406" t="s">
        <v>50</v>
      </c>
      <c r="C121" s="2" t="s">
        <v>10</v>
      </c>
      <c r="D121" s="406">
        <v>13</v>
      </c>
      <c r="E121" s="266" t="s">
        <v>684</v>
      </c>
      <c r="F121" s="267" t="s">
        <v>487</v>
      </c>
      <c r="G121" s="268" t="s">
        <v>488</v>
      </c>
      <c r="H121" s="2"/>
      <c r="I121" s="541">
        <f t="shared" si="11"/>
        <v>0</v>
      </c>
      <c r="J121" s="541">
        <f t="shared" si="11"/>
        <v>0</v>
      </c>
    </row>
    <row r="122" spans="1:10" ht="17.25" hidden="1" customHeight="1" x14ac:dyDescent="0.25">
      <c r="A122" s="3" t="s">
        <v>686</v>
      </c>
      <c r="B122" s="406" t="s">
        <v>50</v>
      </c>
      <c r="C122" s="2" t="s">
        <v>10</v>
      </c>
      <c r="D122" s="406">
        <v>13</v>
      </c>
      <c r="E122" s="266" t="s">
        <v>684</v>
      </c>
      <c r="F122" s="267" t="s">
        <v>487</v>
      </c>
      <c r="G122" s="421">
        <v>10030</v>
      </c>
      <c r="H122" s="2"/>
      <c r="I122" s="541">
        <f t="shared" si="11"/>
        <v>0</v>
      </c>
      <c r="J122" s="541">
        <f t="shared" si="11"/>
        <v>0</v>
      </c>
    </row>
    <row r="123" spans="1:10" ht="17.25" hidden="1" customHeight="1" x14ac:dyDescent="0.25">
      <c r="A123" s="62" t="s">
        <v>40</v>
      </c>
      <c r="B123" s="406" t="s">
        <v>50</v>
      </c>
      <c r="C123" s="2" t="s">
        <v>10</v>
      </c>
      <c r="D123" s="406">
        <v>13</v>
      </c>
      <c r="E123" s="266" t="s">
        <v>684</v>
      </c>
      <c r="F123" s="267" t="s">
        <v>487</v>
      </c>
      <c r="G123" s="421">
        <v>10030</v>
      </c>
      <c r="H123" s="2" t="s">
        <v>39</v>
      </c>
      <c r="I123" s="542"/>
      <c r="J123" s="542"/>
    </row>
    <row r="124" spans="1:10" ht="31.5" x14ac:dyDescent="0.25">
      <c r="A124" s="313" t="s">
        <v>76</v>
      </c>
      <c r="B124" s="19" t="s">
        <v>50</v>
      </c>
      <c r="C124" s="15" t="s">
        <v>15</v>
      </c>
      <c r="D124" s="19"/>
      <c r="E124" s="322"/>
      <c r="F124" s="323"/>
      <c r="G124" s="324"/>
      <c r="H124" s="15"/>
      <c r="I124" s="538">
        <f>SUM(I125)</f>
        <v>2044785</v>
      </c>
      <c r="J124" s="538">
        <f>SUM(J125)</f>
        <v>2044785</v>
      </c>
    </row>
    <row r="125" spans="1:10" ht="31.5" x14ac:dyDescent="0.25">
      <c r="A125" s="100" t="s">
        <v>77</v>
      </c>
      <c r="B125" s="26" t="s">
        <v>50</v>
      </c>
      <c r="C125" s="22" t="s">
        <v>15</v>
      </c>
      <c r="D125" s="57" t="s">
        <v>32</v>
      </c>
      <c r="E125" s="331"/>
      <c r="F125" s="332"/>
      <c r="G125" s="333"/>
      <c r="H125" s="22"/>
      <c r="I125" s="539">
        <f>SUM(I126)</f>
        <v>2044785</v>
      </c>
      <c r="J125" s="539">
        <f>SUM(J126)</f>
        <v>2044785</v>
      </c>
    </row>
    <row r="126" spans="1:10" ht="63" x14ac:dyDescent="0.25">
      <c r="A126" s="76" t="s">
        <v>142</v>
      </c>
      <c r="B126" s="30" t="s">
        <v>50</v>
      </c>
      <c r="C126" s="28" t="s">
        <v>15</v>
      </c>
      <c r="D126" s="42" t="s">
        <v>32</v>
      </c>
      <c r="E126" s="257" t="s">
        <v>218</v>
      </c>
      <c r="F126" s="258" t="s">
        <v>487</v>
      </c>
      <c r="G126" s="259" t="s">
        <v>488</v>
      </c>
      <c r="H126" s="28"/>
      <c r="I126" s="540">
        <f>SUM(I127,+I133)</f>
        <v>2044785</v>
      </c>
      <c r="J126" s="540">
        <f>SUM(J127,+J133)</f>
        <v>2044785</v>
      </c>
    </row>
    <row r="127" spans="1:10" ht="96" customHeight="1" x14ac:dyDescent="0.25">
      <c r="A127" s="77" t="s">
        <v>143</v>
      </c>
      <c r="B127" s="54" t="s">
        <v>50</v>
      </c>
      <c r="C127" s="2" t="s">
        <v>15</v>
      </c>
      <c r="D127" s="8" t="s">
        <v>32</v>
      </c>
      <c r="E127" s="284" t="s">
        <v>219</v>
      </c>
      <c r="F127" s="285" t="s">
        <v>487</v>
      </c>
      <c r="G127" s="286" t="s">
        <v>488</v>
      </c>
      <c r="H127" s="2"/>
      <c r="I127" s="541">
        <f>SUM(I128)</f>
        <v>1944785</v>
      </c>
      <c r="J127" s="541">
        <f>SUM(J128)</f>
        <v>1944785</v>
      </c>
    </row>
    <row r="128" spans="1:10" ht="47.25" x14ac:dyDescent="0.25">
      <c r="A128" s="77" t="s">
        <v>521</v>
      </c>
      <c r="B128" s="54" t="s">
        <v>50</v>
      </c>
      <c r="C128" s="2" t="s">
        <v>15</v>
      </c>
      <c r="D128" s="8" t="s">
        <v>32</v>
      </c>
      <c r="E128" s="284" t="s">
        <v>219</v>
      </c>
      <c r="F128" s="285" t="s">
        <v>10</v>
      </c>
      <c r="G128" s="286" t="s">
        <v>488</v>
      </c>
      <c r="H128" s="2"/>
      <c r="I128" s="541">
        <f>SUM(I129)</f>
        <v>1944785</v>
      </c>
      <c r="J128" s="541">
        <f>SUM(J129)</f>
        <v>1944785</v>
      </c>
    </row>
    <row r="129" spans="1:10" ht="31.5" x14ac:dyDescent="0.25">
      <c r="A129" s="3" t="s">
        <v>96</v>
      </c>
      <c r="B129" s="406" t="s">
        <v>50</v>
      </c>
      <c r="C129" s="2" t="s">
        <v>15</v>
      </c>
      <c r="D129" s="8" t="s">
        <v>32</v>
      </c>
      <c r="E129" s="284" t="s">
        <v>219</v>
      </c>
      <c r="F129" s="285" t="s">
        <v>10</v>
      </c>
      <c r="G129" s="286" t="s">
        <v>520</v>
      </c>
      <c r="H129" s="2"/>
      <c r="I129" s="541">
        <f>SUM(I130:I132)</f>
        <v>1944785</v>
      </c>
      <c r="J129" s="541">
        <f>SUM(J130:J132)</f>
        <v>1944785</v>
      </c>
    </row>
    <row r="130" spans="1:10" ht="63" x14ac:dyDescent="0.25">
      <c r="A130" s="86" t="s">
        <v>86</v>
      </c>
      <c r="B130" s="406" t="s">
        <v>50</v>
      </c>
      <c r="C130" s="2" t="s">
        <v>15</v>
      </c>
      <c r="D130" s="8" t="s">
        <v>32</v>
      </c>
      <c r="E130" s="284" t="s">
        <v>219</v>
      </c>
      <c r="F130" s="285" t="s">
        <v>10</v>
      </c>
      <c r="G130" s="286" t="s">
        <v>520</v>
      </c>
      <c r="H130" s="2" t="s">
        <v>13</v>
      </c>
      <c r="I130" s="542">
        <v>1834385</v>
      </c>
      <c r="J130" s="542">
        <v>1834385</v>
      </c>
    </row>
    <row r="131" spans="1:10" ht="33.75" customHeight="1" x14ac:dyDescent="0.25">
      <c r="A131" s="91" t="s">
        <v>673</v>
      </c>
      <c r="B131" s="318" t="s">
        <v>50</v>
      </c>
      <c r="C131" s="2" t="s">
        <v>15</v>
      </c>
      <c r="D131" s="8" t="s">
        <v>32</v>
      </c>
      <c r="E131" s="284" t="s">
        <v>219</v>
      </c>
      <c r="F131" s="285" t="s">
        <v>10</v>
      </c>
      <c r="G131" s="286" t="s">
        <v>520</v>
      </c>
      <c r="H131" s="2" t="s">
        <v>16</v>
      </c>
      <c r="I131" s="542">
        <v>108000</v>
      </c>
      <c r="J131" s="542">
        <v>108000</v>
      </c>
    </row>
    <row r="132" spans="1:10" ht="16.5" customHeight="1" x14ac:dyDescent="0.25">
      <c r="A132" s="3" t="s">
        <v>18</v>
      </c>
      <c r="B132" s="406" t="s">
        <v>50</v>
      </c>
      <c r="C132" s="2" t="s">
        <v>15</v>
      </c>
      <c r="D132" s="8" t="s">
        <v>32</v>
      </c>
      <c r="E132" s="284" t="s">
        <v>219</v>
      </c>
      <c r="F132" s="285" t="s">
        <v>10</v>
      </c>
      <c r="G132" s="286" t="s">
        <v>520</v>
      </c>
      <c r="H132" s="2" t="s">
        <v>17</v>
      </c>
      <c r="I132" s="542">
        <v>2400</v>
      </c>
      <c r="J132" s="542">
        <v>2400</v>
      </c>
    </row>
    <row r="133" spans="1:10" ht="111.75" customHeight="1" x14ac:dyDescent="0.25">
      <c r="A133" s="393" t="s">
        <v>632</v>
      </c>
      <c r="B133" s="54" t="s">
        <v>50</v>
      </c>
      <c r="C133" s="44" t="s">
        <v>15</v>
      </c>
      <c r="D133" s="61" t="s">
        <v>32</v>
      </c>
      <c r="E133" s="260" t="s">
        <v>628</v>
      </c>
      <c r="F133" s="261" t="s">
        <v>487</v>
      </c>
      <c r="G133" s="262" t="s">
        <v>488</v>
      </c>
      <c r="H133" s="2"/>
      <c r="I133" s="541">
        <f t="shared" ref="I133:J135" si="12">SUM(I134)</f>
        <v>100000</v>
      </c>
      <c r="J133" s="541">
        <f t="shared" si="12"/>
        <v>100000</v>
      </c>
    </row>
    <row r="134" spans="1:10" ht="48" customHeight="1" x14ac:dyDescent="0.25">
      <c r="A134" s="104" t="s">
        <v>630</v>
      </c>
      <c r="B134" s="54" t="s">
        <v>50</v>
      </c>
      <c r="C134" s="44" t="s">
        <v>15</v>
      </c>
      <c r="D134" s="61" t="s">
        <v>32</v>
      </c>
      <c r="E134" s="260" t="s">
        <v>628</v>
      </c>
      <c r="F134" s="261" t="s">
        <v>10</v>
      </c>
      <c r="G134" s="262" t="s">
        <v>488</v>
      </c>
      <c r="H134" s="2"/>
      <c r="I134" s="541">
        <f t="shared" si="12"/>
        <v>100000</v>
      </c>
      <c r="J134" s="541">
        <f t="shared" si="12"/>
        <v>100000</v>
      </c>
    </row>
    <row r="135" spans="1:10" ht="48" customHeight="1" x14ac:dyDescent="0.25">
      <c r="A135" s="3" t="s">
        <v>631</v>
      </c>
      <c r="B135" s="54" t="s">
        <v>50</v>
      </c>
      <c r="C135" s="44" t="s">
        <v>15</v>
      </c>
      <c r="D135" s="61" t="s">
        <v>32</v>
      </c>
      <c r="E135" s="260" t="s">
        <v>628</v>
      </c>
      <c r="F135" s="261" t="s">
        <v>10</v>
      </c>
      <c r="G135" s="268" t="s">
        <v>629</v>
      </c>
      <c r="H135" s="2"/>
      <c r="I135" s="541">
        <f t="shared" si="12"/>
        <v>100000</v>
      </c>
      <c r="J135" s="541">
        <f t="shared" si="12"/>
        <v>100000</v>
      </c>
    </row>
    <row r="136" spans="1:10" ht="31.5" customHeight="1" x14ac:dyDescent="0.25">
      <c r="A136" s="91" t="s">
        <v>673</v>
      </c>
      <c r="B136" s="54" t="s">
        <v>50</v>
      </c>
      <c r="C136" s="44" t="s">
        <v>15</v>
      </c>
      <c r="D136" s="61" t="s">
        <v>32</v>
      </c>
      <c r="E136" s="260" t="s">
        <v>628</v>
      </c>
      <c r="F136" s="261" t="s">
        <v>10</v>
      </c>
      <c r="G136" s="268" t="s">
        <v>629</v>
      </c>
      <c r="H136" s="2" t="s">
        <v>16</v>
      </c>
      <c r="I136" s="542">
        <v>100000</v>
      </c>
      <c r="J136" s="542">
        <v>100000</v>
      </c>
    </row>
    <row r="137" spans="1:10" ht="15.75" x14ac:dyDescent="0.25">
      <c r="A137" s="313" t="s">
        <v>25</v>
      </c>
      <c r="B137" s="19" t="s">
        <v>50</v>
      </c>
      <c r="C137" s="15" t="s">
        <v>20</v>
      </c>
      <c r="D137" s="19"/>
      <c r="E137" s="322"/>
      <c r="F137" s="323"/>
      <c r="G137" s="324"/>
      <c r="H137" s="15"/>
      <c r="I137" s="538">
        <f>SUM(I138+I144+I169)</f>
        <v>7005335</v>
      </c>
      <c r="J137" s="538">
        <f>SUM(J138+J144+J169)</f>
        <v>7444602</v>
      </c>
    </row>
    <row r="138" spans="1:10" ht="15.75" x14ac:dyDescent="0.25">
      <c r="A138" s="100" t="s">
        <v>266</v>
      </c>
      <c r="B138" s="26" t="s">
        <v>50</v>
      </c>
      <c r="C138" s="22" t="s">
        <v>20</v>
      </c>
      <c r="D138" s="57" t="s">
        <v>35</v>
      </c>
      <c r="E138" s="331"/>
      <c r="F138" s="332"/>
      <c r="G138" s="333"/>
      <c r="H138" s="22"/>
      <c r="I138" s="539">
        <f t="shared" ref="I138:J142" si="13">SUM(I139)</f>
        <v>450000</v>
      </c>
      <c r="J138" s="539">
        <f t="shared" si="13"/>
        <v>450000</v>
      </c>
    </row>
    <row r="139" spans="1:10" ht="63" x14ac:dyDescent="0.25">
      <c r="A139" s="76" t="s">
        <v>146</v>
      </c>
      <c r="B139" s="30" t="s">
        <v>50</v>
      </c>
      <c r="C139" s="28" t="s">
        <v>20</v>
      </c>
      <c r="D139" s="30" t="s">
        <v>35</v>
      </c>
      <c r="E139" s="251" t="s">
        <v>524</v>
      </c>
      <c r="F139" s="252" t="s">
        <v>487</v>
      </c>
      <c r="G139" s="253" t="s">
        <v>488</v>
      </c>
      <c r="H139" s="28"/>
      <c r="I139" s="540">
        <f t="shared" si="13"/>
        <v>450000</v>
      </c>
      <c r="J139" s="540">
        <f t="shared" si="13"/>
        <v>450000</v>
      </c>
    </row>
    <row r="140" spans="1:10" ht="81" customHeight="1" x14ac:dyDescent="0.25">
      <c r="A140" s="77" t="s">
        <v>191</v>
      </c>
      <c r="B140" s="54" t="s">
        <v>50</v>
      </c>
      <c r="C140" s="44" t="s">
        <v>20</v>
      </c>
      <c r="D140" s="54" t="s">
        <v>35</v>
      </c>
      <c r="E140" s="254" t="s">
        <v>229</v>
      </c>
      <c r="F140" s="255" t="s">
        <v>487</v>
      </c>
      <c r="G140" s="256" t="s">
        <v>488</v>
      </c>
      <c r="H140" s="44"/>
      <c r="I140" s="541">
        <f t="shared" si="13"/>
        <v>450000</v>
      </c>
      <c r="J140" s="541">
        <f t="shared" si="13"/>
        <v>450000</v>
      </c>
    </row>
    <row r="141" spans="1:10" ht="33.75" customHeight="1" x14ac:dyDescent="0.25">
      <c r="A141" s="77" t="s">
        <v>525</v>
      </c>
      <c r="B141" s="54" t="s">
        <v>50</v>
      </c>
      <c r="C141" s="44" t="s">
        <v>20</v>
      </c>
      <c r="D141" s="54" t="s">
        <v>35</v>
      </c>
      <c r="E141" s="254" t="s">
        <v>229</v>
      </c>
      <c r="F141" s="255" t="s">
        <v>10</v>
      </c>
      <c r="G141" s="256" t="s">
        <v>488</v>
      </c>
      <c r="H141" s="44"/>
      <c r="I141" s="541">
        <f t="shared" si="13"/>
        <v>450000</v>
      </c>
      <c r="J141" s="541">
        <f t="shared" si="13"/>
        <v>450000</v>
      </c>
    </row>
    <row r="142" spans="1:10" ht="15.75" customHeight="1" x14ac:dyDescent="0.25">
      <c r="A142" s="77" t="s">
        <v>192</v>
      </c>
      <c r="B142" s="54" t="s">
        <v>50</v>
      </c>
      <c r="C142" s="44" t="s">
        <v>20</v>
      </c>
      <c r="D142" s="54" t="s">
        <v>35</v>
      </c>
      <c r="E142" s="254" t="s">
        <v>229</v>
      </c>
      <c r="F142" s="255" t="s">
        <v>10</v>
      </c>
      <c r="G142" s="256" t="s">
        <v>526</v>
      </c>
      <c r="H142" s="44"/>
      <c r="I142" s="541">
        <f t="shared" si="13"/>
        <v>450000</v>
      </c>
      <c r="J142" s="541">
        <f t="shared" si="13"/>
        <v>450000</v>
      </c>
    </row>
    <row r="143" spans="1:10" ht="15.75" customHeight="1" x14ac:dyDescent="0.25">
      <c r="A143" s="3" t="s">
        <v>18</v>
      </c>
      <c r="B143" s="406" t="s">
        <v>50</v>
      </c>
      <c r="C143" s="44" t="s">
        <v>20</v>
      </c>
      <c r="D143" s="54" t="s">
        <v>35</v>
      </c>
      <c r="E143" s="254" t="s">
        <v>229</v>
      </c>
      <c r="F143" s="255" t="s">
        <v>10</v>
      </c>
      <c r="G143" s="256" t="s">
        <v>526</v>
      </c>
      <c r="H143" s="44" t="s">
        <v>17</v>
      </c>
      <c r="I143" s="543">
        <v>450000</v>
      </c>
      <c r="J143" s="543">
        <v>450000</v>
      </c>
    </row>
    <row r="144" spans="1:10" ht="15.75" x14ac:dyDescent="0.25">
      <c r="A144" s="100" t="s">
        <v>145</v>
      </c>
      <c r="B144" s="26" t="s">
        <v>50</v>
      </c>
      <c r="C144" s="22" t="s">
        <v>20</v>
      </c>
      <c r="D144" s="26" t="s">
        <v>32</v>
      </c>
      <c r="E144" s="101"/>
      <c r="F144" s="325"/>
      <c r="G144" s="326"/>
      <c r="H144" s="22"/>
      <c r="I144" s="539">
        <f>SUM(I145+I162)</f>
        <v>6323503</v>
      </c>
      <c r="J144" s="539">
        <f>SUM(J145+J162)</f>
        <v>6762770</v>
      </c>
    </row>
    <row r="145" spans="1:12" ht="63" x14ac:dyDescent="0.25">
      <c r="A145" s="76" t="s">
        <v>146</v>
      </c>
      <c r="B145" s="30" t="s">
        <v>50</v>
      </c>
      <c r="C145" s="28" t="s">
        <v>20</v>
      </c>
      <c r="D145" s="30" t="s">
        <v>32</v>
      </c>
      <c r="E145" s="251" t="s">
        <v>524</v>
      </c>
      <c r="F145" s="252" t="s">
        <v>487</v>
      </c>
      <c r="G145" s="253" t="s">
        <v>488</v>
      </c>
      <c r="H145" s="28"/>
      <c r="I145" s="540">
        <f>SUM(I146+I158)</f>
        <v>5979464</v>
      </c>
      <c r="J145" s="540">
        <f>SUM(J146+J158)</f>
        <v>6762770</v>
      </c>
    </row>
    <row r="146" spans="1:12" ht="65.25" customHeight="1" x14ac:dyDescent="0.25">
      <c r="A146" s="77" t="s">
        <v>147</v>
      </c>
      <c r="B146" s="54" t="s">
        <v>50</v>
      </c>
      <c r="C146" s="44" t="s">
        <v>20</v>
      </c>
      <c r="D146" s="54" t="s">
        <v>32</v>
      </c>
      <c r="E146" s="254" t="s">
        <v>221</v>
      </c>
      <c r="F146" s="255" t="s">
        <v>487</v>
      </c>
      <c r="G146" s="256" t="s">
        <v>488</v>
      </c>
      <c r="H146" s="44"/>
      <c r="I146" s="541">
        <f>SUM(I147)</f>
        <v>5928584</v>
      </c>
      <c r="J146" s="541">
        <f>SUM(J147)</f>
        <v>6711890</v>
      </c>
    </row>
    <row r="147" spans="1:12" ht="47.25" customHeight="1" x14ac:dyDescent="0.25">
      <c r="A147" s="77" t="s">
        <v>527</v>
      </c>
      <c r="B147" s="54" t="s">
        <v>50</v>
      </c>
      <c r="C147" s="44" t="s">
        <v>20</v>
      </c>
      <c r="D147" s="54" t="s">
        <v>32</v>
      </c>
      <c r="E147" s="254" t="s">
        <v>221</v>
      </c>
      <c r="F147" s="255" t="s">
        <v>10</v>
      </c>
      <c r="G147" s="256" t="s">
        <v>488</v>
      </c>
      <c r="H147" s="44"/>
      <c r="I147" s="541">
        <f>SUM(I148+I150+I152+I154+I156)</f>
        <v>5928584</v>
      </c>
      <c r="J147" s="541">
        <f>SUM(J148+J150+J152+J154+J156)</f>
        <v>6711890</v>
      </c>
    </row>
    <row r="148" spans="1:12" ht="47.25" hidden="1" customHeight="1" x14ac:dyDescent="0.25">
      <c r="A148" s="77" t="s">
        <v>915</v>
      </c>
      <c r="B148" s="54" t="s">
        <v>50</v>
      </c>
      <c r="C148" s="44" t="s">
        <v>20</v>
      </c>
      <c r="D148" s="54" t="s">
        <v>32</v>
      </c>
      <c r="E148" s="254" t="s">
        <v>221</v>
      </c>
      <c r="F148" s="255" t="s">
        <v>10</v>
      </c>
      <c r="G148" s="484">
        <v>13390</v>
      </c>
      <c r="H148" s="44"/>
      <c r="I148" s="541">
        <f>SUM(I149)</f>
        <v>0</v>
      </c>
      <c r="J148" s="541">
        <f>SUM(J149)</f>
        <v>0</v>
      </c>
    </row>
    <row r="149" spans="1:12" ht="33" hidden="1" customHeight="1" x14ac:dyDescent="0.25">
      <c r="A149" s="77" t="s">
        <v>190</v>
      </c>
      <c r="B149" s="54" t="s">
        <v>50</v>
      </c>
      <c r="C149" s="44" t="s">
        <v>20</v>
      </c>
      <c r="D149" s="54" t="s">
        <v>32</v>
      </c>
      <c r="E149" s="254" t="s">
        <v>221</v>
      </c>
      <c r="F149" s="255" t="s">
        <v>10</v>
      </c>
      <c r="G149" s="484">
        <v>13390</v>
      </c>
      <c r="H149" s="44" t="s">
        <v>185</v>
      </c>
      <c r="I149" s="543"/>
      <c r="J149" s="543"/>
    </row>
    <row r="150" spans="1:12" ht="18" hidden="1" customHeight="1" x14ac:dyDescent="0.25">
      <c r="A150" s="77" t="s">
        <v>916</v>
      </c>
      <c r="B150" s="54" t="s">
        <v>50</v>
      </c>
      <c r="C150" s="44" t="s">
        <v>20</v>
      </c>
      <c r="D150" s="54" t="s">
        <v>32</v>
      </c>
      <c r="E150" s="254" t="s">
        <v>221</v>
      </c>
      <c r="F150" s="255" t="s">
        <v>10</v>
      </c>
      <c r="G150" s="256" t="s">
        <v>917</v>
      </c>
      <c r="H150" s="44"/>
      <c r="I150" s="541">
        <f>SUM(I151)</f>
        <v>0</v>
      </c>
      <c r="J150" s="541">
        <f>SUM(J151)</f>
        <v>0</v>
      </c>
    </row>
    <row r="151" spans="1:12" ht="33" hidden="1" customHeight="1" x14ac:dyDescent="0.25">
      <c r="A151" s="77" t="s">
        <v>190</v>
      </c>
      <c r="B151" s="54" t="s">
        <v>50</v>
      </c>
      <c r="C151" s="44" t="s">
        <v>20</v>
      </c>
      <c r="D151" s="54" t="s">
        <v>32</v>
      </c>
      <c r="E151" s="254" t="s">
        <v>221</v>
      </c>
      <c r="F151" s="255" t="s">
        <v>10</v>
      </c>
      <c r="G151" s="256" t="s">
        <v>917</v>
      </c>
      <c r="H151" s="44" t="s">
        <v>185</v>
      </c>
      <c r="I151" s="543"/>
      <c r="J151" s="543"/>
    </row>
    <row r="152" spans="1:12" ht="33.75" customHeight="1" x14ac:dyDescent="0.25">
      <c r="A152" s="77" t="s">
        <v>148</v>
      </c>
      <c r="B152" s="54" t="s">
        <v>50</v>
      </c>
      <c r="C152" s="44" t="s">
        <v>20</v>
      </c>
      <c r="D152" s="54" t="s">
        <v>32</v>
      </c>
      <c r="E152" s="254" t="s">
        <v>221</v>
      </c>
      <c r="F152" s="255" t="s">
        <v>10</v>
      </c>
      <c r="G152" s="256" t="s">
        <v>528</v>
      </c>
      <c r="H152" s="44"/>
      <c r="I152" s="541">
        <f>SUM(I153)</f>
        <v>5928584</v>
      </c>
      <c r="J152" s="541">
        <f>SUM(J153)</f>
        <v>6711890</v>
      </c>
      <c r="K152" s="487"/>
      <c r="L152" s="487"/>
    </row>
    <row r="153" spans="1:12" ht="33.75" customHeight="1" x14ac:dyDescent="0.25">
      <c r="A153" s="77" t="s">
        <v>190</v>
      </c>
      <c r="B153" s="54" t="s">
        <v>50</v>
      </c>
      <c r="C153" s="44" t="s">
        <v>20</v>
      </c>
      <c r="D153" s="54" t="s">
        <v>32</v>
      </c>
      <c r="E153" s="254" t="s">
        <v>221</v>
      </c>
      <c r="F153" s="255" t="s">
        <v>10</v>
      </c>
      <c r="G153" s="256" t="s">
        <v>528</v>
      </c>
      <c r="H153" s="44" t="s">
        <v>185</v>
      </c>
      <c r="I153" s="543">
        <v>5928584</v>
      </c>
      <c r="J153" s="543">
        <v>6711890</v>
      </c>
    </row>
    <row r="154" spans="1:12" ht="30" hidden="1" customHeight="1" x14ac:dyDescent="0.25">
      <c r="A154" s="77" t="s">
        <v>529</v>
      </c>
      <c r="B154" s="54" t="s">
        <v>50</v>
      </c>
      <c r="C154" s="44" t="s">
        <v>20</v>
      </c>
      <c r="D154" s="54" t="s">
        <v>32</v>
      </c>
      <c r="E154" s="254" t="s">
        <v>221</v>
      </c>
      <c r="F154" s="255" t="s">
        <v>10</v>
      </c>
      <c r="G154" s="256" t="s">
        <v>530</v>
      </c>
      <c r="H154" s="44"/>
      <c r="I154" s="541">
        <f>SUM(I155)</f>
        <v>0</v>
      </c>
      <c r="J154" s="541">
        <f>SUM(J155)</f>
        <v>0</v>
      </c>
    </row>
    <row r="155" spans="1:12" ht="19.5" hidden="1" customHeight="1" x14ac:dyDescent="0.25">
      <c r="A155" s="77" t="s">
        <v>21</v>
      </c>
      <c r="B155" s="54" t="s">
        <v>50</v>
      </c>
      <c r="C155" s="44" t="s">
        <v>20</v>
      </c>
      <c r="D155" s="54" t="s">
        <v>32</v>
      </c>
      <c r="E155" s="106" t="s">
        <v>221</v>
      </c>
      <c r="F155" s="300" t="s">
        <v>10</v>
      </c>
      <c r="G155" s="301" t="s">
        <v>530</v>
      </c>
      <c r="H155" s="44" t="s">
        <v>70</v>
      </c>
      <c r="I155" s="543"/>
      <c r="J155" s="543"/>
    </row>
    <row r="156" spans="1:12" ht="47.25" hidden="1" x14ac:dyDescent="0.25">
      <c r="A156" s="77" t="s">
        <v>531</v>
      </c>
      <c r="B156" s="54" t="s">
        <v>50</v>
      </c>
      <c r="C156" s="44" t="s">
        <v>20</v>
      </c>
      <c r="D156" s="54" t="s">
        <v>32</v>
      </c>
      <c r="E156" s="254" t="s">
        <v>221</v>
      </c>
      <c r="F156" s="255" t="s">
        <v>10</v>
      </c>
      <c r="G156" s="256" t="s">
        <v>532</v>
      </c>
      <c r="H156" s="44"/>
      <c r="I156" s="541">
        <f>SUM(I157)</f>
        <v>0</v>
      </c>
      <c r="J156" s="541">
        <f>SUM(J157)</f>
        <v>0</v>
      </c>
    </row>
    <row r="157" spans="1:12" ht="18" hidden="1" customHeight="1" x14ac:dyDescent="0.25">
      <c r="A157" s="77" t="s">
        <v>21</v>
      </c>
      <c r="B157" s="54" t="s">
        <v>50</v>
      </c>
      <c r="C157" s="44" t="s">
        <v>20</v>
      </c>
      <c r="D157" s="54" t="s">
        <v>32</v>
      </c>
      <c r="E157" s="254" t="s">
        <v>221</v>
      </c>
      <c r="F157" s="255" t="s">
        <v>10</v>
      </c>
      <c r="G157" s="256" t="s">
        <v>532</v>
      </c>
      <c r="H157" s="44" t="s">
        <v>70</v>
      </c>
      <c r="I157" s="543"/>
      <c r="J157" s="543"/>
    </row>
    <row r="158" spans="1:12" ht="78.75" x14ac:dyDescent="0.25">
      <c r="A158" s="77" t="s">
        <v>264</v>
      </c>
      <c r="B158" s="54" t="s">
        <v>50</v>
      </c>
      <c r="C158" s="44" t="s">
        <v>20</v>
      </c>
      <c r="D158" s="124" t="s">
        <v>32</v>
      </c>
      <c r="E158" s="254" t="s">
        <v>262</v>
      </c>
      <c r="F158" s="255" t="s">
        <v>487</v>
      </c>
      <c r="G158" s="256" t="s">
        <v>488</v>
      </c>
      <c r="H158" s="44"/>
      <c r="I158" s="541">
        <f t="shared" ref="I158:J160" si="14">SUM(I159)</f>
        <v>50880</v>
      </c>
      <c r="J158" s="541">
        <f t="shared" si="14"/>
        <v>50880</v>
      </c>
    </row>
    <row r="159" spans="1:12" ht="47.25" x14ac:dyDescent="0.25">
      <c r="A159" s="77" t="s">
        <v>533</v>
      </c>
      <c r="B159" s="54" t="s">
        <v>50</v>
      </c>
      <c r="C159" s="44" t="s">
        <v>20</v>
      </c>
      <c r="D159" s="124" t="s">
        <v>32</v>
      </c>
      <c r="E159" s="254" t="s">
        <v>262</v>
      </c>
      <c r="F159" s="255" t="s">
        <v>10</v>
      </c>
      <c r="G159" s="256" t="s">
        <v>488</v>
      </c>
      <c r="H159" s="44"/>
      <c r="I159" s="541">
        <f t="shared" si="14"/>
        <v>50880</v>
      </c>
      <c r="J159" s="541">
        <f t="shared" si="14"/>
        <v>50880</v>
      </c>
    </row>
    <row r="160" spans="1:12" ht="31.5" x14ac:dyDescent="0.25">
      <c r="A160" s="77" t="s">
        <v>263</v>
      </c>
      <c r="B160" s="54" t="s">
        <v>50</v>
      </c>
      <c r="C160" s="44" t="s">
        <v>20</v>
      </c>
      <c r="D160" s="124" t="s">
        <v>32</v>
      </c>
      <c r="E160" s="254" t="s">
        <v>262</v>
      </c>
      <c r="F160" s="255" t="s">
        <v>10</v>
      </c>
      <c r="G160" s="256" t="s">
        <v>534</v>
      </c>
      <c r="H160" s="44"/>
      <c r="I160" s="541">
        <f t="shared" si="14"/>
        <v>50880</v>
      </c>
      <c r="J160" s="541">
        <f t="shared" si="14"/>
        <v>50880</v>
      </c>
    </row>
    <row r="161" spans="1:10" ht="31.5" customHeight="1" x14ac:dyDescent="0.25">
      <c r="A161" s="415" t="s">
        <v>673</v>
      </c>
      <c r="B161" s="318" t="s">
        <v>50</v>
      </c>
      <c r="C161" s="44" t="s">
        <v>20</v>
      </c>
      <c r="D161" s="124" t="s">
        <v>32</v>
      </c>
      <c r="E161" s="254" t="s">
        <v>262</v>
      </c>
      <c r="F161" s="255" t="s">
        <v>10</v>
      </c>
      <c r="G161" s="256" t="s">
        <v>534</v>
      </c>
      <c r="H161" s="44" t="s">
        <v>16</v>
      </c>
      <c r="I161" s="543">
        <v>50880</v>
      </c>
      <c r="J161" s="543">
        <v>50880</v>
      </c>
    </row>
    <row r="162" spans="1:10" ht="31.5" customHeight="1" x14ac:dyDescent="0.25">
      <c r="A162" s="118" t="s">
        <v>188</v>
      </c>
      <c r="B162" s="32" t="s">
        <v>50</v>
      </c>
      <c r="C162" s="28" t="s">
        <v>20</v>
      </c>
      <c r="D162" s="123" t="s">
        <v>32</v>
      </c>
      <c r="E162" s="257" t="s">
        <v>226</v>
      </c>
      <c r="F162" s="258" t="s">
        <v>487</v>
      </c>
      <c r="G162" s="259" t="s">
        <v>488</v>
      </c>
      <c r="H162" s="28"/>
      <c r="I162" s="540">
        <f>SUM(I163)</f>
        <v>344039</v>
      </c>
      <c r="J162" s="540">
        <f>SUM(J163)</f>
        <v>0</v>
      </c>
    </row>
    <row r="163" spans="1:10" ht="65.25" customHeight="1" x14ac:dyDescent="0.25">
      <c r="A163" s="7" t="s">
        <v>189</v>
      </c>
      <c r="B163" s="6" t="s">
        <v>50</v>
      </c>
      <c r="C163" s="44" t="s">
        <v>20</v>
      </c>
      <c r="D163" s="124" t="s">
        <v>32</v>
      </c>
      <c r="E163" s="260" t="s">
        <v>227</v>
      </c>
      <c r="F163" s="261" t="s">
        <v>487</v>
      </c>
      <c r="G163" s="262" t="s">
        <v>488</v>
      </c>
      <c r="H163" s="44"/>
      <c r="I163" s="541">
        <f>SUM(I164)</f>
        <v>344039</v>
      </c>
      <c r="J163" s="541">
        <f>SUM(J164)</f>
        <v>0</v>
      </c>
    </row>
    <row r="164" spans="1:10" ht="49.5" customHeight="1" x14ac:dyDescent="0.25">
      <c r="A164" s="7" t="s">
        <v>548</v>
      </c>
      <c r="B164" s="6" t="s">
        <v>50</v>
      </c>
      <c r="C164" s="44" t="s">
        <v>20</v>
      </c>
      <c r="D164" s="124" t="s">
        <v>32</v>
      </c>
      <c r="E164" s="260" t="s">
        <v>227</v>
      </c>
      <c r="F164" s="261" t="s">
        <v>12</v>
      </c>
      <c r="G164" s="262" t="s">
        <v>488</v>
      </c>
      <c r="H164" s="44"/>
      <c r="I164" s="541">
        <f>SUM(I165+I167)</f>
        <v>344039</v>
      </c>
      <c r="J164" s="541">
        <f>SUM(J165+J167)</f>
        <v>0</v>
      </c>
    </row>
    <row r="165" spans="1:10" ht="31.5" customHeight="1" x14ac:dyDescent="0.25">
      <c r="A165" s="7" t="s">
        <v>918</v>
      </c>
      <c r="B165" s="6" t="s">
        <v>50</v>
      </c>
      <c r="C165" s="44" t="s">
        <v>20</v>
      </c>
      <c r="D165" s="124" t="s">
        <v>32</v>
      </c>
      <c r="E165" s="260" t="s">
        <v>227</v>
      </c>
      <c r="F165" s="261" t="s">
        <v>12</v>
      </c>
      <c r="G165" s="262" t="s">
        <v>976</v>
      </c>
      <c r="H165" s="44"/>
      <c r="I165" s="541">
        <f>SUM(I166)</f>
        <v>344039</v>
      </c>
      <c r="J165" s="541">
        <f>SUM(J166)</f>
        <v>0</v>
      </c>
    </row>
    <row r="166" spans="1:10" ht="31.5" customHeight="1" x14ac:dyDescent="0.25">
      <c r="A166" s="7" t="s">
        <v>190</v>
      </c>
      <c r="B166" s="6" t="s">
        <v>50</v>
      </c>
      <c r="C166" s="44" t="s">
        <v>20</v>
      </c>
      <c r="D166" s="124" t="s">
        <v>32</v>
      </c>
      <c r="E166" s="260" t="s">
        <v>227</v>
      </c>
      <c r="F166" s="261" t="s">
        <v>12</v>
      </c>
      <c r="G166" s="262" t="s">
        <v>976</v>
      </c>
      <c r="H166" s="44" t="s">
        <v>185</v>
      </c>
      <c r="I166" s="543">
        <v>344039</v>
      </c>
      <c r="J166" s="543"/>
    </row>
    <row r="167" spans="1:10" ht="18" hidden="1" customHeight="1" x14ac:dyDescent="0.25">
      <c r="A167" s="7" t="s">
        <v>920</v>
      </c>
      <c r="B167" s="6" t="s">
        <v>50</v>
      </c>
      <c r="C167" s="44" t="s">
        <v>20</v>
      </c>
      <c r="D167" s="124" t="s">
        <v>32</v>
      </c>
      <c r="E167" s="260" t="s">
        <v>227</v>
      </c>
      <c r="F167" s="261" t="s">
        <v>12</v>
      </c>
      <c r="G167" s="262" t="s">
        <v>921</v>
      </c>
      <c r="H167" s="44"/>
      <c r="I167" s="541">
        <f>SUM(I168)</f>
        <v>0</v>
      </c>
      <c r="J167" s="541">
        <f>SUM(J168)</f>
        <v>0</v>
      </c>
    </row>
    <row r="168" spans="1:10" ht="31.5" hidden="1" customHeight="1" x14ac:dyDescent="0.25">
      <c r="A168" s="7" t="s">
        <v>190</v>
      </c>
      <c r="B168" s="6" t="s">
        <v>50</v>
      </c>
      <c r="C168" s="44" t="s">
        <v>20</v>
      </c>
      <c r="D168" s="124" t="s">
        <v>32</v>
      </c>
      <c r="E168" s="260" t="s">
        <v>227</v>
      </c>
      <c r="F168" s="261" t="s">
        <v>12</v>
      </c>
      <c r="G168" s="262" t="s">
        <v>921</v>
      </c>
      <c r="H168" s="44" t="s">
        <v>185</v>
      </c>
      <c r="I168" s="543"/>
      <c r="J168" s="543"/>
    </row>
    <row r="169" spans="1:10" ht="15.75" x14ac:dyDescent="0.25">
      <c r="A169" s="100" t="s">
        <v>26</v>
      </c>
      <c r="B169" s="26" t="s">
        <v>50</v>
      </c>
      <c r="C169" s="22" t="s">
        <v>20</v>
      </c>
      <c r="D169" s="26">
        <v>12</v>
      </c>
      <c r="E169" s="101"/>
      <c r="F169" s="325"/>
      <c r="G169" s="326"/>
      <c r="H169" s="22"/>
      <c r="I169" s="539">
        <f>SUM(I170,I175,I180,I189,I196)</f>
        <v>231832</v>
      </c>
      <c r="J169" s="539">
        <f>SUM(J170,J175,J180,J189,J196)</f>
        <v>231832</v>
      </c>
    </row>
    <row r="170" spans="1:10" ht="47.25" x14ac:dyDescent="0.25">
      <c r="A170" s="27" t="s">
        <v>138</v>
      </c>
      <c r="B170" s="30" t="s">
        <v>50</v>
      </c>
      <c r="C170" s="28" t="s">
        <v>20</v>
      </c>
      <c r="D170" s="30">
        <v>12</v>
      </c>
      <c r="E170" s="251" t="s">
        <v>513</v>
      </c>
      <c r="F170" s="252" t="s">
        <v>487</v>
      </c>
      <c r="G170" s="253" t="s">
        <v>488</v>
      </c>
      <c r="H170" s="28"/>
      <c r="I170" s="540">
        <f t="shared" ref="I170:J173" si="15">SUM(I171)</f>
        <v>100000</v>
      </c>
      <c r="J170" s="540">
        <f t="shared" si="15"/>
        <v>100000</v>
      </c>
    </row>
    <row r="171" spans="1:10" ht="66.75" customHeight="1" x14ac:dyDescent="0.25">
      <c r="A171" s="55" t="s">
        <v>139</v>
      </c>
      <c r="B171" s="54" t="s">
        <v>50</v>
      </c>
      <c r="C171" s="2" t="s">
        <v>20</v>
      </c>
      <c r="D171" s="406">
        <v>12</v>
      </c>
      <c r="E171" s="266" t="s">
        <v>211</v>
      </c>
      <c r="F171" s="267" t="s">
        <v>487</v>
      </c>
      <c r="G171" s="268" t="s">
        <v>488</v>
      </c>
      <c r="H171" s="2"/>
      <c r="I171" s="541">
        <f t="shared" si="15"/>
        <v>100000</v>
      </c>
      <c r="J171" s="541">
        <f t="shared" si="15"/>
        <v>100000</v>
      </c>
    </row>
    <row r="172" spans="1:10" ht="47.25" x14ac:dyDescent="0.25">
      <c r="A172" s="55" t="s">
        <v>514</v>
      </c>
      <c r="B172" s="54" t="s">
        <v>50</v>
      </c>
      <c r="C172" s="2" t="s">
        <v>20</v>
      </c>
      <c r="D172" s="406">
        <v>12</v>
      </c>
      <c r="E172" s="266" t="s">
        <v>211</v>
      </c>
      <c r="F172" s="267" t="s">
        <v>10</v>
      </c>
      <c r="G172" s="268" t="s">
        <v>488</v>
      </c>
      <c r="H172" s="2"/>
      <c r="I172" s="541">
        <f t="shared" si="15"/>
        <v>100000</v>
      </c>
      <c r="J172" s="541">
        <f t="shared" si="15"/>
        <v>100000</v>
      </c>
    </row>
    <row r="173" spans="1:10" ht="16.5" customHeight="1" x14ac:dyDescent="0.25">
      <c r="A173" s="86" t="s">
        <v>516</v>
      </c>
      <c r="B173" s="406" t="s">
        <v>50</v>
      </c>
      <c r="C173" s="2" t="s">
        <v>20</v>
      </c>
      <c r="D173" s="406">
        <v>12</v>
      </c>
      <c r="E173" s="266" t="s">
        <v>211</v>
      </c>
      <c r="F173" s="267" t="s">
        <v>10</v>
      </c>
      <c r="G173" s="268" t="s">
        <v>515</v>
      </c>
      <c r="H173" s="2"/>
      <c r="I173" s="541">
        <f t="shared" si="15"/>
        <v>100000</v>
      </c>
      <c r="J173" s="541">
        <f t="shared" si="15"/>
        <v>100000</v>
      </c>
    </row>
    <row r="174" spans="1:10" ht="33" customHeight="1" x14ac:dyDescent="0.25">
      <c r="A174" s="91" t="s">
        <v>673</v>
      </c>
      <c r="B174" s="318" t="s">
        <v>50</v>
      </c>
      <c r="C174" s="2" t="s">
        <v>20</v>
      </c>
      <c r="D174" s="406">
        <v>12</v>
      </c>
      <c r="E174" s="266" t="s">
        <v>211</v>
      </c>
      <c r="F174" s="267" t="s">
        <v>10</v>
      </c>
      <c r="G174" s="268" t="s">
        <v>515</v>
      </c>
      <c r="H174" s="2" t="s">
        <v>16</v>
      </c>
      <c r="I174" s="542">
        <v>100000</v>
      </c>
      <c r="J174" s="542">
        <v>100000</v>
      </c>
    </row>
    <row r="175" spans="1:10" ht="47.25" hidden="1" x14ac:dyDescent="0.25">
      <c r="A175" s="27" t="s">
        <v>151</v>
      </c>
      <c r="B175" s="30" t="s">
        <v>50</v>
      </c>
      <c r="C175" s="28" t="s">
        <v>20</v>
      </c>
      <c r="D175" s="30">
        <v>12</v>
      </c>
      <c r="E175" s="251" t="s">
        <v>535</v>
      </c>
      <c r="F175" s="252" t="s">
        <v>487</v>
      </c>
      <c r="G175" s="253" t="s">
        <v>488</v>
      </c>
      <c r="H175" s="28"/>
      <c r="I175" s="540">
        <f t="shared" ref="I175:J178" si="16">SUM(I176)</f>
        <v>0</v>
      </c>
      <c r="J175" s="540">
        <f t="shared" si="16"/>
        <v>0</v>
      </c>
    </row>
    <row r="176" spans="1:10" ht="63" hidden="1" x14ac:dyDescent="0.25">
      <c r="A176" s="302" t="s">
        <v>152</v>
      </c>
      <c r="B176" s="327" t="s">
        <v>50</v>
      </c>
      <c r="C176" s="5" t="s">
        <v>20</v>
      </c>
      <c r="D176" s="432">
        <v>12</v>
      </c>
      <c r="E176" s="266" t="s">
        <v>222</v>
      </c>
      <c r="F176" s="267" t="s">
        <v>487</v>
      </c>
      <c r="G176" s="268" t="s">
        <v>488</v>
      </c>
      <c r="H176" s="2"/>
      <c r="I176" s="541">
        <f t="shared" si="16"/>
        <v>0</v>
      </c>
      <c r="J176" s="541">
        <f t="shared" si="16"/>
        <v>0</v>
      </c>
    </row>
    <row r="177" spans="1:10" ht="35.25" hidden="1" customHeight="1" x14ac:dyDescent="0.25">
      <c r="A177" s="92" t="s">
        <v>536</v>
      </c>
      <c r="B177" s="6" t="s">
        <v>50</v>
      </c>
      <c r="C177" s="5" t="s">
        <v>20</v>
      </c>
      <c r="D177" s="432">
        <v>12</v>
      </c>
      <c r="E177" s="266" t="s">
        <v>222</v>
      </c>
      <c r="F177" s="267" t="s">
        <v>10</v>
      </c>
      <c r="G177" s="268" t="s">
        <v>488</v>
      </c>
      <c r="H177" s="299"/>
      <c r="I177" s="541">
        <f t="shared" si="16"/>
        <v>0</v>
      </c>
      <c r="J177" s="541">
        <f t="shared" si="16"/>
        <v>0</v>
      </c>
    </row>
    <row r="178" spans="1:10" ht="15.75" hidden="1" customHeight="1" x14ac:dyDescent="0.25">
      <c r="A178" s="62" t="s">
        <v>109</v>
      </c>
      <c r="B178" s="406" t="s">
        <v>50</v>
      </c>
      <c r="C178" s="5" t="s">
        <v>20</v>
      </c>
      <c r="D178" s="432">
        <v>12</v>
      </c>
      <c r="E178" s="266" t="s">
        <v>222</v>
      </c>
      <c r="F178" s="267" t="s">
        <v>10</v>
      </c>
      <c r="G178" s="268" t="s">
        <v>537</v>
      </c>
      <c r="H178" s="60"/>
      <c r="I178" s="541">
        <f t="shared" si="16"/>
        <v>0</v>
      </c>
      <c r="J178" s="541">
        <f t="shared" si="16"/>
        <v>0</v>
      </c>
    </row>
    <row r="179" spans="1:10" ht="30" hidden="1" customHeight="1" x14ac:dyDescent="0.25">
      <c r="A179" s="114" t="s">
        <v>673</v>
      </c>
      <c r="B179" s="6" t="s">
        <v>50</v>
      </c>
      <c r="C179" s="5" t="s">
        <v>20</v>
      </c>
      <c r="D179" s="432">
        <v>12</v>
      </c>
      <c r="E179" s="266" t="s">
        <v>222</v>
      </c>
      <c r="F179" s="267" t="s">
        <v>10</v>
      </c>
      <c r="G179" s="268" t="s">
        <v>537</v>
      </c>
      <c r="H179" s="60" t="s">
        <v>16</v>
      </c>
      <c r="I179" s="543"/>
      <c r="J179" s="543"/>
    </row>
    <row r="180" spans="1:10" ht="52.5" customHeight="1" x14ac:dyDescent="0.25">
      <c r="A180" s="76" t="s">
        <v>197</v>
      </c>
      <c r="B180" s="30" t="s">
        <v>50</v>
      </c>
      <c r="C180" s="28" t="s">
        <v>20</v>
      </c>
      <c r="D180" s="30">
        <v>12</v>
      </c>
      <c r="E180" s="251" t="s">
        <v>898</v>
      </c>
      <c r="F180" s="252" t="s">
        <v>487</v>
      </c>
      <c r="G180" s="253" t="s">
        <v>488</v>
      </c>
      <c r="H180" s="28"/>
      <c r="I180" s="540">
        <f>SUM(I181)</f>
        <v>121832</v>
      </c>
      <c r="J180" s="540">
        <f>SUM(J181)</f>
        <v>121832</v>
      </c>
    </row>
    <row r="181" spans="1:10" ht="80.25" customHeight="1" x14ac:dyDescent="0.25">
      <c r="A181" s="77" t="s">
        <v>198</v>
      </c>
      <c r="B181" s="54" t="s">
        <v>50</v>
      </c>
      <c r="C181" s="44" t="s">
        <v>20</v>
      </c>
      <c r="D181" s="54">
        <v>12</v>
      </c>
      <c r="E181" s="254" t="s">
        <v>228</v>
      </c>
      <c r="F181" s="255" t="s">
        <v>487</v>
      </c>
      <c r="G181" s="256" t="s">
        <v>488</v>
      </c>
      <c r="H181" s="44"/>
      <c r="I181" s="541">
        <f>SUM(I182)</f>
        <v>121832</v>
      </c>
      <c r="J181" s="541">
        <f>SUM(J182)</f>
        <v>121832</v>
      </c>
    </row>
    <row r="182" spans="1:10" ht="33" customHeight="1" x14ac:dyDescent="0.25">
      <c r="A182" s="77" t="s">
        <v>551</v>
      </c>
      <c r="B182" s="54" t="s">
        <v>50</v>
      </c>
      <c r="C182" s="44" t="s">
        <v>20</v>
      </c>
      <c r="D182" s="54">
        <v>12</v>
      </c>
      <c r="E182" s="254" t="s">
        <v>228</v>
      </c>
      <c r="F182" s="255" t="s">
        <v>10</v>
      </c>
      <c r="G182" s="256" t="s">
        <v>488</v>
      </c>
      <c r="H182" s="44"/>
      <c r="I182" s="541">
        <f>SUM(I185+I187+I183)</f>
        <v>121832</v>
      </c>
      <c r="J182" s="541">
        <f>SUM(J185+J187+J183)</f>
        <v>121832</v>
      </c>
    </row>
    <row r="183" spans="1:10" ht="49.5" hidden="1" customHeight="1" x14ac:dyDescent="0.25">
      <c r="A183" s="77" t="s">
        <v>922</v>
      </c>
      <c r="B183" s="54" t="s">
        <v>50</v>
      </c>
      <c r="C183" s="44" t="s">
        <v>20</v>
      </c>
      <c r="D183" s="54">
        <v>12</v>
      </c>
      <c r="E183" s="254" t="s">
        <v>228</v>
      </c>
      <c r="F183" s="255" t="s">
        <v>10</v>
      </c>
      <c r="G183" s="484">
        <v>13600</v>
      </c>
      <c r="H183" s="44"/>
      <c r="I183" s="541">
        <f>SUM(I184)</f>
        <v>0</v>
      </c>
      <c r="J183" s="541">
        <f>SUM(J184)</f>
        <v>0</v>
      </c>
    </row>
    <row r="184" spans="1:10" ht="17.25" hidden="1" customHeight="1" x14ac:dyDescent="0.25">
      <c r="A184" s="77" t="s">
        <v>21</v>
      </c>
      <c r="B184" s="54" t="s">
        <v>50</v>
      </c>
      <c r="C184" s="44" t="s">
        <v>20</v>
      </c>
      <c r="D184" s="54">
        <v>12</v>
      </c>
      <c r="E184" s="254" t="s">
        <v>228</v>
      </c>
      <c r="F184" s="255" t="s">
        <v>10</v>
      </c>
      <c r="G184" s="484">
        <v>13600</v>
      </c>
      <c r="H184" s="44" t="s">
        <v>70</v>
      </c>
      <c r="I184" s="543"/>
      <c r="J184" s="543"/>
    </row>
    <row r="185" spans="1:10" ht="33.75" customHeight="1" x14ac:dyDescent="0.25">
      <c r="A185" s="77" t="s">
        <v>923</v>
      </c>
      <c r="B185" s="54" t="s">
        <v>50</v>
      </c>
      <c r="C185" s="44" t="s">
        <v>20</v>
      </c>
      <c r="D185" s="54">
        <v>12</v>
      </c>
      <c r="E185" s="254" t="s">
        <v>228</v>
      </c>
      <c r="F185" s="255" t="s">
        <v>10</v>
      </c>
      <c r="G185" s="256" t="s">
        <v>924</v>
      </c>
      <c r="H185" s="44"/>
      <c r="I185" s="541">
        <f>SUM(I186)</f>
        <v>121832</v>
      </c>
      <c r="J185" s="541">
        <f>SUM(J186)</f>
        <v>121832</v>
      </c>
    </row>
    <row r="186" spans="1:10" ht="18" customHeight="1" x14ac:dyDescent="0.25">
      <c r="A186" s="114" t="s">
        <v>21</v>
      </c>
      <c r="B186" s="54" t="s">
        <v>50</v>
      </c>
      <c r="C186" s="44" t="s">
        <v>20</v>
      </c>
      <c r="D186" s="54">
        <v>12</v>
      </c>
      <c r="E186" s="254" t="s">
        <v>228</v>
      </c>
      <c r="F186" s="255" t="s">
        <v>10</v>
      </c>
      <c r="G186" s="256" t="s">
        <v>924</v>
      </c>
      <c r="H186" s="44" t="s">
        <v>70</v>
      </c>
      <c r="I186" s="543">
        <v>121832</v>
      </c>
      <c r="J186" s="543">
        <v>121832</v>
      </c>
    </row>
    <row r="187" spans="1:10" ht="48.75" hidden="1" customHeight="1" x14ac:dyDescent="0.25">
      <c r="A187" s="77" t="s">
        <v>900</v>
      </c>
      <c r="B187" s="54" t="s">
        <v>50</v>
      </c>
      <c r="C187" s="44" t="s">
        <v>20</v>
      </c>
      <c r="D187" s="54">
        <v>12</v>
      </c>
      <c r="E187" s="254" t="s">
        <v>228</v>
      </c>
      <c r="F187" s="255" t="s">
        <v>10</v>
      </c>
      <c r="G187" s="256" t="s">
        <v>899</v>
      </c>
      <c r="H187" s="44"/>
      <c r="I187" s="541">
        <f>SUM(I188)</f>
        <v>0</v>
      </c>
      <c r="J187" s="541">
        <f>SUM(J188)</f>
        <v>0</v>
      </c>
    </row>
    <row r="188" spans="1:10" ht="19.5" hidden="1" customHeight="1" x14ac:dyDescent="0.25">
      <c r="A188" s="77" t="s">
        <v>21</v>
      </c>
      <c r="B188" s="54" t="s">
        <v>50</v>
      </c>
      <c r="C188" s="44" t="s">
        <v>20</v>
      </c>
      <c r="D188" s="54">
        <v>12</v>
      </c>
      <c r="E188" s="254" t="s">
        <v>228</v>
      </c>
      <c r="F188" s="255" t="s">
        <v>10</v>
      </c>
      <c r="G188" s="256" t="s">
        <v>899</v>
      </c>
      <c r="H188" s="44" t="s">
        <v>70</v>
      </c>
      <c r="I188" s="543"/>
      <c r="J188" s="543"/>
    </row>
    <row r="189" spans="1:10" ht="31.5" x14ac:dyDescent="0.25">
      <c r="A189" s="66" t="s">
        <v>149</v>
      </c>
      <c r="B189" s="33" t="s">
        <v>50</v>
      </c>
      <c r="C189" s="29" t="s">
        <v>20</v>
      </c>
      <c r="D189" s="29" t="s">
        <v>80</v>
      </c>
      <c r="E189" s="245" t="s">
        <v>223</v>
      </c>
      <c r="F189" s="246" t="s">
        <v>487</v>
      </c>
      <c r="G189" s="247" t="s">
        <v>488</v>
      </c>
      <c r="H189" s="28"/>
      <c r="I189" s="540">
        <f>SUM(I190)</f>
        <v>10000</v>
      </c>
      <c r="J189" s="540">
        <f>SUM(J190)</f>
        <v>10000</v>
      </c>
    </row>
    <row r="190" spans="1:10" ht="46.5" customHeight="1" x14ac:dyDescent="0.25">
      <c r="A190" s="86" t="s">
        <v>150</v>
      </c>
      <c r="B190" s="432" t="s">
        <v>50</v>
      </c>
      <c r="C190" s="5" t="s">
        <v>20</v>
      </c>
      <c r="D190" s="432">
        <v>12</v>
      </c>
      <c r="E190" s="266" t="s">
        <v>224</v>
      </c>
      <c r="F190" s="267" t="s">
        <v>487</v>
      </c>
      <c r="G190" s="268" t="s">
        <v>488</v>
      </c>
      <c r="H190" s="299"/>
      <c r="I190" s="541">
        <f>SUM(I191)</f>
        <v>10000</v>
      </c>
      <c r="J190" s="541">
        <f>SUM(J191)</f>
        <v>10000</v>
      </c>
    </row>
    <row r="191" spans="1:10" ht="63" x14ac:dyDescent="0.25">
      <c r="A191" s="86" t="s">
        <v>538</v>
      </c>
      <c r="B191" s="432" t="s">
        <v>50</v>
      </c>
      <c r="C191" s="5" t="s">
        <v>20</v>
      </c>
      <c r="D191" s="432">
        <v>12</v>
      </c>
      <c r="E191" s="266" t="s">
        <v>224</v>
      </c>
      <c r="F191" s="267" t="s">
        <v>10</v>
      </c>
      <c r="G191" s="268" t="s">
        <v>488</v>
      </c>
      <c r="H191" s="299"/>
      <c r="I191" s="541">
        <f>SUM(I192+I194)</f>
        <v>10000</v>
      </c>
      <c r="J191" s="541">
        <f>SUM(J192+J194)</f>
        <v>10000</v>
      </c>
    </row>
    <row r="192" spans="1:10" ht="31.5" x14ac:dyDescent="0.25">
      <c r="A192" s="3" t="s">
        <v>540</v>
      </c>
      <c r="B192" s="432" t="s">
        <v>50</v>
      </c>
      <c r="C192" s="5" t="s">
        <v>20</v>
      </c>
      <c r="D192" s="432">
        <v>12</v>
      </c>
      <c r="E192" s="266" t="s">
        <v>224</v>
      </c>
      <c r="F192" s="267" t="s">
        <v>10</v>
      </c>
      <c r="G192" s="268" t="s">
        <v>539</v>
      </c>
      <c r="H192" s="299"/>
      <c r="I192" s="541">
        <f>SUM(I193)</f>
        <v>10000</v>
      </c>
      <c r="J192" s="541">
        <f>SUM(J193)</f>
        <v>10000</v>
      </c>
    </row>
    <row r="193" spans="1:10" ht="16.5" customHeight="1" x14ac:dyDescent="0.25">
      <c r="A193" s="86" t="s">
        <v>18</v>
      </c>
      <c r="B193" s="432" t="s">
        <v>50</v>
      </c>
      <c r="C193" s="5" t="s">
        <v>20</v>
      </c>
      <c r="D193" s="432">
        <v>12</v>
      </c>
      <c r="E193" s="266" t="s">
        <v>224</v>
      </c>
      <c r="F193" s="267" t="s">
        <v>10</v>
      </c>
      <c r="G193" s="268" t="s">
        <v>539</v>
      </c>
      <c r="H193" s="299" t="s">
        <v>17</v>
      </c>
      <c r="I193" s="543">
        <v>10000</v>
      </c>
      <c r="J193" s="543">
        <v>10000</v>
      </c>
    </row>
    <row r="194" spans="1:10" ht="32.25" hidden="1" customHeight="1" x14ac:dyDescent="0.25">
      <c r="A194" s="430" t="s">
        <v>725</v>
      </c>
      <c r="B194" s="432" t="s">
        <v>50</v>
      </c>
      <c r="C194" s="5" t="s">
        <v>20</v>
      </c>
      <c r="D194" s="432">
        <v>12</v>
      </c>
      <c r="E194" s="266" t="s">
        <v>224</v>
      </c>
      <c r="F194" s="267" t="s">
        <v>10</v>
      </c>
      <c r="G194" s="268" t="s">
        <v>724</v>
      </c>
      <c r="H194" s="299"/>
      <c r="I194" s="541">
        <f>SUM(I195)</f>
        <v>0</v>
      </c>
      <c r="J194" s="541">
        <f>SUM(J195)</f>
        <v>0</v>
      </c>
    </row>
    <row r="195" spans="1:10" ht="16.5" hidden="1" customHeight="1" x14ac:dyDescent="0.25">
      <c r="A195" s="86" t="s">
        <v>18</v>
      </c>
      <c r="B195" s="432" t="s">
        <v>50</v>
      </c>
      <c r="C195" s="5" t="s">
        <v>20</v>
      </c>
      <c r="D195" s="432">
        <v>12</v>
      </c>
      <c r="E195" s="266" t="s">
        <v>224</v>
      </c>
      <c r="F195" s="267" t="s">
        <v>10</v>
      </c>
      <c r="G195" s="268" t="s">
        <v>724</v>
      </c>
      <c r="H195" s="299" t="s">
        <v>17</v>
      </c>
      <c r="I195" s="543"/>
      <c r="J195" s="543"/>
    </row>
    <row r="196" spans="1:10" ht="31.5" hidden="1" x14ac:dyDescent="0.25">
      <c r="A196" s="66" t="s">
        <v>140</v>
      </c>
      <c r="B196" s="33" t="s">
        <v>50</v>
      </c>
      <c r="C196" s="29" t="s">
        <v>20</v>
      </c>
      <c r="D196" s="29" t="s">
        <v>80</v>
      </c>
      <c r="E196" s="245" t="s">
        <v>216</v>
      </c>
      <c r="F196" s="246" t="s">
        <v>487</v>
      </c>
      <c r="G196" s="247" t="s">
        <v>488</v>
      </c>
      <c r="H196" s="28"/>
      <c r="I196" s="540">
        <f>SUM(I197)</f>
        <v>0</v>
      </c>
      <c r="J196" s="540">
        <f>SUM(J197)</f>
        <v>0</v>
      </c>
    </row>
    <row r="197" spans="1:10" ht="31.5" hidden="1" x14ac:dyDescent="0.25">
      <c r="A197" s="86" t="s">
        <v>141</v>
      </c>
      <c r="B197" s="432" t="s">
        <v>50</v>
      </c>
      <c r="C197" s="5" t="s">
        <v>20</v>
      </c>
      <c r="D197" s="432">
        <v>12</v>
      </c>
      <c r="E197" s="266" t="s">
        <v>217</v>
      </c>
      <c r="F197" s="267" t="s">
        <v>487</v>
      </c>
      <c r="G197" s="268" t="s">
        <v>488</v>
      </c>
      <c r="H197" s="299"/>
      <c r="I197" s="541">
        <f>SUM(I198)</f>
        <v>0</v>
      </c>
      <c r="J197" s="541">
        <f>SUM(J198)</f>
        <v>0</v>
      </c>
    </row>
    <row r="198" spans="1:10" ht="31.5" hidden="1" x14ac:dyDescent="0.25">
      <c r="A198" s="3" t="s">
        <v>96</v>
      </c>
      <c r="B198" s="432" t="s">
        <v>50</v>
      </c>
      <c r="C198" s="5" t="s">
        <v>20</v>
      </c>
      <c r="D198" s="432">
        <v>12</v>
      </c>
      <c r="E198" s="266" t="s">
        <v>217</v>
      </c>
      <c r="F198" s="267" t="s">
        <v>487</v>
      </c>
      <c r="G198" s="268" t="s">
        <v>520</v>
      </c>
      <c r="H198" s="299"/>
      <c r="I198" s="541">
        <f>SUM(I199:I201)</f>
        <v>0</v>
      </c>
      <c r="J198" s="541">
        <f>SUM(J199:J201)</f>
        <v>0</v>
      </c>
    </row>
    <row r="199" spans="1:10" ht="63" hidden="1" x14ac:dyDescent="0.25">
      <c r="A199" s="104" t="s">
        <v>86</v>
      </c>
      <c r="B199" s="406" t="s">
        <v>50</v>
      </c>
      <c r="C199" s="5" t="s">
        <v>20</v>
      </c>
      <c r="D199" s="432">
        <v>12</v>
      </c>
      <c r="E199" s="266" t="s">
        <v>217</v>
      </c>
      <c r="F199" s="267" t="s">
        <v>487</v>
      </c>
      <c r="G199" s="268" t="s">
        <v>520</v>
      </c>
      <c r="H199" s="299" t="s">
        <v>13</v>
      </c>
      <c r="I199" s="543"/>
      <c r="J199" s="543"/>
    </row>
    <row r="200" spans="1:10" ht="30.75" hidden="1" customHeight="1" x14ac:dyDescent="0.25">
      <c r="A200" s="114" t="s">
        <v>673</v>
      </c>
      <c r="B200" s="6" t="s">
        <v>50</v>
      </c>
      <c r="C200" s="5" t="s">
        <v>20</v>
      </c>
      <c r="D200" s="432">
        <v>12</v>
      </c>
      <c r="E200" s="266" t="s">
        <v>217</v>
      </c>
      <c r="F200" s="267" t="s">
        <v>487</v>
      </c>
      <c r="G200" s="268" t="s">
        <v>520</v>
      </c>
      <c r="H200" s="299" t="s">
        <v>16</v>
      </c>
      <c r="I200" s="543"/>
      <c r="J200" s="543"/>
    </row>
    <row r="201" spans="1:10" ht="17.25" hidden="1" customHeight="1" x14ac:dyDescent="0.25">
      <c r="A201" s="3" t="s">
        <v>18</v>
      </c>
      <c r="B201" s="432" t="s">
        <v>50</v>
      </c>
      <c r="C201" s="5" t="s">
        <v>20</v>
      </c>
      <c r="D201" s="432">
        <v>12</v>
      </c>
      <c r="E201" s="266" t="s">
        <v>217</v>
      </c>
      <c r="F201" s="267" t="s">
        <v>487</v>
      </c>
      <c r="G201" s="268" t="s">
        <v>520</v>
      </c>
      <c r="H201" s="299" t="s">
        <v>17</v>
      </c>
      <c r="I201" s="543"/>
      <c r="J201" s="543"/>
    </row>
    <row r="202" spans="1:10" ht="15.75" hidden="1" x14ac:dyDescent="0.25">
      <c r="A202" s="17" t="s">
        <v>153</v>
      </c>
      <c r="B202" s="20" t="s">
        <v>50</v>
      </c>
      <c r="C202" s="18" t="s">
        <v>110</v>
      </c>
      <c r="D202" s="20"/>
      <c r="E202" s="322"/>
      <c r="F202" s="323"/>
      <c r="G202" s="324"/>
      <c r="H202" s="308"/>
      <c r="I202" s="538">
        <f>SUM(I203+I211+I241)</f>
        <v>0</v>
      </c>
      <c r="J202" s="538">
        <f>SUM(J203+J211+J241)</f>
        <v>0</v>
      </c>
    </row>
    <row r="203" spans="1:10" s="9" customFormat="1" ht="15.75" hidden="1" x14ac:dyDescent="0.25">
      <c r="A203" s="21" t="s">
        <v>253</v>
      </c>
      <c r="B203" s="320" t="s">
        <v>50</v>
      </c>
      <c r="C203" s="25" t="s">
        <v>110</v>
      </c>
      <c r="D203" s="309" t="s">
        <v>10</v>
      </c>
      <c r="E203" s="296"/>
      <c r="F203" s="297"/>
      <c r="G203" s="298"/>
      <c r="H203" s="24"/>
      <c r="I203" s="539">
        <f t="shared" ref="I203:J205" si="17">SUM(I204)</f>
        <v>0</v>
      </c>
      <c r="J203" s="539">
        <f t="shared" si="17"/>
        <v>0</v>
      </c>
    </row>
    <row r="204" spans="1:10" ht="47.25" hidden="1" x14ac:dyDescent="0.25">
      <c r="A204" s="27" t="s">
        <v>197</v>
      </c>
      <c r="B204" s="33" t="s">
        <v>50</v>
      </c>
      <c r="C204" s="29" t="s">
        <v>110</v>
      </c>
      <c r="D204" s="126" t="s">
        <v>10</v>
      </c>
      <c r="E204" s="251" t="s">
        <v>541</v>
      </c>
      <c r="F204" s="252" t="s">
        <v>487</v>
      </c>
      <c r="G204" s="253" t="s">
        <v>488</v>
      </c>
      <c r="H204" s="31"/>
      <c r="I204" s="540">
        <f t="shared" si="17"/>
        <v>0</v>
      </c>
      <c r="J204" s="540">
        <f t="shared" si="17"/>
        <v>0</v>
      </c>
    </row>
    <row r="205" spans="1:10" ht="78.75" hidden="1" x14ac:dyDescent="0.25">
      <c r="A205" s="3" t="s">
        <v>255</v>
      </c>
      <c r="B205" s="432" t="s">
        <v>50</v>
      </c>
      <c r="C205" s="5" t="s">
        <v>110</v>
      </c>
      <c r="D205" s="125" t="s">
        <v>10</v>
      </c>
      <c r="E205" s="266" t="s">
        <v>254</v>
      </c>
      <c r="F205" s="267" t="s">
        <v>487</v>
      </c>
      <c r="G205" s="268" t="s">
        <v>488</v>
      </c>
      <c r="H205" s="60"/>
      <c r="I205" s="541">
        <f t="shared" si="17"/>
        <v>0</v>
      </c>
      <c r="J205" s="541">
        <f t="shared" si="17"/>
        <v>0</v>
      </c>
    </row>
    <row r="206" spans="1:10" ht="47.25" hidden="1" x14ac:dyDescent="0.25">
      <c r="A206" s="62" t="s">
        <v>687</v>
      </c>
      <c r="B206" s="125" t="s">
        <v>50</v>
      </c>
      <c r="C206" s="5" t="s">
        <v>110</v>
      </c>
      <c r="D206" s="125" t="s">
        <v>10</v>
      </c>
      <c r="E206" s="266" t="s">
        <v>254</v>
      </c>
      <c r="F206" s="267" t="s">
        <v>10</v>
      </c>
      <c r="G206" s="268" t="s">
        <v>488</v>
      </c>
      <c r="H206" s="60"/>
      <c r="I206" s="541">
        <f>SUM(I207+I209)</f>
        <v>0</v>
      </c>
      <c r="J206" s="541">
        <f>SUM(J207+J209)</f>
        <v>0</v>
      </c>
    </row>
    <row r="207" spans="1:10" ht="32.25" hidden="1" customHeight="1" x14ac:dyDescent="0.25">
      <c r="A207" s="109" t="s">
        <v>265</v>
      </c>
      <c r="B207" s="54" t="s">
        <v>50</v>
      </c>
      <c r="C207" s="5" t="s">
        <v>110</v>
      </c>
      <c r="D207" s="125" t="s">
        <v>10</v>
      </c>
      <c r="E207" s="266" t="s">
        <v>254</v>
      </c>
      <c r="F207" s="267" t="s">
        <v>10</v>
      </c>
      <c r="G207" s="268" t="s">
        <v>543</v>
      </c>
      <c r="H207" s="60"/>
      <c r="I207" s="541">
        <f>SUM(I208)</f>
        <v>0</v>
      </c>
      <c r="J207" s="541">
        <f>SUM(J208)</f>
        <v>0</v>
      </c>
    </row>
    <row r="208" spans="1:10" ht="30.75" hidden="1" customHeight="1" x14ac:dyDescent="0.25">
      <c r="A208" s="114" t="s">
        <v>673</v>
      </c>
      <c r="B208" s="6" t="s">
        <v>50</v>
      </c>
      <c r="C208" s="5" t="s">
        <v>110</v>
      </c>
      <c r="D208" s="125" t="s">
        <v>10</v>
      </c>
      <c r="E208" s="266" t="s">
        <v>254</v>
      </c>
      <c r="F208" s="267" t="s">
        <v>10</v>
      </c>
      <c r="G208" s="268" t="s">
        <v>543</v>
      </c>
      <c r="H208" s="60" t="s">
        <v>16</v>
      </c>
      <c r="I208" s="543"/>
      <c r="J208" s="543"/>
    </row>
    <row r="209" spans="1:10" ht="33" hidden="1" customHeight="1" x14ac:dyDescent="0.25">
      <c r="A209" s="109" t="s">
        <v>544</v>
      </c>
      <c r="B209" s="337" t="s">
        <v>50</v>
      </c>
      <c r="C209" s="5" t="s">
        <v>110</v>
      </c>
      <c r="D209" s="125" t="s">
        <v>10</v>
      </c>
      <c r="E209" s="266" t="s">
        <v>254</v>
      </c>
      <c r="F209" s="267" t="s">
        <v>10</v>
      </c>
      <c r="G209" s="268" t="s">
        <v>545</v>
      </c>
      <c r="H209" s="60"/>
      <c r="I209" s="541">
        <f>SUM(I210)</f>
        <v>0</v>
      </c>
      <c r="J209" s="541">
        <f>SUM(J210)</f>
        <v>0</v>
      </c>
    </row>
    <row r="210" spans="1:10" ht="17.25" hidden="1" customHeight="1" x14ac:dyDescent="0.25">
      <c r="A210" s="77" t="s">
        <v>21</v>
      </c>
      <c r="B210" s="335" t="s">
        <v>50</v>
      </c>
      <c r="C210" s="5" t="s">
        <v>110</v>
      </c>
      <c r="D210" s="125" t="s">
        <v>10</v>
      </c>
      <c r="E210" s="266" t="s">
        <v>254</v>
      </c>
      <c r="F210" s="267" t="s">
        <v>10</v>
      </c>
      <c r="G210" s="268" t="s">
        <v>545</v>
      </c>
      <c r="H210" s="60" t="s">
        <v>70</v>
      </c>
      <c r="I210" s="543"/>
      <c r="J210" s="543"/>
    </row>
    <row r="211" spans="1:10" ht="15.75" hidden="1" x14ac:dyDescent="0.25">
      <c r="A211" s="21" t="s">
        <v>154</v>
      </c>
      <c r="B211" s="320" t="s">
        <v>50</v>
      </c>
      <c r="C211" s="25" t="s">
        <v>110</v>
      </c>
      <c r="D211" s="22" t="s">
        <v>12</v>
      </c>
      <c r="E211" s="296"/>
      <c r="F211" s="297"/>
      <c r="G211" s="298"/>
      <c r="H211" s="24"/>
      <c r="I211" s="539">
        <f>SUM(I212+I225+I230)</f>
        <v>0</v>
      </c>
      <c r="J211" s="539">
        <f>SUM(J212+J225+J230)</f>
        <v>0</v>
      </c>
    </row>
    <row r="212" spans="1:10" ht="36" hidden="1" customHeight="1" x14ac:dyDescent="0.25">
      <c r="A212" s="27" t="s">
        <v>186</v>
      </c>
      <c r="B212" s="33" t="s">
        <v>50</v>
      </c>
      <c r="C212" s="29" t="s">
        <v>110</v>
      </c>
      <c r="D212" s="33" t="s">
        <v>12</v>
      </c>
      <c r="E212" s="251" t="s">
        <v>546</v>
      </c>
      <c r="F212" s="252" t="s">
        <v>487</v>
      </c>
      <c r="G212" s="253" t="s">
        <v>488</v>
      </c>
      <c r="H212" s="31"/>
      <c r="I212" s="540">
        <f>SUM(I213)</f>
        <v>0</v>
      </c>
      <c r="J212" s="540">
        <f>SUM(J213)</f>
        <v>0</v>
      </c>
    </row>
    <row r="213" spans="1:10" ht="47.25" hidden="1" x14ac:dyDescent="0.25">
      <c r="A213" s="55" t="s">
        <v>187</v>
      </c>
      <c r="B213" s="335" t="s">
        <v>50</v>
      </c>
      <c r="C213" s="5" t="s">
        <v>110</v>
      </c>
      <c r="D213" s="432" t="s">
        <v>12</v>
      </c>
      <c r="E213" s="266" t="s">
        <v>225</v>
      </c>
      <c r="F213" s="267" t="s">
        <v>487</v>
      </c>
      <c r="G213" s="268" t="s">
        <v>488</v>
      </c>
      <c r="H213" s="60"/>
      <c r="I213" s="541">
        <f>SUM(I214)</f>
        <v>0</v>
      </c>
      <c r="J213" s="541">
        <f>SUM(J214)</f>
        <v>0</v>
      </c>
    </row>
    <row r="214" spans="1:10" ht="31.5" hidden="1" x14ac:dyDescent="0.25">
      <c r="A214" s="109" t="s">
        <v>547</v>
      </c>
      <c r="B214" s="337" t="s">
        <v>50</v>
      </c>
      <c r="C214" s="5" t="s">
        <v>110</v>
      </c>
      <c r="D214" s="432" t="s">
        <v>12</v>
      </c>
      <c r="E214" s="266" t="s">
        <v>225</v>
      </c>
      <c r="F214" s="267" t="s">
        <v>10</v>
      </c>
      <c r="G214" s="268" t="s">
        <v>488</v>
      </c>
      <c r="H214" s="60"/>
      <c r="I214" s="541">
        <f>SUM(I215+I217+I219+I221+I223)</f>
        <v>0</v>
      </c>
      <c r="J214" s="541">
        <f>SUM(J215+J217+J219+J221+J223)</f>
        <v>0</v>
      </c>
    </row>
    <row r="215" spans="1:10" ht="33.75" hidden="1" customHeight="1" x14ac:dyDescent="0.25">
      <c r="A215" s="109" t="s">
        <v>953</v>
      </c>
      <c r="B215" s="337" t="s">
        <v>50</v>
      </c>
      <c r="C215" s="5" t="s">
        <v>110</v>
      </c>
      <c r="D215" s="432" t="s">
        <v>12</v>
      </c>
      <c r="E215" s="266" t="s">
        <v>225</v>
      </c>
      <c r="F215" s="267" t="s">
        <v>10</v>
      </c>
      <c r="G215" s="421">
        <v>13420</v>
      </c>
      <c r="H215" s="60"/>
      <c r="I215" s="541">
        <f>SUM(I216)</f>
        <v>0</v>
      </c>
      <c r="J215" s="541">
        <f>SUM(J216)</f>
        <v>0</v>
      </c>
    </row>
    <row r="216" spans="1:10" ht="18" hidden="1" customHeight="1" x14ac:dyDescent="0.25">
      <c r="A216" s="109" t="s">
        <v>21</v>
      </c>
      <c r="B216" s="337" t="s">
        <v>50</v>
      </c>
      <c r="C216" s="5" t="s">
        <v>110</v>
      </c>
      <c r="D216" s="432" t="s">
        <v>12</v>
      </c>
      <c r="E216" s="266" t="s">
        <v>225</v>
      </c>
      <c r="F216" s="267" t="s">
        <v>10</v>
      </c>
      <c r="G216" s="421">
        <v>13420</v>
      </c>
      <c r="H216" s="60" t="s">
        <v>70</v>
      </c>
      <c r="I216" s="543"/>
      <c r="J216" s="543"/>
    </row>
    <row r="217" spans="1:10" ht="31.5" hidden="1" x14ac:dyDescent="0.25">
      <c r="A217" s="109" t="s">
        <v>927</v>
      </c>
      <c r="B217" s="337" t="s">
        <v>50</v>
      </c>
      <c r="C217" s="5" t="s">
        <v>110</v>
      </c>
      <c r="D217" s="432" t="s">
        <v>12</v>
      </c>
      <c r="E217" s="266" t="s">
        <v>225</v>
      </c>
      <c r="F217" s="267" t="s">
        <v>10</v>
      </c>
      <c r="G217" s="421">
        <v>13430</v>
      </c>
      <c r="H217" s="60"/>
      <c r="I217" s="541">
        <f>SUM(I218)</f>
        <v>0</v>
      </c>
      <c r="J217" s="541">
        <f>SUM(J218)</f>
        <v>0</v>
      </c>
    </row>
    <row r="218" spans="1:10" ht="16.5" hidden="1" customHeight="1" x14ac:dyDescent="0.25">
      <c r="A218" s="109" t="s">
        <v>21</v>
      </c>
      <c r="B218" s="337" t="s">
        <v>50</v>
      </c>
      <c r="C218" s="5" t="s">
        <v>110</v>
      </c>
      <c r="D218" s="432" t="s">
        <v>12</v>
      </c>
      <c r="E218" s="266" t="s">
        <v>225</v>
      </c>
      <c r="F218" s="267" t="s">
        <v>10</v>
      </c>
      <c r="G218" s="421">
        <v>13430</v>
      </c>
      <c r="H218" s="60" t="s">
        <v>70</v>
      </c>
      <c r="I218" s="543"/>
      <c r="J218" s="543"/>
    </row>
    <row r="219" spans="1:10" ht="31.5" hidden="1" x14ac:dyDescent="0.25">
      <c r="A219" s="109" t="s">
        <v>666</v>
      </c>
      <c r="B219" s="337" t="s">
        <v>50</v>
      </c>
      <c r="C219" s="5" t="s">
        <v>110</v>
      </c>
      <c r="D219" s="432" t="s">
        <v>12</v>
      </c>
      <c r="E219" s="266" t="s">
        <v>225</v>
      </c>
      <c r="F219" s="267" t="s">
        <v>10</v>
      </c>
      <c r="G219" s="268" t="s">
        <v>665</v>
      </c>
      <c r="H219" s="60"/>
      <c r="I219" s="541">
        <f>SUM(I220)</f>
        <v>0</v>
      </c>
      <c r="J219" s="541">
        <f>SUM(J220)</f>
        <v>0</v>
      </c>
    </row>
    <row r="220" spans="1:10" ht="16.5" hidden="1" customHeight="1" x14ac:dyDescent="0.25">
      <c r="A220" s="77" t="s">
        <v>21</v>
      </c>
      <c r="B220" s="337" t="s">
        <v>50</v>
      </c>
      <c r="C220" s="5" t="s">
        <v>110</v>
      </c>
      <c r="D220" s="432" t="s">
        <v>12</v>
      </c>
      <c r="E220" s="266" t="s">
        <v>225</v>
      </c>
      <c r="F220" s="267" t="s">
        <v>10</v>
      </c>
      <c r="G220" s="268" t="s">
        <v>665</v>
      </c>
      <c r="H220" s="60" t="s">
        <v>70</v>
      </c>
      <c r="I220" s="543"/>
      <c r="J220" s="543"/>
    </row>
    <row r="221" spans="1:10" s="43" customFormat="1" ht="31.5" hidden="1" customHeight="1" x14ac:dyDescent="0.25">
      <c r="A221" s="77" t="s">
        <v>925</v>
      </c>
      <c r="B221" s="335" t="s">
        <v>50</v>
      </c>
      <c r="C221" s="5" t="s">
        <v>110</v>
      </c>
      <c r="D221" s="432" t="s">
        <v>12</v>
      </c>
      <c r="E221" s="266" t="s">
        <v>225</v>
      </c>
      <c r="F221" s="267" t="s">
        <v>10</v>
      </c>
      <c r="G221" s="268" t="s">
        <v>926</v>
      </c>
      <c r="H221" s="60"/>
      <c r="I221" s="541">
        <f>SUM(I222)</f>
        <v>0</v>
      </c>
      <c r="J221" s="541">
        <f>SUM(J222)</f>
        <v>0</v>
      </c>
    </row>
    <row r="222" spans="1:10" s="43" customFormat="1" ht="15.75" hidden="1" customHeight="1" x14ac:dyDescent="0.25">
      <c r="A222" s="77" t="s">
        <v>21</v>
      </c>
      <c r="B222" s="335" t="s">
        <v>50</v>
      </c>
      <c r="C222" s="5" t="s">
        <v>110</v>
      </c>
      <c r="D222" s="432" t="s">
        <v>12</v>
      </c>
      <c r="E222" s="266" t="s">
        <v>225</v>
      </c>
      <c r="F222" s="267" t="s">
        <v>10</v>
      </c>
      <c r="G222" s="268" t="s">
        <v>926</v>
      </c>
      <c r="H222" s="60" t="s">
        <v>70</v>
      </c>
      <c r="I222" s="543"/>
      <c r="J222" s="543"/>
    </row>
    <row r="223" spans="1:10" s="43" customFormat="1" ht="32.25" hidden="1" customHeight="1" x14ac:dyDescent="0.25">
      <c r="A223" s="77" t="s">
        <v>954</v>
      </c>
      <c r="B223" s="335" t="s">
        <v>50</v>
      </c>
      <c r="C223" s="5" t="s">
        <v>110</v>
      </c>
      <c r="D223" s="432" t="s">
        <v>12</v>
      </c>
      <c r="E223" s="266" t="s">
        <v>225</v>
      </c>
      <c r="F223" s="267" t="s">
        <v>10</v>
      </c>
      <c r="G223" s="268" t="s">
        <v>928</v>
      </c>
      <c r="H223" s="60"/>
      <c r="I223" s="541">
        <f>SUM(I224)</f>
        <v>0</v>
      </c>
      <c r="J223" s="541">
        <f>SUM(J224)</f>
        <v>0</v>
      </c>
    </row>
    <row r="224" spans="1:10" s="43" customFormat="1" ht="15.75" hidden="1" customHeight="1" x14ac:dyDescent="0.25">
      <c r="A224" s="77" t="s">
        <v>21</v>
      </c>
      <c r="B224" s="335" t="s">
        <v>50</v>
      </c>
      <c r="C224" s="5" t="s">
        <v>110</v>
      </c>
      <c r="D224" s="432" t="s">
        <v>12</v>
      </c>
      <c r="E224" s="266" t="s">
        <v>225</v>
      </c>
      <c r="F224" s="267" t="s">
        <v>10</v>
      </c>
      <c r="G224" s="268" t="s">
        <v>928</v>
      </c>
      <c r="H224" s="60" t="s">
        <v>70</v>
      </c>
      <c r="I224" s="543"/>
      <c r="J224" s="543"/>
    </row>
    <row r="225" spans="1:10" s="43" customFormat="1" ht="47.25" hidden="1" x14ac:dyDescent="0.25">
      <c r="A225" s="27" t="s">
        <v>197</v>
      </c>
      <c r="B225" s="33" t="s">
        <v>50</v>
      </c>
      <c r="C225" s="29" t="s">
        <v>110</v>
      </c>
      <c r="D225" s="126" t="s">
        <v>12</v>
      </c>
      <c r="E225" s="251" t="s">
        <v>541</v>
      </c>
      <c r="F225" s="252" t="s">
        <v>487</v>
      </c>
      <c r="G225" s="253" t="s">
        <v>488</v>
      </c>
      <c r="H225" s="31"/>
      <c r="I225" s="540">
        <f t="shared" ref="I225:J228" si="18">SUM(I226)</f>
        <v>0</v>
      </c>
      <c r="J225" s="540">
        <f t="shared" si="18"/>
        <v>0</v>
      </c>
    </row>
    <row r="226" spans="1:10" s="43" customFormat="1" ht="78.75" hidden="1" x14ac:dyDescent="0.25">
      <c r="A226" s="55" t="s">
        <v>255</v>
      </c>
      <c r="B226" s="335" t="s">
        <v>50</v>
      </c>
      <c r="C226" s="5" t="s">
        <v>110</v>
      </c>
      <c r="D226" s="125" t="s">
        <v>12</v>
      </c>
      <c r="E226" s="266" t="s">
        <v>254</v>
      </c>
      <c r="F226" s="267" t="s">
        <v>487</v>
      </c>
      <c r="G226" s="268" t="s">
        <v>488</v>
      </c>
      <c r="H226" s="299"/>
      <c r="I226" s="541">
        <f t="shared" si="18"/>
        <v>0</v>
      </c>
      <c r="J226" s="541">
        <f t="shared" si="18"/>
        <v>0</v>
      </c>
    </row>
    <row r="227" spans="1:10" s="43" customFormat="1" ht="47.25" hidden="1" x14ac:dyDescent="0.25">
      <c r="A227" s="109" t="s">
        <v>542</v>
      </c>
      <c r="B227" s="337" t="s">
        <v>50</v>
      </c>
      <c r="C227" s="5" t="s">
        <v>110</v>
      </c>
      <c r="D227" s="125" t="s">
        <v>12</v>
      </c>
      <c r="E227" s="266" t="s">
        <v>254</v>
      </c>
      <c r="F227" s="267" t="s">
        <v>10</v>
      </c>
      <c r="G227" s="268" t="s">
        <v>488</v>
      </c>
      <c r="H227" s="299"/>
      <c r="I227" s="541">
        <f t="shared" si="18"/>
        <v>0</v>
      </c>
      <c r="J227" s="541">
        <f t="shared" si="18"/>
        <v>0</v>
      </c>
    </row>
    <row r="228" spans="1:10" s="43" customFormat="1" ht="33.75" hidden="1" customHeight="1" x14ac:dyDescent="0.25">
      <c r="A228" s="109" t="s">
        <v>619</v>
      </c>
      <c r="B228" s="337" t="s">
        <v>50</v>
      </c>
      <c r="C228" s="5" t="s">
        <v>110</v>
      </c>
      <c r="D228" s="125" t="s">
        <v>12</v>
      </c>
      <c r="E228" s="266" t="s">
        <v>254</v>
      </c>
      <c r="F228" s="267" t="s">
        <v>10</v>
      </c>
      <c r="G228" s="268" t="s">
        <v>620</v>
      </c>
      <c r="H228" s="299"/>
      <c r="I228" s="541">
        <f t="shared" si="18"/>
        <v>0</v>
      </c>
      <c r="J228" s="541">
        <f t="shared" si="18"/>
        <v>0</v>
      </c>
    </row>
    <row r="229" spans="1:10" s="43" customFormat="1" ht="18" hidden="1" customHeight="1" x14ac:dyDescent="0.25">
      <c r="A229" s="77" t="s">
        <v>21</v>
      </c>
      <c r="B229" s="335" t="s">
        <v>50</v>
      </c>
      <c r="C229" s="5" t="s">
        <v>110</v>
      </c>
      <c r="D229" s="125" t="s">
        <v>12</v>
      </c>
      <c r="E229" s="266" t="s">
        <v>254</v>
      </c>
      <c r="F229" s="267" t="s">
        <v>10</v>
      </c>
      <c r="G229" s="268" t="s">
        <v>620</v>
      </c>
      <c r="H229" s="299" t="s">
        <v>70</v>
      </c>
      <c r="I229" s="543"/>
      <c r="J229" s="543"/>
    </row>
    <row r="230" spans="1:10" s="43" customFormat="1" ht="31.5" hidden="1" x14ac:dyDescent="0.25">
      <c r="A230" s="27" t="s">
        <v>188</v>
      </c>
      <c r="B230" s="33" t="s">
        <v>50</v>
      </c>
      <c r="C230" s="29" t="s">
        <v>110</v>
      </c>
      <c r="D230" s="33" t="s">
        <v>12</v>
      </c>
      <c r="E230" s="251" t="s">
        <v>226</v>
      </c>
      <c r="F230" s="252" t="s">
        <v>487</v>
      </c>
      <c r="G230" s="253" t="s">
        <v>488</v>
      </c>
      <c r="H230" s="31"/>
      <c r="I230" s="540">
        <f>SUM(I231)</f>
        <v>0</v>
      </c>
      <c r="J230" s="540">
        <f>SUM(J231)</f>
        <v>0</v>
      </c>
    </row>
    <row r="231" spans="1:10" s="43" customFormat="1" ht="63" hidden="1" x14ac:dyDescent="0.25">
      <c r="A231" s="55" t="s">
        <v>189</v>
      </c>
      <c r="B231" s="335" t="s">
        <v>50</v>
      </c>
      <c r="C231" s="5" t="s">
        <v>110</v>
      </c>
      <c r="D231" s="432" t="s">
        <v>12</v>
      </c>
      <c r="E231" s="266" t="s">
        <v>227</v>
      </c>
      <c r="F231" s="267" t="s">
        <v>487</v>
      </c>
      <c r="G231" s="268" t="s">
        <v>488</v>
      </c>
      <c r="H231" s="60"/>
      <c r="I231" s="541">
        <f>SUM(I232)</f>
        <v>0</v>
      </c>
      <c r="J231" s="541">
        <f>SUM(J232)</f>
        <v>0</v>
      </c>
    </row>
    <row r="232" spans="1:10" s="43" customFormat="1" ht="47.25" hidden="1" x14ac:dyDescent="0.25">
      <c r="A232" s="55" t="s">
        <v>548</v>
      </c>
      <c r="B232" s="335" t="s">
        <v>50</v>
      </c>
      <c r="C232" s="5" t="s">
        <v>110</v>
      </c>
      <c r="D232" s="432" t="s">
        <v>12</v>
      </c>
      <c r="E232" s="266" t="s">
        <v>227</v>
      </c>
      <c r="F232" s="267" t="s">
        <v>12</v>
      </c>
      <c r="G232" s="268" t="s">
        <v>488</v>
      </c>
      <c r="H232" s="60"/>
      <c r="I232" s="541">
        <f>SUM(I233+I235+I237+I239)</f>
        <v>0</v>
      </c>
      <c r="J232" s="541">
        <f>SUM(J233+J235+J237+J239)</f>
        <v>0</v>
      </c>
    </row>
    <row r="233" spans="1:10" s="43" customFormat="1" ht="47.25" hidden="1" x14ac:dyDescent="0.25">
      <c r="A233" s="55" t="s">
        <v>690</v>
      </c>
      <c r="B233" s="335" t="s">
        <v>50</v>
      </c>
      <c r="C233" s="5" t="s">
        <v>110</v>
      </c>
      <c r="D233" s="432" t="s">
        <v>12</v>
      </c>
      <c r="E233" s="266" t="s">
        <v>227</v>
      </c>
      <c r="F233" s="267" t="s">
        <v>12</v>
      </c>
      <c r="G233" s="421">
        <v>50181</v>
      </c>
      <c r="H233" s="60"/>
      <c r="I233" s="541">
        <f>SUM(I234)</f>
        <v>0</v>
      </c>
      <c r="J233" s="541">
        <f>SUM(J234)</f>
        <v>0</v>
      </c>
    </row>
    <row r="234" spans="1:10" s="43" customFormat="1" ht="15.75" hidden="1" customHeight="1" x14ac:dyDescent="0.25">
      <c r="A234" s="3" t="s">
        <v>21</v>
      </c>
      <c r="B234" s="335" t="s">
        <v>50</v>
      </c>
      <c r="C234" s="5" t="s">
        <v>110</v>
      </c>
      <c r="D234" s="432" t="s">
        <v>12</v>
      </c>
      <c r="E234" s="266" t="s">
        <v>227</v>
      </c>
      <c r="F234" s="267" t="s">
        <v>12</v>
      </c>
      <c r="G234" s="421">
        <v>50181</v>
      </c>
      <c r="H234" s="60" t="s">
        <v>70</v>
      </c>
      <c r="I234" s="543"/>
      <c r="J234" s="543"/>
    </row>
    <row r="235" spans="1:10" s="43" customFormat="1" ht="31.5" hidden="1" x14ac:dyDescent="0.25">
      <c r="A235" s="55" t="s">
        <v>918</v>
      </c>
      <c r="B235" s="335" t="s">
        <v>50</v>
      </c>
      <c r="C235" s="5" t="s">
        <v>110</v>
      </c>
      <c r="D235" s="432" t="s">
        <v>12</v>
      </c>
      <c r="E235" s="266" t="s">
        <v>227</v>
      </c>
      <c r="F235" s="267" t="s">
        <v>12</v>
      </c>
      <c r="G235" s="268" t="s">
        <v>976</v>
      </c>
      <c r="H235" s="60"/>
      <c r="I235" s="541">
        <f>SUM(I236)</f>
        <v>0</v>
      </c>
      <c r="J235" s="541">
        <f>SUM(J236)</f>
        <v>0</v>
      </c>
    </row>
    <row r="236" spans="1:10" s="43" customFormat="1" ht="16.5" hidden="1" customHeight="1" x14ac:dyDescent="0.25">
      <c r="A236" s="3" t="s">
        <v>21</v>
      </c>
      <c r="B236" s="432" t="s">
        <v>50</v>
      </c>
      <c r="C236" s="5" t="s">
        <v>110</v>
      </c>
      <c r="D236" s="432" t="s">
        <v>12</v>
      </c>
      <c r="E236" s="266" t="s">
        <v>227</v>
      </c>
      <c r="F236" s="267" t="s">
        <v>12</v>
      </c>
      <c r="G236" s="268" t="s">
        <v>976</v>
      </c>
      <c r="H236" s="60" t="s">
        <v>70</v>
      </c>
      <c r="I236" s="543"/>
      <c r="J236" s="543"/>
    </row>
    <row r="237" spans="1:10" s="43" customFormat="1" ht="19.5" hidden="1" customHeight="1" x14ac:dyDescent="0.25">
      <c r="A237" s="3" t="s">
        <v>920</v>
      </c>
      <c r="B237" s="432" t="s">
        <v>50</v>
      </c>
      <c r="C237" s="5" t="s">
        <v>110</v>
      </c>
      <c r="D237" s="432" t="s">
        <v>12</v>
      </c>
      <c r="E237" s="266" t="s">
        <v>227</v>
      </c>
      <c r="F237" s="267" t="s">
        <v>12</v>
      </c>
      <c r="G237" s="268" t="s">
        <v>921</v>
      </c>
      <c r="H237" s="60"/>
      <c r="I237" s="541">
        <f>SUM(I238)</f>
        <v>0</v>
      </c>
      <c r="J237" s="541">
        <f>SUM(J238)</f>
        <v>0</v>
      </c>
    </row>
    <row r="238" spans="1:10" s="43" customFormat="1" ht="16.5" hidden="1" customHeight="1" x14ac:dyDescent="0.25">
      <c r="A238" s="3" t="s">
        <v>21</v>
      </c>
      <c r="B238" s="432" t="s">
        <v>50</v>
      </c>
      <c r="C238" s="5" t="s">
        <v>110</v>
      </c>
      <c r="D238" s="432" t="s">
        <v>12</v>
      </c>
      <c r="E238" s="266" t="s">
        <v>227</v>
      </c>
      <c r="F238" s="267" t="s">
        <v>12</v>
      </c>
      <c r="G238" s="268" t="s">
        <v>921</v>
      </c>
      <c r="H238" s="60" t="s">
        <v>70</v>
      </c>
      <c r="I238" s="543"/>
      <c r="J238" s="543"/>
    </row>
    <row r="239" spans="1:10" s="43" customFormat="1" ht="48" hidden="1" customHeight="1" x14ac:dyDescent="0.25">
      <c r="A239" s="62" t="s">
        <v>689</v>
      </c>
      <c r="B239" s="432" t="s">
        <v>50</v>
      </c>
      <c r="C239" s="5" t="s">
        <v>110</v>
      </c>
      <c r="D239" s="432" t="s">
        <v>12</v>
      </c>
      <c r="E239" s="266" t="s">
        <v>227</v>
      </c>
      <c r="F239" s="267" t="s">
        <v>12</v>
      </c>
      <c r="G239" s="268" t="s">
        <v>688</v>
      </c>
      <c r="H239" s="60"/>
      <c r="I239" s="541">
        <f>SUM(I240)</f>
        <v>0</v>
      </c>
      <c r="J239" s="541">
        <f>SUM(J240)</f>
        <v>0</v>
      </c>
    </row>
    <row r="240" spans="1:10" s="43" customFormat="1" ht="16.5" hidden="1" customHeight="1" x14ac:dyDescent="0.25">
      <c r="A240" s="3" t="s">
        <v>21</v>
      </c>
      <c r="B240" s="432" t="s">
        <v>50</v>
      </c>
      <c r="C240" s="5" t="s">
        <v>110</v>
      </c>
      <c r="D240" s="432" t="s">
        <v>12</v>
      </c>
      <c r="E240" s="266" t="s">
        <v>227</v>
      </c>
      <c r="F240" s="267" t="s">
        <v>12</v>
      </c>
      <c r="G240" s="268" t="s">
        <v>688</v>
      </c>
      <c r="H240" s="60" t="s">
        <v>70</v>
      </c>
      <c r="I240" s="543"/>
      <c r="J240" s="543"/>
    </row>
    <row r="241" spans="1:10" s="43" customFormat="1" ht="16.5" hidden="1" customHeight="1" x14ac:dyDescent="0.25">
      <c r="A241" s="113" t="s">
        <v>929</v>
      </c>
      <c r="B241" s="26" t="s">
        <v>50</v>
      </c>
      <c r="C241" s="26" t="s">
        <v>110</v>
      </c>
      <c r="D241" s="22" t="s">
        <v>15</v>
      </c>
      <c r="E241" s="296"/>
      <c r="F241" s="297"/>
      <c r="G241" s="298"/>
      <c r="H241" s="22"/>
      <c r="I241" s="539">
        <f t="shared" ref="I241:J245" si="19">SUM(I242)</f>
        <v>0</v>
      </c>
      <c r="J241" s="539">
        <f t="shared" si="19"/>
        <v>0</v>
      </c>
    </row>
    <row r="242" spans="1:10" ht="36" hidden="1" customHeight="1" x14ac:dyDescent="0.25">
      <c r="A242" s="27" t="s">
        <v>186</v>
      </c>
      <c r="B242" s="33" t="s">
        <v>50</v>
      </c>
      <c r="C242" s="29" t="s">
        <v>110</v>
      </c>
      <c r="D242" s="33" t="s">
        <v>15</v>
      </c>
      <c r="E242" s="251" t="s">
        <v>546</v>
      </c>
      <c r="F242" s="252" t="s">
        <v>487</v>
      </c>
      <c r="G242" s="253" t="s">
        <v>488</v>
      </c>
      <c r="H242" s="31"/>
      <c r="I242" s="540">
        <f t="shared" si="19"/>
        <v>0</v>
      </c>
      <c r="J242" s="540">
        <f t="shared" si="19"/>
        <v>0</v>
      </c>
    </row>
    <row r="243" spans="1:10" s="43" customFormat="1" ht="47.25" hidden="1" x14ac:dyDescent="0.25">
      <c r="A243" s="55" t="s">
        <v>187</v>
      </c>
      <c r="B243" s="335" t="s">
        <v>50</v>
      </c>
      <c r="C243" s="5" t="s">
        <v>110</v>
      </c>
      <c r="D243" s="432" t="s">
        <v>15</v>
      </c>
      <c r="E243" s="266" t="s">
        <v>225</v>
      </c>
      <c r="F243" s="267" t="s">
        <v>487</v>
      </c>
      <c r="G243" s="268" t="s">
        <v>488</v>
      </c>
      <c r="H243" s="60"/>
      <c r="I243" s="541">
        <f t="shared" si="19"/>
        <v>0</v>
      </c>
      <c r="J243" s="541">
        <f t="shared" si="19"/>
        <v>0</v>
      </c>
    </row>
    <row r="244" spans="1:10" s="43" customFormat="1" ht="31.5" hidden="1" x14ac:dyDescent="0.25">
      <c r="A244" s="109" t="s">
        <v>547</v>
      </c>
      <c r="B244" s="337" t="s">
        <v>50</v>
      </c>
      <c r="C244" s="5" t="s">
        <v>110</v>
      </c>
      <c r="D244" s="432" t="s">
        <v>15</v>
      </c>
      <c r="E244" s="266" t="s">
        <v>225</v>
      </c>
      <c r="F244" s="267" t="s">
        <v>10</v>
      </c>
      <c r="G244" s="268" t="s">
        <v>488</v>
      </c>
      <c r="H244" s="60"/>
      <c r="I244" s="541">
        <f t="shared" si="19"/>
        <v>0</v>
      </c>
      <c r="J244" s="541">
        <f t="shared" si="19"/>
        <v>0</v>
      </c>
    </row>
    <row r="245" spans="1:10" s="43" customFormat="1" ht="33" hidden="1" customHeight="1" x14ac:dyDescent="0.25">
      <c r="A245" s="109" t="s">
        <v>653</v>
      </c>
      <c r="B245" s="337" t="s">
        <v>50</v>
      </c>
      <c r="C245" s="5" t="s">
        <v>110</v>
      </c>
      <c r="D245" s="432" t="s">
        <v>15</v>
      </c>
      <c r="E245" s="266" t="s">
        <v>225</v>
      </c>
      <c r="F245" s="267" t="s">
        <v>10</v>
      </c>
      <c r="G245" s="268" t="s">
        <v>652</v>
      </c>
      <c r="H245" s="60"/>
      <c r="I245" s="541">
        <f t="shared" si="19"/>
        <v>0</v>
      </c>
      <c r="J245" s="541">
        <f t="shared" si="19"/>
        <v>0</v>
      </c>
    </row>
    <row r="246" spans="1:10" s="43" customFormat="1" ht="31.5" hidden="1" customHeight="1" x14ac:dyDescent="0.25">
      <c r="A246" s="77" t="s">
        <v>190</v>
      </c>
      <c r="B246" s="335" t="s">
        <v>50</v>
      </c>
      <c r="C246" s="5" t="s">
        <v>110</v>
      </c>
      <c r="D246" s="432" t="s">
        <v>15</v>
      </c>
      <c r="E246" s="266" t="s">
        <v>225</v>
      </c>
      <c r="F246" s="267" t="s">
        <v>10</v>
      </c>
      <c r="G246" s="268" t="s">
        <v>652</v>
      </c>
      <c r="H246" s="60" t="s">
        <v>185</v>
      </c>
      <c r="I246" s="543"/>
      <c r="J246" s="543"/>
    </row>
    <row r="247" spans="1:10" s="43" customFormat="1" ht="16.5" customHeight="1" x14ac:dyDescent="0.25">
      <c r="A247" s="117" t="s">
        <v>906</v>
      </c>
      <c r="B247" s="19" t="s">
        <v>50</v>
      </c>
      <c r="C247" s="477" t="s">
        <v>32</v>
      </c>
      <c r="D247" s="19"/>
      <c r="E247" s="278"/>
      <c r="F247" s="279"/>
      <c r="G247" s="280"/>
      <c r="H247" s="15"/>
      <c r="I247" s="538">
        <f t="shared" ref="I247:J251" si="20">SUM(I248)</f>
        <v>87725</v>
      </c>
      <c r="J247" s="538">
        <f t="shared" si="20"/>
        <v>87725</v>
      </c>
    </row>
    <row r="248" spans="1:10" s="43" customFormat="1" ht="16.5" customHeight="1" x14ac:dyDescent="0.25">
      <c r="A248" s="113" t="s">
        <v>907</v>
      </c>
      <c r="B248" s="26" t="s">
        <v>50</v>
      </c>
      <c r="C248" s="57" t="s">
        <v>32</v>
      </c>
      <c r="D248" s="22" t="s">
        <v>29</v>
      </c>
      <c r="E248" s="296"/>
      <c r="F248" s="297"/>
      <c r="G248" s="298"/>
      <c r="H248" s="22"/>
      <c r="I248" s="539">
        <f t="shared" si="20"/>
        <v>87725</v>
      </c>
      <c r="J248" s="539">
        <f t="shared" si="20"/>
        <v>87725</v>
      </c>
    </row>
    <row r="249" spans="1:10" ht="16.5" customHeight="1" x14ac:dyDescent="0.25">
      <c r="A249" s="76" t="s">
        <v>195</v>
      </c>
      <c r="B249" s="30" t="s">
        <v>50</v>
      </c>
      <c r="C249" s="28" t="s">
        <v>32</v>
      </c>
      <c r="D249" s="30" t="s">
        <v>29</v>
      </c>
      <c r="E249" s="251" t="s">
        <v>214</v>
      </c>
      <c r="F249" s="252" t="s">
        <v>487</v>
      </c>
      <c r="G249" s="253" t="s">
        <v>488</v>
      </c>
      <c r="H249" s="28"/>
      <c r="I249" s="540">
        <f t="shared" si="20"/>
        <v>87725</v>
      </c>
      <c r="J249" s="540">
        <f t="shared" si="20"/>
        <v>87725</v>
      </c>
    </row>
    <row r="250" spans="1:10" ht="16.5" customHeight="1" x14ac:dyDescent="0.25">
      <c r="A250" s="86" t="s">
        <v>194</v>
      </c>
      <c r="B250" s="406" t="s">
        <v>50</v>
      </c>
      <c r="C250" s="2" t="s">
        <v>32</v>
      </c>
      <c r="D250" s="406" t="s">
        <v>29</v>
      </c>
      <c r="E250" s="266" t="s">
        <v>215</v>
      </c>
      <c r="F250" s="267" t="s">
        <v>487</v>
      </c>
      <c r="G250" s="268" t="s">
        <v>488</v>
      </c>
      <c r="H250" s="2"/>
      <c r="I250" s="541">
        <f t="shared" si="20"/>
        <v>87725</v>
      </c>
      <c r="J250" s="541">
        <f t="shared" si="20"/>
        <v>87725</v>
      </c>
    </row>
    <row r="251" spans="1:10" ht="31.5" customHeight="1" x14ac:dyDescent="0.25">
      <c r="A251" s="86" t="s">
        <v>1166</v>
      </c>
      <c r="B251" s="406" t="s">
        <v>50</v>
      </c>
      <c r="C251" s="2" t="s">
        <v>32</v>
      </c>
      <c r="D251" s="406" t="s">
        <v>29</v>
      </c>
      <c r="E251" s="266" t="s">
        <v>215</v>
      </c>
      <c r="F251" s="267" t="s">
        <v>487</v>
      </c>
      <c r="G251" s="268">
        <v>12700</v>
      </c>
      <c r="H251" s="2"/>
      <c r="I251" s="541">
        <f t="shared" si="20"/>
        <v>87725</v>
      </c>
      <c r="J251" s="541">
        <f t="shared" si="20"/>
        <v>87725</v>
      </c>
    </row>
    <row r="252" spans="1:10" ht="31.5" customHeight="1" x14ac:dyDescent="0.25">
      <c r="A252" s="86" t="s">
        <v>673</v>
      </c>
      <c r="B252" s="406" t="s">
        <v>50</v>
      </c>
      <c r="C252" s="2" t="s">
        <v>32</v>
      </c>
      <c r="D252" s="406" t="s">
        <v>29</v>
      </c>
      <c r="E252" s="266" t="s">
        <v>215</v>
      </c>
      <c r="F252" s="267" t="s">
        <v>487</v>
      </c>
      <c r="G252" s="268">
        <v>12700</v>
      </c>
      <c r="H252" s="2" t="s">
        <v>16</v>
      </c>
      <c r="I252" s="543">
        <v>87725</v>
      </c>
      <c r="J252" s="543">
        <v>87725</v>
      </c>
    </row>
    <row r="253" spans="1:10" s="43" customFormat="1" ht="16.5" customHeight="1" x14ac:dyDescent="0.25">
      <c r="A253" s="117" t="s">
        <v>37</v>
      </c>
      <c r="B253" s="19" t="s">
        <v>50</v>
      </c>
      <c r="C253" s="19">
        <v>10</v>
      </c>
      <c r="D253" s="19"/>
      <c r="E253" s="278"/>
      <c r="F253" s="279"/>
      <c r="G253" s="280"/>
      <c r="H253" s="15"/>
      <c r="I253" s="538">
        <f>SUM(I254+I264)</f>
        <v>3746786</v>
      </c>
      <c r="J253" s="538">
        <f>SUM(J254+J264)</f>
        <v>3746786</v>
      </c>
    </row>
    <row r="254" spans="1:10" s="43" customFormat="1" ht="16.5" hidden="1" customHeight="1" x14ac:dyDescent="0.25">
      <c r="A254" s="113" t="s">
        <v>41</v>
      </c>
      <c r="B254" s="26" t="s">
        <v>50</v>
      </c>
      <c r="C254" s="26">
        <v>10</v>
      </c>
      <c r="D254" s="22" t="s">
        <v>15</v>
      </c>
      <c r="E254" s="296"/>
      <c r="F254" s="297"/>
      <c r="G254" s="298"/>
      <c r="H254" s="22"/>
      <c r="I254" s="539">
        <f t="shared" ref="I254:J256" si="21">SUM(I255)</f>
        <v>0</v>
      </c>
      <c r="J254" s="539">
        <f t="shared" si="21"/>
        <v>0</v>
      </c>
    </row>
    <row r="255" spans="1:10" ht="47.25" hidden="1" x14ac:dyDescent="0.25">
      <c r="A255" s="102" t="s">
        <v>197</v>
      </c>
      <c r="B255" s="30" t="s">
        <v>50</v>
      </c>
      <c r="C255" s="30">
        <v>10</v>
      </c>
      <c r="D255" s="28" t="s">
        <v>15</v>
      </c>
      <c r="E255" s="245" t="s">
        <v>541</v>
      </c>
      <c r="F255" s="246" t="s">
        <v>487</v>
      </c>
      <c r="G255" s="247" t="s">
        <v>488</v>
      </c>
      <c r="H255" s="28"/>
      <c r="I255" s="540">
        <f t="shared" si="21"/>
        <v>0</v>
      </c>
      <c r="J255" s="540">
        <f t="shared" si="21"/>
        <v>0</v>
      </c>
    </row>
    <row r="256" spans="1:10" ht="82.5" hidden="1" customHeight="1" x14ac:dyDescent="0.25">
      <c r="A256" s="62" t="s">
        <v>198</v>
      </c>
      <c r="B256" s="406" t="s">
        <v>50</v>
      </c>
      <c r="C256" s="406">
        <v>10</v>
      </c>
      <c r="D256" s="2" t="s">
        <v>15</v>
      </c>
      <c r="E256" s="248" t="s">
        <v>228</v>
      </c>
      <c r="F256" s="249" t="s">
        <v>487</v>
      </c>
      <c r="G256" s="250" t="s">
        <v>488</v>
      </c>
      <c r="H256" s="2"/>
      <c r="I256" s="541">
        <f t="shared" si="21"/>
        <v>0</v>
      </c>
      <c r="J256" s="541">
        <f t="shared" si="21"/>
        <v>0</v>
      </c>
    </row>
    <row r="257" spans="1:10" ht="34.5" hidden="1" customHeight="1" x14ac:dyDescent="0.25">
      <c r="A257" s="62" t="s">
        <v>551</v>
      </c>
      <c r="B257" s="406" t="s">
        <v>50</v>
      </c>
      <c r="C257" s="406">
        <v>10</v>
      </c>
      <c r="D257" s="2" t="s">
        <v>15</v>
      </c>
      <c r="E257" s="248" t="s">
        <v>228</v>
      </c>
      <c r="F257" s="249" t="s">
        <v>10</v>
      </c>
      <c r="G257" s="250" t="s">
        <v>488</v>
      </c>
      <c r="H257" s="2"/>
      <c r="I257" s="541">
        <f>SUM(I258+I260+I262)</f>
        <v>0</v>
      </c>
      <c r="J257" s="541">
        <f>SUM(J258+J260+J262)</f>
        <v>0</v>
      </c>
    </row>
    <row r="258" spans="1:10" ht="47.25" hidden="1" customHeight="1" x14ac:dyDescent="0.25">
      <c r="A258" s="62" t="s">
        <v>692</v>
      </c>
      <c r="B258" s="406" t="s">
        <v>50</v>
      </c>
      <c r="C258" s="406">
        <v>10</v>
      </c>
      <c r="D258" s="2" t="s">
        <v>15</v>
      </c>
      <c r="E258" s="248" t="s">
        <v>228</v>
      </c>
      <c r="F258" s="249" t="s">
        <v>10</v>
      </c>
      <c r="G258" s="422" t="s">
        <v>691</v>
      </c>
      <c r="H258" s="2"/>
      <c r="I258" s="541">
        <f>SUM(I259)</f>
        <v>0</v>
      </c>
      <c r="J258" s="541">
        <f>SUM(J259)</f>
        <v>0</v>
      </c>
    </row>
    <row r="259" spans="1:10" ht="15.75" hidden="1" customHeight="1" x14ac:dyDescent="0.25">
      <c r="A259" s="62" t="s">
        <v>21</v>
      </c>
      <c r="B259" s="406" t="s">
        <v>50</v>
      </c>
      <c r="C259" s="406">
        <v>10</v>
      </c>
      <c r="D259" s="2" t="s">
        <v>15</v>
      </c>
      <c r="E259" s="248" t="s">
        <v>228</v>
      </c>
      <c r="F259" s="249" t="s">
        <v>10</v>
      </c>
      <c r="G259" s="422" t="s">
        <v>691</v>
      </c>
      <c r="H259" s="2" t="s">
        <v>70</v>
      </c>
      <c r="I259" s="543"/>
      <c r="J259" s="543"/>
    </row>
    <row r="260" spans="1:10" ht="15.75" hidden="1" x14ac:dyDescent="0.25">
      <c r="A260" s="62" t="s">
        <v>973</v>
      </c>
      <c r="B260" s="406" t="s">
        <v>50</v>
      </c>
      <c r="C260" s="406">
        <v>10</v>
      </c>
      <c r="D260" s="2" t="s">
        <v>15</v>
      </c>
      <c r="E260" s="248" t="s">
        <v>228</v>
      </c>
      <c r="F260" s="249" t="s">
        <v>10</v>
      </c>
      <c r="G260" s="250" t="s">
        <v>972</v>
      </c>
      <c r="H260" s="2"/>
      <c r="I260" s="541">
        <f>SUM(I261)</f>
        <v>0</v>
      </c>
      <c r="J260" s="541">
        <f>SUM(J261)</f>
        <v>0</v>
      </c>
    </row>
    <row r="261" spans="1:10" ht="15.75" hidden="1" x14ac:dyDescent="0.25">
      <c r="A261" s="106" t="s">
        <v>21</v>
      </c>
      <c r="B261" s="54" t="s">
        <v>50</v>
      </c>
      <c r="C261" s="406">
        <v>10</v>
      </c>
      <c r="D261" s="2" t="s">
        <v>15</v>
      </c>
      <c r="E261" s="248" t="s">
        <v>228</v>
      </c>
      <c r="F261" s="249" t="s">
        <v>10</v>
      </c>
      <c r="G261" s="250" t="s">
        <v>972</v>
      </c>
      <c r="H261" s="2" t="s">
        <v>70</v>
      </c>
      <c r="I261" s="543"/>
      <c r="J261" s="543"/>
    </row>
    <row r="262" spans="1:10" ht="31.5" hidden="1" x14ac:dyDescent="0.25">
      <c r="A262" s="106" t="s">
        <v>936</v>
      </c>
      <c r="B262" s="406" t="s">
        <v>50</v>
      </c>
      <c r="C262" s="406">
        <v>10</v>
      </c>
      <c r="D262" s="2" t="s">
        <v>15</v>
      </c>
      <c r="E262" s="248" t="s">
        <v>228</v>
      </c>
      <c r="F262" s="249" t="s">
        <v>10</v>
      </c>
      <c r="G262" s="250" t="s">
        <v>937</v>
      </c>
      <c r="H262" s="2"/>
      <c r="I262" s="541">
        <f>SUM(I263)</f>
        <v>0</v>
      </c>
      <c r="J262" s="541">
        <f>SUM(J263)</f>
        <v>0</v>
      </c>
    </row>
    <row r="263" spans="1:10" ht="15.75" hidden="1" x14ac:dyDescent="0.25">
      <c r="A263" s="106" t="s">
        <v>21</v>
      </c>
      <c r="B263" s="406" t="s">
        <v>50</v>
      </c>
      <c r="C263" s="406">
        <v>10</v>
      </c>
      <c r="D263" s="2" t="s">
        <v>15</v>
      </c>
      <c r="E263" s="248" t="s">
        <v>228</v>
      </c>
      <c r="F263" s="249" t="s">
        <v>10</v>
      </c>
      <c r="G263" s="250" t="s">
        <v>937</v>
      </c>
      <c r="H263" s="2" t="s">
        <v>70</v>
      </c>
      <c r="I263" s="543"/>
      <c r="J263" s="543"/>
    </row>
    <row r="264" spans="1:10" ht="15.75" x14ac:dyDescent="0.25">
      <c r="A264" s="113" t="s">
        <v>42</v>
      </c>
      <c r="B264" s="26" t="s">
        <v>50</v>
      </c>
      <c r="C264" s="26">
        <v>10</v>
      </c>
      <c r="D264" s="22" t="s">
        <v>20</v>
      </c>
      <c r="E264" s="296"/>
      <c r="F264" s="297"/>
      <c r="G264" s="298"/>
      <c r="H264" s="22"/>
      <c r="I264" s="539">
        <f t="shared" ref="I264:J267" si="22">SUM(I265)</f>
        <v>3746786</v>
      </c>
      <c r="J264" s="539">
        <f t="shared" si="22"/>
        <v>3746786</v>
      </c>
    </row>
    <row r="265" spans="1:10" ht="47.25" x14ac:dyDescent="0.25">
      <c r="A265" s="105" t="s">
        <v>124</v>
      </c>
      <c r="B265" s="30" t="s">
        <v>50</v>
      </c>
      <c r="C265" s="30">
        <v>10</v>
      </c>
      <c r="D265" s="28" t="s">
        <v>20</v>
      </c>
      <c r="E265" s="245" t="s">
        <v>199</v>
      </c>
      <c r="F265" s="246" t="s">
        <v>487</v>
      </c>
      <c r="G265" s="247" t="s">
        <v>488</v>
      </c>
      <c r="H265" s="28"/>
      <c r="I265" s="540">
        <f t="shared" si="22"/>
        <v>3746786</v>
      </c>
      <c r="J265" s="540">
        <f t="shared" si="22"/>
        <v>3746786</v>
      </c>
    </row>
    <row r="266" spans="1:10" ht="78.75" x14ac:dyDescent="0.25">
      <c r="A266" s="62" t="s">
        <v>125</v>
      </c>
      <c r="B266" s="406" t="s">
        <v>50</v>
      </c>
      <c r="C266" s="6">
        <v>10</v>
      </c>
      <c r="D266" s="2" t="s">
        <v>20</v>
      </c>
      <c r="E266" s="248" t="s">
        <v>232</v>
      </c>
      <c r="F266" s="249" t="s">
        <v>487</v>
      </c>
      <c r="G266" s="250" t="s">
        <v>488</v>
      </c>
      <c r="H266" s="2"/>
      <c r="I266" s="541">
        <f t="shared" si="22"/>
        <v>3746786</v>
      </c>
      <c r="J266" s="541">
        <f t="shared" si="22"/>
        <v>3746786</v>
      </c>
    </row>
    <row r="267" spans="1:10" ht="47.25" x14ac:dyDescent="0.25">
      <c r="A267" s="62" t="s">
        <v>495</v>
      </c>
      <c r="B267" s="406" t="s">
        <v>50</v>
      </c>
      <c r="C267" s="6">
        <v>10</v>
      </c>
      <c r="D267" s="2" t="s">
        <v>20</v>
      </c>
      <c r="E267" s="248" t="s">
        <v>232</v>
      </c>
      <c r="F267" s="249" t="s">
        <v>10</v>
      </c>
      <c r="G267" s="250" t="s">
        <v>488</v>
      </c>
      <c r="H267" s="2"/>
      <c r="I267" s="541">
        <f t="shared" si="22"/>
        <v>3746786</v>
      </c>
      <c r="J267" s="541">
        <f t="shared" si="22"/>
        <v>3746786</v>
      </c>
    </row>
    <row r="268" spans="1:10" ht="33.75" customHeight="1" x14ac:dyDescent="0.25">
      <c r="A268" s="62" t="s">
        <v>452</v>
      </c>
      <c r="B268" s="406" t="s">
        <v>50</v>
      </c>
      <c r="C268" s="6">
        <v>10</v>
      </c>
      <c r="D268" s="2" t="s">
        <v>20</v>
      </c>
      <c r="E268" s="248" t="s">
        <v>232</v>
      </c>
      <c r="F268" s="249" t="s">
        <v>10</v>
      </c>
      <c r="G268" s="250" t="s">
        <v>597</v>
      </c>
      <c r="H268" s="2"/>
      <c r="I268" s="541">
        <f>SUM(I269:I270)</f>
        <v>3746786</v>
      </c>
      <c r="J268" s="541">
        <f>SUM(J269:J270)</f>
        <v>3746786</v>
      </c>
    </row>
    <row r="269" spans="1:10" ht="31.5" hidden="1" x14ac:dyDescent="0.25">
      <c r="A269" s="114" t="s">
        <v>673</v>
      </c>
      <c r="B269" s="6" t="s">
        <v>50</v>
      </c>
      <c r="C269" s="6">
        <v>10</v>
      </c>
      <c r="D269" s="2" t="s">
        <v>20</v>
      </c>
      <c r="E269" s="248" t="s">
        <v>232</v>
      </c>
      <c r="F269" s="249" t="s">
        <v>10</v>
      </c>
      <c r="G269" s="250" t="s">
        <v>597</v>
      </c>
      <c r="H269" s="2" t="s">
        <v>16</v>
      </c>
      <c r="I269" s="543"/>
      <c r="J269" s="543"/>
    </row>
    <row r="270" spans="1:10" ht="15.75" x14ac:dyDescent="0.25">
      <c r="A270" s="62" t="s">
        <v>40</v>
      </c>
      <c r="B270" s="406" t="s">
        <v>50</v>
      </c>
      <c r="C270" s="6">
        <v>10</v>
      </c>
      <c r="D270" s="2" t="s">
        <v>20</v>
      </c>
      <c r="E270" s="248" t="s">
        <v>232</v>
      </c>
      <c r="F270" s="249" t="s">
        <v>10</v>
      </c>
      <c r="G270" s="250" t="s">
        <v>597</v>
      </c>
      <c r="H270" s="2" t="s">
        <v>39</v>
      </c>
      <c r="I270" s="543">
        <v>3746786</v>
      </c>
      <c r="J270" s="543">
        <v>3746786</v>
      </c>
    </row>
    <row r="271" spans="1:10" s="43" customFormat="1" ht="31.5" customHeight="1" x14ac:dyDescent="0.25">
      <c r="A271" s="548" t="s">
        <v>55</v>
      </c>
      <c r="B271" s="549" t="s">
        <v>56</v>
      </c>
      <c r="C271" s="550"/>
      <c r="D271" s="551"/>
      <c r="E271" s="552"/>
      <c r="F271" s="553"/>
      <c r="G271" s="554"/>
      <c r="H271" s="555"/>
      <c r="I271" s="556">
        <f>SUM(I272+I300+I352)</f>
        <v>15846106</v>
      </c>
      <c r="J271" s="556">
        <f>SUM(J272+J300+J352)</f>
        <v>15583236</v>
      </c>
    </row>
    <row r="272" spans="1:10" s="43" customFormat="1" ht="16.5" customHeight="1" x14ac:dyDescent="0.25">
      <c r="A272" s="314" t="s">
        <v>9</v>
      </c>
      <c r="B272" s="334" t="s">
        <v>56</v>
      </c>
      <c r="C272" s="15" t="s">
        <v>10</v>
      </c>
      <c r="D272" s="15"/>
      <c r="E272" s="328"/>
      <c r="F272" s="329"/>
      <c r="G272" s="330"/>
      <c r="H272" s="15"/>
      <c r="I272" s="538">
        <f>SUM(I273+I290)</f>
        <v>3046514</v>
      </c>
      <c r="J272" s="538">
        <f>SUM(J273+J290)</f>
        <v>3046514</v>
      </c>
    </row>
    <row r="273" spans="1:10" ht="31.5" x14ac:dyDescent="0.25">
      <c r="A273" s="100" t="s">
        <v>74</v>
      </c>
      <c r="B273" s="26" t="s">
        <v>56</v>
      </c>
      <c r="C273" s="22" t="s">
        <v>10</v>
      </c>
      <c r="D273" s="22" t="s">
        <v>73</v>
      </c>
      <c r="E273" s="242"/>
      <c r="F273" s="243"/>
      <c r="G273" s="244"/>
      <c r="H273" s="23"/>
      <c r="I273" s="539">
        <f>SUM(I274,I279,I284)</f>
        <v>2923614</v>
      </c>
      <c r="J273" s="539">
        <f>SUM(J274,J279,J284)</f>
        <v>2923614</v>
      </c>
    </row>
    <row r="274" spans="1:10" ht="47.25" x14ac:dyDescent="0.25">
      <c r="A274" s="76" t="s">
        <v>117</v>
      </c>
      <c r="B274" s="30" t="s">
        <v>56</v>
      </c>
      <c r="C274" s="28" t="s">
        <v>10</v>
      </c>
      <c r="D274" s="28" t="s">
        <v>73</v>
      </c>
      <c r="E274" s="245" t="s">
        <v>490</v>
      </c>
      <c r="F274" s="246" t="s">
        <v>487</v>
      </c>
      <c r="G274" s="247" t="s">
        <v>488</v>
      </c>
      <c r="H274" s="28"/>
      <c r="I274" s="540">
        <f t="shared" ref="I274:J277" si="23">SUM(I275)</f>
        <v>498770</v>
      </c>
      <c r="J274" s="540">
        <f t="shared" si="23"/>
        <v>498770</v>
      </c>
    </row>
    <row r="275" spans="1:10" ht="63" x14ac:dyDescent="0.25">
      <c r="A275" s="77" t="s">
        <v>130</v>
      </c>
      <c r="B275" s="54" t="s">
        <v>56</v>
      </c>
      <c r="C275" s="2" t="s">
        <v>10</v>
      </c>
      <c r="D275" s="2" t="s">
        <v>73</v>
      </c>
      <c r="E275" s="248" t="s">
        <v>491</v>
      </c>
      <c r="F275" s="249" t="s">
        <v>487</v>
      </c>
      <c r="G275" s="250" t="s">
        <v>488</v>
      </c>
      <c r="H275" s="44"/>
      <c r="I275" s="541">
        <f t="shared" si="23"/>
        <v>498770</v>
      </c>
      <c r="J275" s="541">
        <f t="shared" si="23"/>
        <v>498770</v>
      </c>
    </row>
    <row r="276" spans="1:10" ht="47.25" x14ac:dyDescent="0.25">
      <c r="A276" s="77" t="s">
        <v>494</v>
      </c>
      <c r="B276" s="54" t="s">
        <v>56</v>
      </c>
      <c r="C276" s="2" t="s">
        <v>10</v>
      </c>
      <c r="D276" s="2" t="s">
        <v>73</v>
      </c>
      <c r="E276" s="248" t="s">
        <v>491</v>
      </c>
      <c r="F276" s="249" t="s">
        <v>10</v>
      </c>
      <c r="G276" s="250" t="s">
        <v>488</v>
      </c>
      <c r="H276" s="44"/>
      <c r="I276" s="541">
        <f t="shared" si="23"/>
        <v>498770</v>
      </c>
      <c r="J276" s="541">
        <f t="shared" si="23"/>
        <v>498770</v>
      </c>
    </row>
    <row r="277" spans="1:10" ht="15.75" x14ac:dyDescent="0.25">
      <c r="A277" s="77" t="s">
        <v>119</v>
      </c>
      <c r="B277" s="54" t="s">
        <v>56</v>
      </c>
      <c r="C277" s="2" t="s">
        <v>10</v>
      </c>
      <c r="D277" s="2" t="s">
        <v>73</v>
      </c>
      <c r="E277" s="248" t="s">
        <v>491</v>
      </c>
      <c r="F277" s="249" t="s">
        <v>10</v>
      </c>
      <c r="G277" s="250" t="s">
        <v>493</v>
      </c>
      <c r="H277" s="44"/>
      <c r="I277" s="541">
        <f t="shared" si="23"/>
        <v>498770</v>
      </c>
      <c r="J277" s="541">
        <f t="shared" si="23"/>
        <v>498770</v>
      </c>
    </row>
    <row r="278" spans="1:10" ht="31.5" x14ac:dyDescent="0.25">
      <c r="A278" s="91" t="s">
        <v>673</v>
      </c>
      <c r="B278" s="318" t="s">
        <v>56</v>
      </c>
      <c r="C278" s="2" t="s">
        <v>10</v>
      </c>
      <c r="D278" s="2" t="s">
        <v>73</v>
      </c>
      <c r="E278" s="248" t="s">
        <v>491</v>
      </c>
      <c r="F278" s="249" t="s">
        <v>10</v>
      </c>
      <c r="G278" s="250" t="s">
        <v>493</v>
      </c>
      <c r="H278" s="2" t="s">
        <v>16</v>
      </c>
      <c r="I278" s="543">
        <v>498770</v>
      </c>
      <c r="J278" s="543">
        <v>498770</v>
      </c>
    </row>
    <row r="279" spans="1:10" s="37" customFormat="1" ht="63" x14ac:dyDescent="0.25">
      <c r="A279" s="76" t="s">
        <v>142</v>
      </c>
      <c r="B279" s="30" t="s">
        <v>56</v>
      </c>
      <c r="C279" s="28" t="s">
        <v>10</v>
      </c>
      <c r="D279" s="28" t="s">
        <v>73</v>
      </c>
      <c r="E279" s="245" t="s">
        <v>218</v>
      </c>
      <c r="F279" s="246" t="s">
        <v>487</v>
      </c>
      <c r="G279" s="247" t="s">
        <v>488</v>
      </c>
      <c r="H279" s="28"/>
      <c r="I279" s="540">
        <f t="shared" ref="I279:J282" si="24">SUM(I280)</f>
        <v>26000</v>
      </c>
      <c r="J279" s="540">
        <f t="shared" si="24"/>
        <v>26000</v>
      </c>
    </row>
    <row r="280" spans="1:10" s="37" customFormat="1" ht="110.25" x14ac:dyDescent="0.25">
      <c r="A280" s="77" t="s">
        <v>158</v>
      </c>
      <c r="B280" s="54" t="s">
        <v>56</v>
      </c>
      <c r="C280" s="2" t="s">
        <v>10</v>
      </c>
      <c r="D280" s="2" t="s">
        <v>73</v>
      </c>
      <c r="E280" s="248" t="s">
        <v>220</v>
      </c>
      <c r="F280" s="249" t="s">
        <v>487</v>
      </c>
      <c r="G280" s="250" t="s">
        <v>488</v>
      </c>
      <c r="H280" s="2"/>
      <c r="I280" s="541">
        <f t="shared" si="24"/>
        <v>26000</v>
      </c>
      <c r="J280" s="541">
        <f t="shared" si="24"/>
        <v>26000</v>
      </c>
    </row>
    <row r="281" spans="1:10" s="37" customFormat="1" ht="47.25" x14ac:dyDescent="0.25">
      <c r="A281" s="77" t="s">
        <v>507</v>
      </c>
      <c r="B281" s="54" t="s">
        <v>56</v>
      </c>
      <c r="C281" s="2" t="s">
        <v>10</v>
      </c>
      <c r="D281" s="2" t="s">
        <v>73</v>
      </c>
      <c r="E281" s="248" t="s">
        <v>220</v>
      </c>
      <c r="F281" s="249" t="s">
        <v>10</v>
      </c>
      <c r="G281" s="250" t="s">
        <v>488</v>
      </c>
      <c r="H281" s="2"/>
      <c r="I281" s="541">
        <f t="shared" si="24"/>
        <v>26000</v>
      </c>
      <c r="J281" s="541">
        <f t="shared" si="24"/>
        <v>26000</v>
      </c>
    </row>
    <row r="282" spans="1:10" s="37" customFormat="1" ht="31.5" x14ac:dyDescent="0.25">
      <c r="A282" s="3" t="s">
        <v>111</v>
      </c>
      <c r="B282" s="406" t="s">
        <v>56</v>
      </c>
      <c r="C282" s="2" t="s">
        <v>10</v>
      </c>
      <c r="D282" s="2" t="s">
        <v>73</v>
      </c>
      <c r="E282" s="248" t="s">
        <v>220</v>
      </c>
      <c r="F282" s="249" t="s">
        <v>10</v>
      </c>
      <c r="G282" s="250" t="s">
        <v>508</v>
      </c>
      <c r="H282" s="2"/>
      <c r="I282" s="541">
        <f t="shared" si="24"/>
        <v>26000</v>
      </c>
      <c r="J282" s="541">
        <f t="shared" si="24"/>
        <v>26000</v>
      </c>
    </row>
    <row r="283" spans="1:10" s="37" customFormat="1" ht="31.5" x14ac:dyDescent="0.25">
      <c r="A283" s="91" t="s">
        <v>673</v>
      </c>
      <c r="B283" s="318" t="s">
        <v>56</v>
      </c>
      <c r="C283" s="2" t="s">
        <v>10</v>
      </c>
      <c r="D283" s="2" t="s">
        <v>73</v>
      </c>
      <c r="E283" s="248" t="s">
        <v>220</v>
      </c>
      <c r="F283" s="249" t="s">
        <v>10</v>
      </c>
      <c r="G283" s="250" t="s">
        <v>508</v>
      </c>
      <c r="H283" s="2" t="s">
        <v>16</v>
      </c>
      <c r="I283" s="542">
        <v>26000</v>
      </c>
      <c r="J283" s="542">
        <v>26000</v>
      </c>
    </row>
    <row r="284" spans="1:10" ht="47.25" x14ac:dyDescent="0.25">
      <c r="A284" s="27" t="s">
        <v>134</v>
      </c>
      <c r="B284" s="30" t="s">
        <v>56</v>
      </c>
      <c r="C284" s="28" t="s">
        <v>10</v>
      </c>
      <c r="D284" s="28" t="s">
        <v>73</v>
      </c>
      <c r="E284" s="245" t="s">
        <v>230</v>
      </c>
      <c r="F284" s="246" t="s">
        <v>487</v>
      </c>
      <c r="G284" s="247" t="s">
        <v>488</v>
      </c>
      <c r="H284" s="28"/>
      <c r="I284" s="540">
        <f t="shared" ref="I284:J286" si="25">SUM(I285)</f>
        <v>2398844</v>
      </c>
      <c r="J284" s="540">
        <f t="shared" si="25"/>
        <v>2398844</v>
      </c>
    </row>
    <row r="285" spans="1:10" ht="63" x14ac:dyDescent="0.25">
      <c r="A285" s="3" t="s">
        <v>135</v>
      </c>
      <c r="B285" s="406" t="s">
        <v>56</v>
      </c>
      <c r="C285" s="2" t="s">
        <v>10</v>
      </c>
      <c r="D285" s="2" t="s">
        <v>73</v>
      </c>
      <c r="E285" s="248" t="s">
        <v>231</v>
      </c>
      <c r="F285" s="249" t="s">
        <v>487</v>
      </c>
      <c r="G285" s="250" t="s">
        <v>488</v>
      </c>
      <c r="H285" s="2"/>
      <c r="I285" s="541">
        <f t="shared" si="25"/>
        <v>2398844</v>
      </c>
      <c r="J285" s="541">
        <f t="shared" si="25"/>
        <v>2398844</v>
      </c>
    </row>
    <row r="286" spans="1:10" ht="78.75" x14ac:dyDescent="0.25">
      <c r="A286" s="3" t="s">
        <v>509</v>
      </c>
      <c r="B286" s="406" t="s">
        <v>56</v>
      </c>
      <c r="C286" s="2" t="s">
        <v>10</v>
      </c>
      <c r="D286" s="2" t="s">
        <v>73</v>
      </c>
      <c r="E286" s="248" t="s">
        <v>231</v>
      </c>
      <c r="F286" s="249" t="s">
        <v>10</v>
      </c>
      <c r="G286" s="250" t="s">
        <v>488</v>
      </c>
      <c r="H286" s="2"/>
      <c r="I286" s="541">
        <f t="shared" si="25"/>
        <v>2398844</v>
      </c>
      <c r="J286" s="541">
        <f t="shared" si="25"/>
        <v>2398844</v>
      </c>
    </row>
    <row r="287" spans="1:10" ht="31.5" x14ac:dyDescent="0.25">
      <c r="A287" s="3" t="s">
        <v>85</v>
      </c>
      <c r="B287" s="406" t="s">
        <v>56</v>
      </c>
      <c r="C287" s="2" t="s">
        <v>10</v>
      </c>
      <c r="D287" s="2" t="s">
        <v>73</v>
      </c>
      <c r="E287" s="248" t="s">
        <v>231</v>
      </c>
      <c r="F287" s="249" t="s">
        <v>10</v>
      </c>
      <c r="G287" s="250" t="s">
        <v>492</v>
      </c>
      <c r="H287" s="2"/>
      <c r="I287" s="541">
        <f>SUM(I288:I289)</f>
        <v>2398844</v>
      </c>
      <c r="J287" s="541">
        <f>SUM(J288:J289)</f>
        <v>2398844</v>
      </c>
    </row>
    <row r="288" spans="1:10" ht="63" x14ac:dyDescent="0.25">
      <c r="A288" s="86" t="s">
        <v>86</v>
      </c>
      <c r="B288" s="406" t="s">
        <v>56</v>
      </c>
      <c r="C288" s="2" t="s">
        <v>10</v>
      </c>
      <c r="D288" s="2" t="s">
        <v>73</v>
      </c>
      <c r="E288" s="248" t="s">
        <v>231</v>
      </c>
      <c r="F288" s="249" t="s">
        <v>10</v>
      </c>
      <c r="G288" s="250" t="s">
        <v>492</v>
      </c>
      <c r="H288" s="2" t="s">
        <v>13</v>
      </c>
      <c r="I288" s="542">
        <v>2395544</v>
      </c>
      <c r="J288" s="542">
        <v>2395544</v>
      </c>
    </row>
    <row r="289" spans="1:10" ht="15.75" x14ac:dyDescent="0.25">
      <c r="A289" s="3" t="s">
        <v>18</v>
      </c>
      <c r="B289" s="406" t="s">
        <v>56</v>
      </c>
      <c r="C289" s="2" t="s">
        <v>10</v>
      </c>
      <c r="D289" s="2" t="s">
        <v>73</v>
      </c>
      <c r="E289" s="248" t="s">
        <v>231</v>
      </c>
      <c r="F289" s="249" t="s">
        <v>10</v>
      </c>
      <c r="G289" s="250" t="s">
        <v>492</v>
      </c>
      <c r="H289" s="2" t="s">
        <v>17</v>
      </c>
      <c r="I289" s="542">
        <v>3300</v>
      </c>
      <c r="J289" s="542">
        <v>3300</v>
      </c>
    </row>
    <row r="290" spans="1:10" ht="15.75" x14ac:dyDescent="0.25">
      <c r="A290" s="100" t="s">
        <v>23</v>
      </c>
      <c r="B290" s="26" t="s">
        <v>56</v>
      </c>
      <c r="C290" s="22" t="s">
        <v>10</v>
      </c>
      <c r="D290" s="26">
        <v>13</v>
      </c>
      <c r="E290" s="269"/>
      <c r="F290" s="270"/>
      <c r="G290" s="271"/>
      <c r="H290" s="22"/>
      <c r="I290" s="539">
        <f>SUM(I291+I296)</f>
        <v>122900</v>
      </c>
      <c r="J290" s="539">
        <f>SUM(J291+J296)</f>
        <v>122900</v>
      </c>
    </row>
    <row r="291" spans="1:10" ht="47.25" x14ac:dyDescent="0.25">
      <c r="A291" s="76" t="s">
        <v>137</v>
      </c>
      <c r="B291" s="30" t="s">
        <v>56</v>
      </c>
      <c r="C291" s="28" t="s">
        <v>10</v>
      </c>
      <c r="D291" s="32">
        <v>13</v>
      </c>
      <c r="E291" s="275" t="s">
        <v>199</v>
      </c>
      <c r="F291" s="276" t="s">
        <v>487</v>
      </c>
      <c r="G291" s="277" t="s">
        <v>488</v>
      </c>
      <c r="H291" s="28"/>
      <c r="I291" s="540">
        <f t="shared" ref="I291:J294" si="26">SUM(I292)</f>
        <v>122900</v>
      </c>
      <c r="J291" s="540">
        <f t="shared" si="26"/>
        <v>122900</v>
      </c>
    </row>
    <row r="292" spans="1:10" ht="63" x14ac:dyDescent="0.25">
      <c r="A292" s="89" t="s">
        <v>136</v>
      </c>
      <c r="B292" s="6" t="s">
        <v>56</v>
      </c>
      <c r="C292" s="2" t="s">
        <v>10</v>
      </c>
      <c r="D292" s="6">
        <v>13</v>
      </c>
      <c r="E292" s="263" t="s">
        <v>233</v>
      </c>
      <c r="F292" s="264" t="s">
        <v>487</v>
      </c>
      <c r="G292" s="265" t="s">
        <v>488</v>
      </c>
      <c r="H292" s="2"/>
      <c r="I292" s="541">
        <f t="shared" si="26"/>
        <v>122900</v>
      </c>
      <c r="J292" s="541">
        <f t="shared" si="26"/>
        <v>122900</v>
      </c>
    </row>
    <row r="293" spans="1:10" ht="47.25" x14ac:dyDescent="0.25">
      <c r="A293" s="89" t="s">
        <v>511</v>
      </c>
      <c r="B293" s="6" t="s">
        <v>56</v>
      </c>
      <c r="C293" s="2" t="s">
        <v>10</v>
      </c>
      <c r="D293" s="6">
        <v>13</v>
      </c>
      <c r="E293" s="263" t="s">
        <v>233</v>
      </c>
      <c r="F293" s="264" t="s">
        <v>10</v>
      </c>
      <c r="G293" s="265" t="s">
        <v>488</v>
      </c>
      <c r="H293" s="2"/>
      <c r="I293" s="541">
        <f t="shared" si="26"/>
        <v>122900</v>
      </c>
      <c r="J293" s="541">
        <f t="shared" si="26"/>
        <v>122900</v>
      </c>
    </row>
    <row r="294" spans="1:10" ht="47.25" x14ac:dyDescent="0.25">
      <c r="A294" s="3" t="s">
        <v>93</v>
      </c>
      <c r="B294" s="406" t="s">
        <v>56</v>
      </c>
      <c r="C294" s="2" t="s">
        <v>10</v>
      </c>
      <c r="D294" s="6">
        <v>13</v>
      </c>
      <c r="E294" s="263" t="s">
        <v>233</v>
      </c>
      <c r="F294" s="264" t="s">
        <v>10</v>
      </c>
      <c r="G294" s="265" t="s">
        <v>512</v>
      </c>
      <c r="H294" s="2"/>
      <c r="I294" s="541">
        <f t="shared" si="26"/>
        <v>122900</v>
      </c>
      <c r="J294" s="541">
        <f t="shared" si="26"/>
        <v>122900</v>
      </c>
    </row>
    <row r="295" spans="1:10" ht="31.5" x14ac:dyDescent="0.25">
      <c r="A295" s="91" t="s">
        <v>94</v>
      </c>
      <c r="B295" s="318" t="s">
        <v>56</v>
      </c>
      <c r="C295" s="2" t="s">
        <v>10</v>
      </c>
      <c r="D295" s="6">
        <v>13</v>
      </c>
      <c r="E295" s="263" t="s">
        <v>233</v>
      </c>
      <c r="F295" s="264" t="s">
        <v>10</v>
      </c>
      <c r="G295" s="265" t="s">
        <v>512</v>
      </c>
      <c r="H295" s="2" t="s">
        <v>81</v>
      </c>
      <c r="I295" s="542">
        <v>122900</v>
      </c>
      <c r="J295" s="542">
        <v>122900</v>
      </c>
    </row>
    <row r="296" spans="1:10" ht="31.5" hidden="1" x14ac:dyDescent="0.25">
      <c r="A296" s="76" t="s">
        <v>24</v>
      </c>
      <c r="B296" s="30" t="s">
        <v>56</v>
      </c>
      <c r="C296" s="28" t="s">
        <v>10</v>
      </c>
      <c r="D296" s="30">
        <v>13</v>
      </c>
      <c r="E296" s="251" t="s">
        <v>212</v>
      </c>
      <c r="F296" s="252" t="s">
        <v>487</v>
      </c>
      <c r="G296" s="253" t="s">
        <v>488</v>
      </c>
      <c r="H296" s="28"/>
      <c r="I296" s="540">
        <f t="shared" ref="I296:J298" si="27">SUM(I297)</f>
        <v>0</v>
      </c>
      <c r="J296" s="540">
        <f t="shared" si="27"/>
        <v>0</v>
      </c>
    </row>
    <row r="297" spans="1:10" ht="17.25" hidden="1" customHeight="1" x14ac:dyDescent="0.25">
      <c r="A297" s="86" t="s">
        <v>95</v>
      </c>
      <c r="B297" s="406" t="s">
        <v>56</v>
      </c>
      <c r="C297" s="2" t="s">
        <v>10</v>
      </c>
      <c r="D297" s="406">
        <v>13</v>
      </c>
      <c r="E297" s="266" t="s">
        <v>213</v>
      </c>
      <c r="F297" s="267" t="s">
        <v>487</v>
      </c>
      <c r="G297" s="268" t="s">
        <v>488</v>
      </c>
      <c r="H297" s="2"/>
      <c r="I297" s="541">
        <f t="shared" si="27"/>
        <v>0</v>
      </c>
      <c r="J297" s="541">
        <f t="shared" si="27"/>
        <v>0</v>
      </c>
    </row>
    <row r="298" spans="1:10" ht="30.75" hidden="1" customHeight="1" x14ac:dyDescent="0.25">
      <c r="A298" s="3" t="s">
        <v>113</v>
      </c>
      <c r="B298" s="406" t="s">
        <v>56</v>
      </c>
      <c r="C298" s="2" t="s">
        <v>10</v>
      </c>
      <c r="D298" s="406">
        <v>13</v>
      </c>
      <c r="E298" s="266" t="s">
        <v>213</v>
      </c>
      <c r="F298" s="267" t="s">
        <v>487</v>
      </c>
      <c r="G298" s="268" t="s">
        <v>517</v>
      </c>
      <c r="H298" s="2"/>
      <c r="I298" s="541">
        <f t="shared" si="27"/>
        <v>0</v>
      </c>
      <c r="J298" s="541">
        <f t="shared" si="27"/>
        <v>0</v>
      </c>
    </row>
    <row r="299" spans="1:10" ht="15.75" hidden="1" customHeight="1" x14ac:dyDescent="0.25">
      <c r="A299" s="3" t="s">
        <v>18</v>
      </c>
      <c r="B299" s="406" t="s">
        <v>56</v>
      </c>
      <c r="C299" s="2" t="s">
        <v>10</v>
      </c>
      <c r="D299" s="406">
        <v>13</v>
      </c>
      <c r="E299" s="266" t="s">
        <v>213</v>
      </c>
      <c r="F299" s="267" t="s">
        <v>487</v>
      </c>
      <c r="G299" s="268" t="s">
        <v>517</v>
      </c>
      <c r="H299" s="2" t="s">
        <v>17</v>
      </c>
      <c r="I299" s="542"/>
      <c r="J299" s="542"/>
    </row>
    <row r="300" spans="1:10" ht="15.75" customHeight="1" x14ac:dyDescent="0.25">
      <c r="A300" s="117" t="s">
        <v>37</v>
      </c>
      <c r="B300" s="19" t="s">
        <v>56</v>
      </c>
      <c r="C300" s="19">
        <v>10</v>
      </c>
      <c r="D300" s="19"/>
      <c r="E300" s="278"/>
      <c r="F300" s="279"/>
      <c r="G300" s="280"/>
      <c r="H300" s="15"/>
      <c r="I300" s="538">
        <f>SUM(I301+I307+I329+I323)</f>
        <v>9031779</v>
      </c>
      <c r="J300" s="538">
        <f>SUM(J301+J307+J329+J323)</f>
        <v>9031779</v>
      </c>
    </row>
    <row r="301" spans="1:10" ht="15.75" x14ac:dyDescent="0.25">
      <c r="A301" s="113" t="s">
        <v>38</v>
      </c>
      <c r="B301" s="26" t="s">
        <v>56</v>
      </c>
      <c r="C301" s="26">
        <v>10</v>
      </c>
      <c r="D301" s="22" t="s">
        <v>10</v>
      </c>
      <c r="E301" s="242"/>
      <c r="F301" s="243"/>
      <c r="G301" s="244"/>
      <c r="H301" s="22"/>
      <c r="I301" s="539">
        <f t="shared" ref="I301:J305" si="28">SUM(I302)</f>
        <v>854686</v>
      </c>
      <c r="J301" s="539">
        <f t="shared" si="28"/>
        <v>854686</v>
      </c>
    </row>
    <row r="302" spans="1:10" ht="47.25" x14ac:dyDescent="0.25">
      <c r="A302" s="105" t="s">
        <v>124</v>
      </c>
      <c r="B302" s="30" t="s">
        <v>56</v>
      </c>
      <c r="C302" s="30">
        <v>10</v>
      </c>
      <c r="D302" s="28" t="s">
        <v>10</v>
      </c>
      <c r="E302" s="245" t="s">
        <v>199</v>
      </c>
      <c r="F302" s="246" t="s">
        <v>487</v>
      </c>
      <c r="G302" s="247" t="s">
        <v>488</v>
      </c>
      <c r="H302" s="28"/>
      <c r="I302" s="540">
        <f t="shared" si="28"/>
        <v>854686</v>
      </c>
      <c r="J302" s="540">
        <f t="shared" si="28"/>
        <v>854686</v>
      </c>
    </row>
    <row r="303" spans="1:10" ht="63" x14ac:dyDescent="0.25">
      <c r="A303" s="62" t="s">
        <v>175</v>
      </c>
      <c r="B303" s="406" t="s">
        <v>56</v>
      </c>
      <c r="C303" s="406">
        <v>10</v>
      </c>
      <c r="D303" s="2" t="s">
        <v>10</v>
      </c>
      <c r="E303" s="248" t="s">
        <v>201</v>
      </c>
      <c r="F303" s="249" t="s">
        <v>487</v>
      </c>
      <c r="G303" s="250" t="s">
        <v>488</v>
      </c>
      <c r="H303" s="2"/>
      <c r="I303" s="541">
        <f t="shared" si="28"/>
        <v>854686</v>
      </c>
      <c r="J303" s="541">
        <f t="shared" si="28"/>
        <v>854686</v>
      </c>
    </row>
    <row r="304" spans="1:10" ht="47.25" x14ac:dyDescent="0.25">
      <c r="A304" s="62" t="s">
        <v>588</v>
      </c>
      <c r="B304" s="406" t="s">
        <v>56</v>
      </c>
      <c r="C304" s="406">
        <v>10</v>
      </c>
      <c r="D304" s="2" t="s">
        <v>10</v>
      </c>
      <c r="E304" s="248" t="s">
        <v>201</v>
      </c>
      <c r="F304" s="249" t="s">
        <v>10</v>
      </c>
      <c r="G304" s="250" t="s">
        <v>488</v>
      </c>
      <c r="H304" s="2"/>
      <c r="I304" s="541">
        <f t="shared" si="28"/>
        <v>854686</v>
      </c>
      <c r="J304" s="541">
        <f t="shared" si="28"/>
        <v>854686</v>
      </c>
    </row>
    <row r="305" spans="1:10" ht="17.25" customHeight="1" x14ac:dyDescent="0.25">
      <c r="A305" s="62" t="s">
        <v>176</v>
      </c>
      <c r="B305" s="406" t="s">
        <v>56</v>
      </c>
      <c r="C305" s="406">
        <v>10</v>
      </c>
      <c r="D305" s="2" t="s">
        <v>10</v>
      </c>
      <c r="E305" s="248" t="s">
        <v>201</v>
      </c>
      <c r="F305" s="249" t="s">
        <v>10</v>
      </c>
      <c r="G305" s="250" t="s">
        <v>974</v>
      </c>
      <c r="H305" s="2"/>
      <c r="I305" s="541">
        <f t="shared" si="28"/>
        <v>854686</v>
      </c>
      <c r="J305" s="541">
        <f t="shared" si="28"/>
        <v>854686</v>
      </c>
    </row>
    <row r="306" spans="1:10" ht="15.75" x14ac:dyDescent="0.25">
      <c r="A306" s="62" t="s">
        <v>40</v>
      </c>
      <c r="B306" s="406" t="s">
        <v>56</v>
      </c>
      <c r="C306" s="406">
        <v>10</v>
      </c>
      <c r="D306" s="2" t="s">
        <v>10</v>
      </c>
      <c r="E306" s="248" t="s">
        <v>201</v>
      </c>
      <c r="F306" s="249" t="s">
        <v>10</v>
      </c>
      <c r="G306" s="250" t="s">
        <v>974</v>
      </c>
      <c r="H306" s="2" t="s">
        <v>39</v>
      </c>
      <c r="I306" s="542">
        <v>854686</v>
      </c>
      <c r="J306" s="542">
        <v>854686</v>
      </c>
    </row>
    <row r="307" spans="1:10" ht="15.75" x14ac:dyDescent="0.25">
      <c r="A307" s="113" t="s">
        <v>41</v>
      </c>
      <c r="B307" s="26" t="s">
        <v>56</v>
      </c>
      <c r="C307" s="26">
        <v>10</v>
      </c>
      <c r="D307" s="22" t="s">
        <v>15</v>
      </c>
      <c r="E307" s="242"/>
      <c r="F307" s="243"/>
      <c r="G307" s="244"/>
      <c r="H307" s="22"/>
      <c r="I307" s="539">
        <f t="shared" ref="I307:J309" si="29">SUM(I308)</f>
        <v>4410553</v>
      </c>
      <c r="J307" s="539">
        <f t="shared" si="29"/>
        <v>4410553</v>
      </c>
    </row>
    <row r="308" spans="1:10" ht="47.25" x14ac:dyDescent="0.25">
      <c r="A308" s="105" t="s">
        <v>124</v>
      </c>
      <c r="B308" s="30" t="s">
        <v>56</v>
      </c>
      <c r="C308" s="30">
        <v>10</v>
      </c>
      <c r="D308" s="28" t="s">
        <v>15</v>
      </c>
      <c r="E308" s="245" t="s">
        <v>199</v>
      </c>
      <c r="F308" s="246" t="s">
        <v>487</v>
      </c>
      <c r="G308" s="247" t="s">
        <v>488</v>
      </c>
      <c r="H308" s="28"/>
      <c r="I308" s="540">
        <f t="shared" si="29"/>
        <v>4410553</v>
      </c>
      <c r="J308" s="540">
        <f t="shared" si="29"/>
        <v>4410553</v>
      </c>
    </row>
    <row r="309" spans="1:10" ht="63" x14ac:dyDescent="0.25">
      <c r="A309" s="62" t="s">
        <v>175</v>
      </c>
      <c r="B309" s="406" t="s">
        <v>56</v>
      </c>
      <c r="C309" s="406">
        <v>10</v>
      </c>
      <c r="D309" s="2" t="s">
        <v>15</v>
      </c>
      <c r="E309" s="248" t="s">
        <v>201</v>
      </c>
      <c r="F309" s="249" t="s">
        <v>487</v>
      </c>
      <c r="G309" s="250" t="s">
        <v>488</v>
      </c>
      <c r="H309" s="2"/>
      <c r="I309" s="541">
        <f t="shared" si="29"/>
        <v>4410553</v>
      </c>
      <c r="J309" s="541">
        <f t="shared" si="29"/>
        <v>4410553</v>
      </c>
    </row>
    <row r="310" spans="1:10" ht="47.25" x14ac:dyDescent="0.25">
      <c r="A310" s="62" t="s">
        <v>588</v>
      </c>
      <c r="B310" s="406" t="s">
        <v>56</v>
      </c>
      <c r="C310" s="406">
        <v>10</v>
      </c>
      <c r="D310" s="2" t="s">
        <v>15</v>
      </c>
      <c r="E310" s="248" t="s">
        <v>201</v>
      </c>
      <c r="F310" s="249" t="s">
        <v>10</v>
      </c>
      <c r="G310" s="250" t="s">
        <v>488</v>
      </c>
      <c r="H310" s="2"/>
      <c r="I310" s="541">
        <f>SUM(I311+I314+I317+I320)</f>
        <v>4410553</v>
      </c>
      <c r="J310" s="541">
        <f>SUM(J311+J314+J317+J320)</f>
        <v>4410553</v>
      </c>
    </row>
    <row r="311" spans="1:10" ht="31.5" x14ac:dyDescent="0.25">
      <c r="A311" s="104" t="s">
        <v>99</v>
      </c>
      <c r="B311" s="406" t="s">
        <v>56</v>
      </c>
      <c r="C311" s="406">
        <v>10</v>
      </c>
      <c r="D311" s="2" t="s">
        <v>15</v>
      </c>
      <c r="E311" s="248" t="s">
        <v>201</v>
      </c>
      <c r="F311" s="249" t="s">
        <v>10</v>
      </c>
      <c r="G311" s="250" t="s">
        <v>593</v>
      </c>
      <c r="H311" s="2"/>
      <c r="I311" s="541">
        <f>SUM(I312:I313)</f>
        <v>41675</v>
      </c>
      <c r="J311" s="541">
        <f>SUM(J312:J313)</f>
        <v>41675</v>
      </c>
    </row>
    <row r="312" spans="1:10" ht="31.5" x14ac:dyDescent="0.25">
      <c r="A312" s="114" t="s">
        <v>673</v>
      </c>
      <c r="B312" s="6" t="s">
        <v>56</v>
      </c>
      <c r="C312" s="406">
        <v>10</v>
      </c>
      <c r="D312" s="2" t="s">
        <v>15</v>
      </c>
      <c r="E312" s="248" t="s">
        <v>201</v>
      </c>
      <c r="F312" s="249" t="s">
        <v>10</v>
      </c>
      <c r="G312" s="250" t="s">
        <v>593</v>
      </c>
      <c r="H312" s="2" t="s">
        <v>16</v>
      </c>
      <c r="I312" s="543">
        <v>740</v>
      </c>
      <c r="J312" s="543">
        <v>740</v>
      </c>
    </row>
    <row r="313" spans="1:10" ht="15.75" x14ac:dyDescent="0.25">
      <c r="A313" s="62" t="s">
        <v>40</v>
      </c>
      <c r="B313" s="406" t="s">
        <v>56</v>
      </c>
      <c r="C313" s="406">
        <v>10</v>
      </c>
      <c r="D313" s="2" t="s">
        <v>15</v>
      </c>
      <c r="E313" s="248" t="s">
        <v>201</v>
      </c>
      <c r="F313" s="249" t="s">
        <v>10</v>
      </c>
      <c r="G313" s="250" t="s">
        <v>593</v>
      </c>
      <c r="H313" s="2" t="s">
        <v>39</v>
      </c>
      <c r="I313" s="542">
        <v>40935</v>
      </c>
      <c r="J313" s="542">
        <v>40935</v>
      </c>
    </row>
    <row r="314" spans="1:10" ht="31.5" x14ac:dyDescent="0.25">
      <c r="A314" s="104" t="s">
        <v>100</v>
      </c>
      <c r="B314" s="406" t="s">
        <v>56</v>
      </c>
      <c r="C314" s="406">
        <v>10</v>
      </c>
      <c r="D314" s="2" t="s">
        <v>15</v>
      </c>
      <c r="E314" s="248" t="s">
        <v>201</v>
      </c>
      <c r="F314" s="249" t="s">
        <v>10</v>
      </c>
      <c r="G314" s="250" t="s">
        <v>594</v>
      </c>
      <c r="H314" s="2"/>
      <c r="I314" s="541">
        <f>SUM(I315:I316)</f>
        <v>258081</v>
      </c>
      <c r="J314" s="541">
        <f>SUM(J315:J316)</f>
        <v>258081</v>
      </c>
    </row>
    <row r="315" spans="1:10" s="80" customFormat="1" ht="31.5" x14ac:dyDescent="0.25">
      <c r="A315" s="114" t="s">
        <v>673</v>
      </c>
      <c r="B315" s="6" t="s">
        <v>56</v>
      </c>
      <c r="C315" s="406">
        <v>10</v>
      </c>
      <c r="D315" s="2" t="s">
        <v>15</v>
      </c>
      <c r="E315" s="248" t="s">
        <v>201</v>
      </c>
      <c r="F315" s="249" t="s">
        <v>10</v>
      </c>
      <c r="G315" s="250" t="s">
        <v>594</v>
      </c>
      <c r="H315" s="79" t="s">
        <v>16</v>
      </c>
      <c r="I315" s="546">
        <v>3650</v>
      </c>
      <c r="J315" s="546">
        <v>3650</v>
      </c>
    </row>
    <row r="316" spans="1:10" ht="15.75" x14ac:dyDescent="0.25">
      <c r="A316" s="62" t="s">
        <v>40</v>
      </c>
      <c r="B316" s="406" t="s">
        <v>56</v>
      </c>
      <c r="C316" s="406">
        <v>10</v>
      </c>
      <c r="D316" s="2" t="s">
        <v>15</v>
      </c>
      <c r="E316" s="248" t="s">
        <v>201</v>
      </c>
      <c r="F316" s="249" t="s">
        <v>10</v>
      </c>
      <c r="G316" s="250" t="s">
        <v>594</v>
      </c>
      <c r="H316" s="2" t="s">
        <v>39</v>
      </c>
      <c r="I316" s="543">
        <v>254431</v>
      </c>
      <c r="J316" s="543">
        <v>254431</v>
      </c>
    </row>
    <row r="317" spans="1:10" ht="15.75" x14ac:dyDescent="0.25">
      <c r="A317" s="115" t="s">
        <v>101</v>
      </c>
      <c r="B317" s="50" t="s">
        <v>56</v>
      </c>
      <c r="C317" s="406">
        <v>10</v>
      </c>
      <c r="D317" s="2" t="s">
        <v>15</v>
      </c>
      <c r="E317" s="248" t="s">
        <v>201</v>
      </c>
      <c r="F317" s="249" t="s">
        <v>10</v>
      </c>
      <c r="G317" s="250" t="s">
        <v>595</v>
      </c>
      <c r="H317" s="2"/>
      <c r="I317" s="541">
        <f>SUM(I318:I319)</f>
        <v>3582297</v>
      </c>
      <c r="J317" s="541">
        <f>SUM(J318:J319)</f>
        <v>3582297</v>
      </c>
    </row>
    <row r="318" spans="1:10" ht="31.5" x14ac:dyDescent="0.25">
      <c r="A318" s="114" t="s">
        <v>673</v>
      </c>
      <c r="B318" s="6" t="s">
        <v>56</v>
      </c>
      <c r="C318" s="406">
        <v>10</v>
      </c>
      <c r="D318" s="2" t="s">
        <v>15</v>
      </c>
      <c r="E318" s="248" t="s">
        <v>201</v>
      </c>
      <c r="F318" s="249" t="s">
        <v>10</v>
      </c>
      <c r="G318" s="250" t="s">
        <v>595</v>
      </c>
      <c r="H318" s="2" t="s">
        <v>16</v>
      </c>
      <c r="I318" s="543">
        <v>58300</v>
      </c>
      <c r="J318" s="543">
        <v>58300</v>
      </c>
    </row>
    <row r="319" spans="1:10" ht="15.75" x14ac:dyDescent="0.25">
      <c r="A319" s="62" t="s">
        <v>40</v>
      </c>
      <c r="B319" s="406" t="s">
        <v>56</v>
      </c>
      <c r="C319" s="406">
        <v>10</v>
      </c>
      <c r="D319" s="2" t="s">
        <v>15</v>
      </c>
      <c r="E319" s="248" t="s">
        <v>201</v>
      </c>
      <c r="F319" s="249" t="s">
        <v>10</v>
      </c>
      <c r="G319" s="250" t="s">
        <v>595</v>
      </c>
      <c r="H319" s="2" t="s">
        <v>39</v>
      </c>
      <c r="I319" s="543">
        <v>3523997</v>
      </c>
      <c r="J319" s="543">
        <v>3523997</v>
      </c>
    </row>
    <row r="320" spans="1:10" ht="15.75" x14ac:dyDescent="0.25">
      <c r="A320" s="104" t="s">
        <v>102</v>
      </c>
      <c r="B320" s="406" t="s">
        <v>56</v>
      </c>
      <c r="C320" s="406">
        <v>10</v>
      </c>
      <c r="D320" s="2" t="s">
        <v>15</v>
      </c>
      <c r="E320" s="248" t="s">
        <v>201</v>
      </c>
      <c r="F320" s="249" t="s">
        <v>10</v>
      </c>
      <c r="G320" s="250" t="s">
        <v>596</v>
      </c>
      <c r="H320" s="2"/>
      <c r="I320" s="541">
        <f>SUM(I321:I322)</f>
        <v>528500</v>
      </c>
      <c r="J320" s="541">
        <f>SUM(J321:J322)</f>
        <v>528500</v>
      </c>
    </row>
    <row r="321" spans="1:10" ht="31.5" x14ac:dyDescent="0.25">
      <c r="A321" s="114" t="s">
        <v>673</v>
      </c>
      <c r="B321" s="6" t="s">
        <v>56</v>
      </c>
      <c r="C321" s="406">
        <v>10</v>
      </c>
      <c r="D321" s="2" t="s">
        <v>15</v>
      </c>
      <c r="E321" s="248" t="s">
        <v>201</v>
      </c>
      <c r="F321" s="249" t="s">
        <v>10</v>
      </c>
      <c r="G321" s="250" t="s">
        <v>596</v>
      </c>
      <c r="H321" s="2" t="s">
        <v>16</v>
      </c>
      <c r="I321" s="543">
        <v>8500</v>
      </c>
      <c r="J321" s="543">
        <v>8500</v>
      </c>
    </row>
    <row r="322" spans="1:10" ht="15.75" x14ac:dyDescent="0.25">
      <c r="A322" s="62" t="s">
        <v>40</v>
      </c>
      <c r="B322" s="406" t="s">
        <v>56</v>
      </c>
      <c r="C322" s="406">
        <v>10</v>
      </c>
      <c r="D322" s="2" t="s">
        <v>15</v>
      </c>
      <c r="E322" s="248" t="s">
        <v>201</v>
      </c>
      <c r="F322" s="249" t="s">
        <v>10</v>
      </c>
      <c r="G322" s="250" t="s">
        <v>596</v>
      </c>
      <c r="H322" s="2" t="s">
        <v>39</v>
      </c>
      <c r="I322" s="543">
        <v>520000</v>
      </c>
      <c r="J322" s="543">
        <v>520000</v>
      </c>
    </row>
    <row r="323" spans="1:10" ht="15.75" x14ac:dyDescent="0.25">
      <c r="A323" s="88" t="s">
        <v>42</v>
      </c>
      <c r="B323" s="26" t="s">
        <v>56</v>
      </c>
      <c r="C323" s="26">
        <v>10</v>
      </c>
      <c r="D323" s="25" t="s">
        <v>20</v>
      </c>
      <c r="E323" s="242"/>
      <c r="F323" s="243"/>
      <c r="G323" s="244"/>
      <c r="H323" s="53"/>
      <c r="I323" s="539">
        <f t="shared" ref="I323:J327" si="30">SUM(I324)</f>
        <v>1416940</v>
      </c>
      <c r="J323" s="539">
        <f t="shared" si="30"/>
        <v>1416940</v>
      </c>
    </row>
    <row r="324" spans="1:10" ht="47.25" x14ac:dyDescent="0.25">
      <c r="A324" s="76" t="s">
        <v>124</v>
      </c>
      <c r="B324" s="319" t="s">
        <v>56</v>
      </c>
      <c r="C324" s="68">
        <v>10</v>
      </c>
      <c r="D324" s="69" t="s">
        <v>20</v>
      </c>
      <c r="E324" s="293" t="s">
        <v>199</v>
      </c>
      <c r="F324" s="294" t="s">
        <v>487</v>
      </c>
      <c r="G324" s="295" t="s">
        <v>488</v>
      </c>
      <c r="H324" s="31"/>
      <c r="I324" s="540">
        <f t="shared" si="30"/>
        <v>1416940</v>
      </c>
      <c r="J324" s="540">
        <f t="shared" si="30"/>
        <v>1416940</v>
      </c>
    </row>
    <row r="325" spans="1:10" ht="63" x14ac:dyDescent="0.25">
      <c r="A325" s="3" t="s">
        <v>175</v>
      </c>
      <c r="B325" s="6" t="s">
        <v>56</v>
      </c>
      <c r="C325" s="34">
        <v>10</v>
      </c>
      <c r="D325" s="35" t="s">
        <v>20</v>
      </c>
      <c r="E325" s="248" t="s">
        <v>201</v>
      </c>
      <c r="F325" s="291" t="s">
        <v>487</v>
      </c>
      <c r="G325" s="292" t="s">
        <v>488</v>
      </c>
      <c r="H325" s="299"/>
      <c r="I325" s="541">
        <f t="shared" si="30"/>
        <v>1416940</v>
      </c>
      <c r="J325" s="541">
        <f t="shared" si="30"/>
        <v>1416940</v>
      </c>
    </row>
    <row r="326" spans="1:10" ht="47.25" x14ac:dyDescent="0.25">
      <c r="A326" s="3" t="s">
        <v>588</v>
      </c>
      <c r="B326" s="6" t="s">
        <v>56</v>
      </c>
      <c r="C326" s="34">
        <v>10</v>
      </c>
      <c r="D326" s="35" t="s">
        <v>20</v>
      </c>
      <c r="E326" s="248" t="s">
        <v>201</v>
      </c>
      <c r="F326" s="291" t="s">
        <v>10</v>
      </c>
      <c r="G326" s="292" t="s">
        <v>488</v>
      </c>
      <c r="H326" s="299"/>
      <c r="I326" s="541">
        <f t="shared" si="30"/>
        <v>1416940</v>
      </c>
      <c r="J326" s="541">
        <f t="shared" si="30"/>
        <v>1416940</v>
      </c>
    </row>
    <row r="327" spans="1:10" ht="15.75" x14ac:dyDescent="0.25">
      <c r="A327" s="86" t="s">
        <v>711</v>
      </c>
      <c r="B327" s="406" t="s">
        <v>56</v>
      </c>
      <c r="C327" s="34">
        <v>10</v>
      </c>
      <c r="D327" s="35" t="s">
        <v>20</v>
      </c>
      <c r="E327" s="248" t="s">
        <v>201</v>
      </c>
      <c r="F327" s="291" t="s">
        <v>10</v>
      </c>
      <c r="G327" s="292" t="s">
        <v>592</v>
      </c>
      <c r="H327" s="299"/>
      <c r="I327" s="541">
        <f t="shared" si="30"/>
        <v>1416940</v>
      </c>
      <c r="J327" s="541">
        <f t="shared" si="30"/>
        <v>1416940</v>
      </c>
    </row>
    <row r="328" spans="1:10" ht="15.75" x14ac:dyDescent="0.25">
      <c r="A328" s="3" t="s">
        <v>40</v>
      </c>
      <c r="B328" s="406" t="s">
        <v>56</v>
      </c>
      <c r="C328" s="34">
        <v>10</v>
      </c>
      <c r="D328" s="35" t="s">
        <v>20</v>
      </c>
      <c r="E328" s="248" t="s">
        <v>201</v>
      </c>
      <c r="F328" s="291" t="s">
        <v>10</v>
      </c>
      <c r="G328" s="292" t="s">
        <v>592</v>
      </c>
      <c r="H328" s="2" t="s">
        <v>39</v>
      </c>
      <c r="I328" s="543">
        <v>1416940</v>
      </c>
      <c r="J328" s="543">
        <v>1416940</v>
      </c>
    </row>
    <row r="329" spans="1:10" s="9" customFormat="1" ht="15.75" x14ac:dyDescent="0.25">
      <c r="A329" s="103" t="s">
        <v>75</v>
      </c>
      <c r="B329" s="26" t="s">
        <v>56</v>
      </c>
      <c r="C329" s="26">
        <v>10</v>
      </c>
      <c r="D329" s="25" t="s">
        <v>73</v>
      </c>
      <c r="E329" s="242"/>
      <c r="F329" s="243"/>
      <c r="G329" s="244"/>
      <c r="H329" s="53"/>
      <c r="I329" s="539">
        <f>SUM(I330+I347)</f>
        <v>2349600</v>
      </c>
      <c r="J329" s="539">
        <f>SUM(J330+J347)</f>
        <v>2349600</v>
      </c>
    </row>
    <row r="330" spans="1:10" ht="47.25" x14ac:dyDescent="0.25">
      <c r="A330" s="110" t="s">
        <v>137</v>
      </c>
      <c r="B330" s="319" t="s">
        <v>56</v>
      </c>
      <c r="C330" s="68">
        <v>10</v>
      </c>
      <c r="D330" s="69" t="s">
        <v>73</v>
      </c>
      <c r="E330" s="293" t="s">
        <v>199</v>
      </c>
      <c r="F330" s="294" t="s">
        <v>487</v>
      </c>
      <c r="G330" s="295" t="s">
        <v>488</v>
      </c>
      <c r="H330" s="31"/>
      <c r="I330" s="540">
        <f>SUM(I331+I343+I339)</f>
        <v>2349600</v>
      </c>
      <c r="J330" s="540">
        <f>SUM(J331+J343+J339)</f>
        <v>2349600</v>
      </c>
    </row>
    <row r="331" spans="1:10" ht="63" x14ac:dyDescent="0.25">
      <c r="A331" s="116" t="s">
        <v>136</v>
      </c>
      <c r="B331" s="6" t="s">
        <v>56</v>
      </c>
      <c r="C331" s="34">
        <v>10</v>
      </c>
      <c r="D331" s="35" t="s">
        <v>73</v>
      </c>
      <c r="E331" s="290" t="s">
        <v>233</v>
      </c>
      <c r="F331" s="291" t="s">
        <v>487</v>
      </c>
      <c r="G331" s="292" t="s">
        <v>488</v>
      </c>
      <c r="H331" s="299"/>
      <c r="I331" s="541">
        <f>SUM(I332)</f>
        <v>2337600</v>
      </c>
      <c r="J331" s="541">
        <f>SUM(J332)</f>
        <v>2337600</v>
      </c>
    </row>
    <row r="332" spans="1:10" ht="47.25" x14ac:dyDescent="0.25">
      <c r="A332" s="116" t="s">
        <v>511</v>
      </c>
      <c r="B332" s="6" t="s">
        <v>56</v>
      </c>
      <c r="C332" s="34">
        <v>10</v>
      </c>
      <c r="D332" s="35" t="s">
        <v>73</v>
      </c>
      <c r="E332" s="290" t="s">
        <v>233</v>
      </c>
      <c r="F332" s="291" t="s">
        <v>10</v>
      </c>
      <c r="G332" s="292" t="s">
        <v>488</v>
      </c>
      <c r="H332" s="299"/>
      <c r="I332" s="541">
        <f>SUM(I333+I337)</f>
        <v>2337600</v>
      </c>
      <c r="J332" s="541">
        <f>SUM(J333+J337)</f>
        <v>2337600</v>
      </c>
    </row>
    <row r="333" spans="1:10" ht="31.5" x14ac:dyDescent="0.25">
      <c r="A333" s="62" t="s">
        <v>103</v>
      </c>
      <c r="B333" s="406" t="s">
        <v>56</v>
      </c>
      <c r="C333" s="34">
        <v>10</v>
      </c>
      <c r="D333" s="35" t="s">
        <v>73</v>
      </c>
      <c r="E333" s="290" t="s">
        <v>233</v>
      </c>
      <c r="F333" s="291" t="s">
        <v>10</v>
      </c>
      <c r="G333" s="292" t="s">
        <v>599</v>
      </c>
      <c r="H333" s="299"/>
      <c r="I333" s="541">
        <f>SUM(I334:I336)</f>
        <v>2337600</v>
      </c>
      <c r="J333" s="541">
        <f>SUM(J334:J336)</f>
        <v>2337600</v>
      </c>
    </row>
    <row r="334" spans="1:10" ht="63" x14ac:dyDescent="0.25">
      <c r="A334" s="104" t="s">
        <v>86</v>
      </c>
      <c r="B334" s="406" t="s">
        <v>56</v>
      </c>
      <c r="C334" s="34">
        <v>10</v>
      </c>
      <c r="D334" s="35" t="s">
        <v>73</v>
      </c>
      <c r="E334" s="290" t="s">
        <v>233</v>
      </c>
      <c r="F334" s="291" t="s">
        <v>10</v>
      </c>
      <c r="G334" s="292" t="s">
        <v>599</v>
      </c>
      <c r="H334" s="2" t="s">
        <v>13</v>
      </c>
      <c r="I334" s="543">
        <v>2178175</v>
      </c>
      <c r="J334" s="543">
        <v>2178175</v>
      </c>
    </row>
    <row r="335" spans="1:10" ht="31.5" x14ac:dyDescent="0.25">
      <c r="A335" s="114" t="s">
        <v>673</v>
      </c>
      <c r="B335" s="6" t="s">
        <v>56</v>
      </c>
      <c r="C335" s="34">
        <v>10</v>
      </c>
      <c r="D335" s="35" t="s">
        <v>73</v>
      </c>
      <c r="E335" s="290" t="s">
        <v>233</v>
      </c>
      <c r="F335" s="291" t="s">
        <v>10</v>
      </c>
      <c r="G335" s="292" t="s">
        <v>599</v>
      </c>
      <c r="H335" s="2" t="s">
        <v>16</v>
      </c>
      <c r="I335" s="543">
        <v>159425</v>
      </c>
      <c r="J335" s="543">
        <v>159425</v>
      </c>
    </row>
    <row r="336" spans="1:10" ht="15.75" hidden="1" x14ac:dyDescent="0.25">
      <c r="A336" s="62" t="s">
        <v>18</v>
      </c>
      <c r="B336" s="406" t="s">
        <v>56</v>
      </c>
      <c r="C336" s="34">
        <v>10</v>
      </c>
      <c r="D336" s="35" t="s">
        <v>73</v>
      </c>
      <c r="E336" s="290" t="s">
        <v>233</v>
      </c>
      <c r="F336" s="291" t="s">
        <v>10</v>
      </c>
      <c r="G336" s="292" t="s">
        <v>599</v>
      </c>
      <c r="H336" s="2" t="s">
        <v>17</v>
      </c>
      <c r="I336" s="543"/>
      <c r="J336" s="543"/>
    </row>
    <row r="337" spans="1:10" ht="31.5" hidden="1" x14ac:dyDescent="0.25">
      <c r="A337" s="3" t="s">
        <v>85</v>
      </c>
      <c r="B337" s="6" t="s">
        <v>56</v>
      </c>
      <c r="C337" s="34">
        <v>10</v>
      </c>
      <c r="D337" s="35" t="s">
        <v>73</v>
      </c>
      <c r="E337" s="290" t="s">
        <v>233</v>
      </c>
      <c r="F337" s="291" t="s">
        <v>10</v>
      </c>
      <c r="G337" s="292" t="s">
        <v>492</v>
      </c>
      <c r="H337" s="2"/>
      <c r="I337" s="541">
        <f>SUM(I338)</f>
        <v>0</v>
      </c>
      <c r="J337" s="541">
        <f>SUM(J338)</f>
        <v>0</v>
      </c>
    </row>
    <row r="338" spans="1:10" ht="63" hidden="1" x14ac:dyDescent="0.25">
      <c r="A338" s="86" t="s">
        <v>86</v>
      </c>
      <c r="B338" s="6" t="s">
        <v>56</v>
      </c>
      <c r="C338" s="34">
        <v>10</v>
      </c>
      <c r="D338" s="35" t="s">
        <v>73</v>
      </c>
      <c r="E338" s="290" t="s">
        <v>233</v>
      </c>
      <c r="F338" s="291" t="s">
        <v>10</v>
      </c>
      <c r="G338" s="292" t="s">
        <v>492</v>
      </c>
      <c r="H338" s="2" t="s">
        <v>13</v>
      </c>
      <c r="I338" s="543"/>
      <c r="J338" s="543"/>
    </row>
    <row r="339" spans="1:10" s="37" customFormat="1" ht="63" x14ac:dyDescent="0.25">
      <c r="A339" s="62" t="s">
        <v>175</v>
      </c>
      <c r="B339" s="406" t="s">
        <v>56</v>
      </c>
      <c r="C339" s="35">
        <v>10</v>
      </c>
      <c r="D339" s="35" t="s">
        <v>73</v>
      </c>
      <c r="E339" s="290" t="s">
        <v>201</v>
      </c>
      <c r="F339" s="291" t="s">
        <v>487</v>
      </c>
      <c r="G339" s="292" t="s">
        <v>488</v>
      </c>
      <c r="H339" s="36"/>
      <c r="I339" s="544">
        <f t="shared" ref="I339:J341" si="31">SUM(I340)</f>
        <v>2000</v>
      </c>
      <c r="J339" s="544">
        <f t="shared" si="31"/>
        <v>2000</v>
      </c>
    </row>
    <row r="340" spans="1:10" s="37" customFormat="1" ht="47.25" x14ac:dyDescent="0.25">
      <c r="A340" s="303" t="s">
        <v>588</v>
      </c>
      <c r="B340" s="406" t="s">
        <v>56</v>
      </c>
      <c r="C340" s="35">
        <v>10</v>
      </c>
      <c r="D340" s="35" t="s">
        <v>73</v>
      </c>
      <c r="E340" s="290" t="s">
        <v>201</v>
      </c>
      <c r="F340" s="291" t="s">
        <v>10</v>
      </c>
      <c r="G340" s="292" t="s">
        <v>488</v>
      </c>
      <c r="H340" s="36"/>
      <c r="I340" s="544">
        <f t="shared" si="31"/>
        <v>2000</v>
      </c>
      <c r="J340" s="544">
        <f t="shared" si="31"/>
        <v>2000</v>
      </c>
    </row>
    <row r="341" spans="1:10" s="37" customFormat="1" ht="19.5" customHeight="1" x14ac:dyDescent="0.25">
      <c r="A341" s="78" t="s">
        <v>601</v>
      </c>
      <c r="B341" s="321" t="s">
        <v>56</v>
      </c>
      <c r="C341" s="35">
        <v>10</v>
      </c>
      <c r="D341" s="35" t="s">
        <v>73</v>
      </c>
      <c r="E341" s="290" t="s">
        <v>201</v>
      </c>
      <c r="F341" s="291" t="s">
        <v>10</v>
      </c>
      <c r="G341" s="292" t="s">
        <v>600</v>
      </c>
      <c r="H341" s="36"/>
      <c r="I341" s="544">
        <f t="shared" si="31"/>
        <v>2000</v>
      </c>
      <c r="J341" s="544">
        <f t="shared" si="31"/>
        <v>2000</v>
      </c>
    </row>
    <row r="342" spans="1:10" s="37" customFormat="1" ht="31.5" x14ac:dyDescent="0.25">
      <c r="A342" s="108" t="s">
        <v>673</v>
      </c>
      <c r="B342" s="321" t="s">
        <v>56</v>
      </c>
      <c r="C342" s="35">
        <v>10</v>
      </c>
      <c r="D342" s="35" t="s">
        <v>73</v>
      </c>
      <c r="E342" s="290" t="s">
        <v>201</v>
      </c>
      <c r="F342" s="291" t="s">
        <v>10</v>
      </c>
      <c r="G342" s="292" t="s">
        <v>600</v>
      </c>
      <c r="H342" s="36" t="s">
        <v>16</v>
      </c>
      <c r="I342" s="545">
        <v>2000</v>
      </c>
      <c r="J342" s="545">
        <v>2000</v>
      </c>
    </row>
    <row r="343" spans="1:10" ht="78.75" x14ac:dyDescent="0.25">
      <c r="A343" s="106" t="s">
        <v>125</v>
      </c>
      <c r="B343" s="54" t="s">
        <v>56</v>
      </c>
      <c r="C343" s="34">
        <v>10</v>
      </c>
      <c r="D343" s="35" t="s">
        <v>73</v>
      </c>
      <c r="E343" s="290" t="s">
        <v>232</v>
      </c>
      <c r="F343" s="291" t="s">
        <v>487</v>
      </c>
      <c r="G343" s="292" t="s">
        <v>488</v>
      </c>
      <c r="H343" s="2"/>
      <c r="I343" s="541">
        <f t="shared" ref="I343:J345" si="32">SUM(I344)</f>
        <v>10000</v>
      </c>
      <c r="J343" s="541">
        <f t="shared" si="32"/>
        <v>10000</v>
      </c>
    </row>
    <row r="344" spans="1:10" ht="47.25" x14ac:dyDescent="0.25">
      <c r="A344" s="300" t="s">
        <v>495</v>
      </c>
      <c r="B344" s="54" t="s">
        <v>56</v>
      </c>
      <c r="C344" s="34">
        <v>10</v>
      </c>
      <c r="D344" s="35" t="s">
        <v>73</v>
      </c>
      <c r="E344" s="290" t="s">
        <v>232</v>
      </c>
      <c r="F344" s="291" t="s">
        <v>10</v>
      </c>
      <c r="G344" s="292" t="s">
        <v>488</v>
      </c>
      <c r="H344" s="2"/>
      <c r="I344" s="541">
        <f t="shared" si="32"/>
        <v>10000</v>
      </c>
      <c r="J344" s="541">
        <f t="shared" si="32"/>
        <v>10000</v>
      </c>
    </row>
    <row r="345" spans="1:10" ht="31.5" x14ac:dyDescent="0.25">
      <c r="A345" s="81" t="s">
        <v>114</v>
      </c>
      <c r="B345" s="54" t="s">
        <v>56</v>
      </c>
      <c r="C345" s="34">
        <v>10</v>
      </c>
      <c r="D345" s="35" t="s">
        <v>73</v>
      </c>
      <c r="E345" s="290" t="s">
        <v>232</v>
      </c>
      <c r="F345" s="291" t="s">
        <v>10</v>
      </c>
      <c r="G345" s="292" t="s">
        <v>497</v>
      </c>
      <c r="H345" s="2"/>
      <c r="I345" s="541">
        <f t="shared" si="32"/>
        <v>10000</v>
      </c>
      <c r="J345" s="541">
        <f t="shared" si="32"/>
        <v>10000</v>
      </c>
    </row>
    <row r="346" spans="1:10" ht="31.5" x14ac:dyDescent="0.25">
      <c r="A346" s="114" t="s">
        <v>673</v>
      </c>
      <c r="B346" s="6" t="s">
        <v>56</v>
      </c>
      <c r="C346" s="34">
        <v>10</v>
      </c>
      <c r="D346" s="35" t="s">
        <v>73</v>
      </c>
      <c r="E346" s="290" t="s">
        <v>232</v>
      </c>
      <c r="F346" s="291" t="s">
        <v>10</v>
      </c>
      <c r="G346" s="292" t="s">
        <v>497</v>
      </c>
      <c r="H346" s="2" t="s">
        <v>16</v>
      </c>
      <c r="I346" s="542">
        <v>10000</v>
      </c>
      <c r="J346" s="542">
        <v>10000</v>
      </c>
    </row>
    <row r="347" spans="1:10" ht="47.25" hidden="1" x14ac:dyDescent="0.25">
      <c r="A347" s="76" t="s">
        <v>117</v>
      </c>
      <c r="B347" s="32" t="s">
        <v>56</v>
      </c>
      <c r="C347" s="68">
        <v>10</v>
      </c>
      <c r="D347" s="69" t="s">
        <v>73</v>
      </c>
      <c r="E347" s="245" t="s">
        <v>490</v>
      </c>
      <c r="F347" s="246" t="s">
        <v>487</v>
      </c>
      <c r="G347" s="247" t="s">
        <v>488</v>
      </c>
      <c r="H347" s="28"/>
      <c r="I347" s="540">
        <f t="shared" ref="I347:J350" si="33">SUM(I348)</f>
        <v>0</v>
      </c>
      <c r="J347" s="540">
        <f t="shared" si="33"/>
        <v>0</v>
      </c>
    </row>
    <row r="348" spans="1:10" ht="63" hidden="1" x14ac:dyDescent="0.25">
      <c r="A348" s="77" t="s">
        <v>130</v>
      </c>
      <c r="B348" s="6" t="s">
        <v>56</v>
      </c>
      <c r="C348" s="34">
        <v>10</v>
      </c>
      <c r="D348" s="35" t="s">
        <v>73</v>
      </c>
      <c r="E348" s="248" t="s">
        <v>491</v>
      </c>
      <c r="F348" s="249" t="s">
        <v>487</v>
      </c>
      <c r="G348" s="250" t="s">
        <v>488</v>
      </c>
      <c r="H348" s="44"/>
      <c r="I348" s="541">
        <f t="shared" si="33"/>
        <v>0</v>
      </c>
      <c r="J348" s="541">
        <f t="shared" si="33"/>
        <v>0</v>
      </c>
    </row>
    <row r="349" spans="1:10" ht="47.25" hidden="1" x14ac:dyDescent="0.25">
      <c r="A349" s="77" t="s">
        <v>494</v>
      </c>
      <c r="B349" s="6" t="s">
        <v>56</v>
      </c>
      <c r="C349" s="34">
        <v>10</v>
      </c>
      <c r="D349" s="35" t="s">
        <v>73</v>
      </c>
      <c r="E349" s="248" t="s">
        <v>491</v>
      </c>
      <c r="F349" s="249" t="s">
        <v>10</v>
      </c>
      <c r="G349" s="250" t="s">
        <v>488</v>
      </c>
      <c r="H349" s="44"/>
      <c r="I349" s="541">
        <f t="shared" si="33"/>
        <v>0</v>
      </c>
      <c r="J349" s="541">
        <f t="shared" si="33"/>
        <v>0</v>
      </c>
    </row>
    <row r="350" spans="1:10" ht="15.75" hidden="1" x14ac:dyDescent="0.25">
      <c r="A350" s="77" t="s">
        <v>119</v>
      </c>
      <c r="B350" s="6" t="s">
        <v>56</v>
      </c>
      <c r="C350" s="34">
        <v>10</v>
      </c>
      <c r="D350" s="35" t="s">
        <v>73</v>
      </c>
      <c r="E350" s="248" t="s">
        <v>491</v>
      </c>
      <c r="F350" s="249" t="s">
        <v>10</v>
      </c>
      <c r="G350" s="250" t="s">
        <v>493</v>
      </c>
      <c r="H350" s="44"/>
      <c r="I350" s="541">
        <f t="shared" si="33"/>
        <v>0</v>
      </c>
      <c r="J350" s="541">
        <f t="shared" si="33"/>
        <v>0</v>
      </c>
    </row>
    <row r="351" spans="1:10" ht="31.5" hidden="1" x14ac:dyDescent="0.25">
      <c r="A351" s="91" t="s">
        <v>673</v>
      </c>
      <c r="B351" s="6" t="s">
        <v>56</v>
      </c>
      <c r="C351" s="34">
        <v>10</v>
      </c>
      <c r="D351" s="35" t="s">
        <v>73</v>
      </c>
      <c r="E351" s="248" t="s">
        <v>491</v>
      </c>
      <c r="F351" s="249" t="s">
        <v>10</v>
      </c>
      <c r="G351" s="250" t="s">
        <v>493</v>
      </c>
      <c r="H351" s="2" t="s">
        <v>16</v>
      </c>
      <c r="I351" s="543"/>
      <c r="J351" s="543"/>
    </row>
    <row r="352" spans="1:10" ht="47.25" x14ac:dyDescent="0.25">
      <c r="A352" s="117" t="s">
        <v>46</v>
      </c>
      <c r="B352" s="19" t="s">
        <v>56</v>
      </c>
      <c r="C352" s="19">
        <v>14</v>
      </c>
      <c r="D352" s="19"/>
      <c r="E352" s="278"/>
      <c r="F352" s="279"/>
      <c r="G352" s="280"/>
      <c r="H352" s="15"/>
      <c r="I352" s="538">
        <f>SUM(I353+I359)</f>
        <v>3767813</v>
      </c>
      <c r="J352" s="538">
        <f>SUM(J353+J359)</f>
        <v>3504943</v>
      </c>
    </row>
    <row r="353" spans="1:10" ht="31.5" x14ac:dyDescent="0.25">
      <c r="A353" s="113" t="s">
        <v>47</v>
      </c>
      <c r="B353" s="26" t="s">
        <v>56</v>
      </c>
      <c r="C353" s="26">
        <v>14</v>
      </c>
      <c r="D353" s="22" t="s">
        <v>10</v>
      </c>
      <c r="E353" s="242"/>
      <c r="F353" s="243"/>
      <c r="G353" s="244"/>
      <c r="H353" s="22"/>
      <c r="I353" s="539">
        <f t="shared" ref="I353:J357" si="34">SUM(I354)</f>
        <v>3767813</v>
      </c>
      <c r="J353" s="539">
        <f t="shared" si="34"/>
        <v>3504943</v>
      </c>
    </row>
    <row r="354" spans="1:10" ht="47.25" x14ac:dyDescent="0.25">
      <c r="A354" s="105" t="s">
        <v>134</v>
      </c>
      <c r="B354" s="30" t="s">
        <v>56</v>
      </c>
      <c r="C354" s="30">
        <v>14</v>
      </c>
      <c r="D354" s="28" t="s">
        <v>10</v>
      </c>
      <c r="E354" s="245" t="s">
        <v>230</v>
      </c>
      <c r="F354" s="246" t="s">
        <v>487</v>
      </c>
      <c r="G354" s="247" t="s">
        <v>488</v>
      </c>
      <c r="H354" s="28"/>
      <c r="I354" s="540">
        <f t="shared" si="34"/>
        <v>3767813</v>
      </c>
      <c r="J354" s="540">
        <f t="shared" si="34"/>
        <v>3504943</v>
      </c>
    </row>
    <row r="355" spans="1:10" ht="63" x14ac:dyDescent="0.25">
      <c r="A355" s="104" t="s">
        <v>184</v>
      </c>
      <c r="B355" s="406" t="s">
        <v>56</v>
      </c>
      <c r="C355" s="406">
        <v>14</v>
      </c>
      <c r="D355" s="2" t="s">
        <v>10</v>
      </c>
      <c r="E355" s="248" t="s">
        <v>234</v>
      </c>
      <c r="F355" s="249" t="s">
        <v>487</v>
      </c>
      <c r="G355" s="250" t="s">
        <v>488</v>
      </c>
      <c r="H355" s="2"/>
      <c r="I355" s="541">
        <f t="shared" si="34"/>
        <v>3767813</v>
      </c>
      <c r="J355" s="541">
        <f t="shared" si="34"/>
        <v>3504943</v>
      </c>
    </row>
    <row r="356" spans="1:10" ht="34.5" customHeight="1" x14ac:dyDescent="0.25">
      <c r="A356" s="104" t="s">
        <v>604</v>
      </c>
      <c r="B356" s="406" t="s">
        <v>56</v>
      </c>
      <c r="C356" s="406">
        <v>14</v>
      </c>
      <c r="D356" s="2" t="s">
        <v>10</v>
      </c>
      <c r="E356" s="248" t="s">
        <v>234</v>
      </c>
      <c r="F356" s="249" t="s">
        <v>12</v>
      </c>
      <c r="G356" s="250" t="s">
        <v>488</v>
      </c>
      <c r="H356" s="2"/>
      <c r="I356" s="541">
        <f t="shared" si="34"/>
        <v>3767813</v>
      </c>
      <c r="J356" s="541">
        <f t="shared" si="34"/>
        <v>3504943</v>
      </c>
    </row>
    <row r="357" spans="1:10" ht="47.25" x14ac:dyDescent="0.25">
      <c r="A357" s="104" t="s">
        <v>606</v>
      </c>
      <c r="B357" s="406" t="s">
        <v>56</v>
      </c>
      <c r="C357" s="406">
        <v>14</v>
      </c>
      <c r="D357" s="2" t="s">
        <v>10</v>
      </c>
      <c r="E357" s="248" t="s">
        <v>234</v>
      </c>
      <c r="F357" s="249" t="s">
        <v>12</v>
      </c>
      <c r="G357" s="250" t="s">
        <v>605</v>
      </c>
      <c r="H357" s="2"/>
      <c r="I357" s="541">
        <f t="shared" si="34"/>
        <v>3767813</v>
      </c>
      <c r="J357" s="541">
        <f t="shared" si="34"/>
        <v>3504943</v>
      </c>
    </row>
    <row r="358" spans="1:10" ht="15.75" x14ac:dyDescent="0.25">
      <c r="A358" s="104" t="s">
        <v>21</v>
      </c>
      <c r="B358" s="406" t="s">
        <v>56</v>
      </c>
      <c r="C358" s="406">
        <v>14</v>
      </c>
      <c r="D358" s="2" t="s">
        <v>10</v>
      </c>
      <c r="E358" s="248" t="s">
        <v>234</v>
      </c>
      <c r="F358" s="249" t="s">
        <v>12</v>
      </c>
      <c r="G358" s="250" t="s">
        <v>605</v>
      </c>
      <c r="H358" s="2" t="s">
        <v>70</v>
      </c>
      <c r="I358" s="543">
        <v>3767813</v>
      </c>
      <c r="J358" s="543">
        <v>3504943</v>
      </c>
    </row>
    <row r="359" spans="1:10" ht="15.75" hidden="1" x14ac:dyDescent="0.25">
      <c r="A359" s="113" t="s">
        <v>193</v>
      </c>
      <c r="B359" s="26" t="s">
        <v>56</v>
      </c>
      <c r="C359" s="26">
        <v>14</v>
      </c>
      <c r="D359" s="22" t="s">
        <v>15</v>
      </c>
      <c r="E359" s="242"/>
      <c r="F359" s="243"/>
      <c r="G359" s="244"/>
      <c r="H359" s="23"/>
      <c r="I359" s="539">
        <f t="shared" ref="I359:J363" si="35">SUM(I360)</f>
        <v>0</v>
      </c>
      <c r="J359" s="539">
        <f t="shared" si="35"/>
        <v>0</v>
      </c>
    </row>
    <row r="360" spans="1:10" ht="47.25" hidden="1" x14ac:dyDescent="0.25">
      <c r="A360" s="105" t="s">
        <v>134</v>
      </c>
      <c r="B360" s="30" t="s">
        <v>56</v>
      </c>
      <c r="C360" s="30">
        <v>14</v>
      </c>
      <c r="D360" s="28" t="s">
        <v>15</v>
      </c>
      <c r="E360" s="245" t="s">
        <v>230</v>
      </c>
      <c r="F360" s="246" t="s">
        <v>487</v>
      </c>
      <c r="G360" s="247" t="s">
        <v>488</v>
      </c>
      <c r="H360" s="28"/>
      <c r="I360" s="540">
        <f t="shared" si="35"/>
        <v>0</v>
      </c>
      <c r="J360" s="540">
        <f t="shared" si="35"/>
        <v>0</v>
      </c>
    </row>
    <row r="361" spans="1:10" ht="63" hidden="1" x14ac:dyDescent="0.25">
      <c r="A361" s="104" t="s">
        <v>184</v>
      </c>
      <c r="B361" s="406" t="s">
        <v>56</v>
      </c>
      <c r="C361" s="406">
        <v>14</v>
      </c>
      <c r="D361" s="2" t="s">
        <v>15</v>
      </c>
      <c r="E361" s="248" t="s">
        <v>234</v>
      </c>
      <c r="F361" s="249" t="s">
        <v>487</v>
      </c>
      <c r="G361" s="250" t="s">
        <v>488</v>
      </c>
      <c r="H361" s="73"/>
      <c r="I361" s="541">
        <f t="shared" si="35"/>
        <v>0</v>
      </c>
      <c r="J361" s="541">
        <f t="shared" si="35"/>
        <v>0</v>
      </c>
    </row>
    <row r="362" spans="1:10" ht="34.5" hidden="1" customHeight="1" x14ac:dyDescent="0.25">
      <c r="A362" s="418" t="s">
        <v>659</v>
      </c>
      <c r="B362" s="321" t="s">
        <v>56</v>
      </c>
      <c r="C362" s="406">
        <v>14</v>
      </c>
      <c r="D362" s="2" t="s">
        <v>15</v>
      </c>
      <c r="E362" s="290" t="s">
        <v>234</v>
      </c>
      <c r="F362" s="291" t="s">
        <v>20</v>
      </c>
      <c r="G362" s="292" t="s">
        <v>488</v>
      </c>
      <c r="H362" s="419"/>
      <c r="I362" s="541">
        <f t="shared" si="35"/>
        <v>0</v>
      </c>
      <c r="J362" s="541">
        <f t="shared" si="35"/>
        <v>0</v>
      </c>
    </row>
    <row r="363" spans="1:10" ht="47.25" hidden="1" x14ac:dyDescent="0.25">
      <c r="A363" s="107" t="s">
        <v>661</v>
      </c>
      <c r="B363" s="321" t="s">
        <v>56</v>
      </c>
      <c r="C363" s="406">
        <v>14</v>
      </c>
      <c r="D363" s="2" t="s">
        <v>15</v>
      </c>
      <c r="E363" s="290" t="s">
        <v>234</v>
      </c>
      <c r="F363" s="291" t="s">
        <v>20</v>
      </c>
      <c r="G363" s="292" t="s">
        <v>660</v>
      </c>
      <c r="H363" s="419"/>
      <c r="I363" s="541">
        <f t="shared" si="35"/>
        <v>0</v>
      </c>
      <c r="J363" s="541">
        <f t="shared" si="35"/>
        <v>0</v>
      </c>
    </row>
    <row r="364" spans="1:10" ht="15.75" hidden="1" x14ac:dyDescent="0.25">
      <c r="A364" s="115" t="s">
        <v>21</v>
      </c>
      <c r="B364" s="50" t="s">
        <v>56</v>
      </c>
      <c r="C364" s="406">
        <v>14</v>
      </c>
      <c r="D364" s="2" t="s">
        <v>15</v>
      </c>
      <c r="E364" s="290" t="s">
        <v>234</v>
      </c>
      <c r="F364" s="291" t="s">
        <v>20</v>
      </c>
      <c r="G364" s="292" t="s">
        <v>660</v>
      </c>
      <c r="H364" s="36" t="s">
        <v>70</v>
      </c>
      <c r="I364" s="516"/>
      <c r="J364" s="516"/>
    </row>
    <row r="365" spans="1:10" ht="18.75" customHeight="1" x14ac:dyDescent="0.25">
      <c r="A365" s="562" t="s">
        <v>53</v>
      </c>
      <c r="B365" s="563" t="s">
        <v>54</v>
      </c>
      <c r="C365" s="564"/>
      <c r="D365" s="565"/>
      <c r="E365" s="566"/>
      <c r="F365" s="567"/>
      <c r="G365" s="568"/>
      <c r="H365" s="569"/>
      <c r="I365" s="556">
        <f>SUM(I366)</f>
        <v>1014332</v>
      </c>
      <c r="J365" s="556">
        <f>SUM(J366)</f>
        <v>1014332</v>
      </c>
    </row>
    <row r="366" spans="1:10" ht="18.75" customHeight="1" x14ac:dyDescent="0.25">
      <c r="A366" s="314" t="s">
        <v>9</v>
      </c>
      <c r="B366" s="334" t="s">
        <v>54</v>
      </c>
      <c r="C366" s="15" t="s">
        <v>10</v>
      </c>
      <c r="D366" s="15"/>
      <c r="E366" s="328"/>
      <c r="F366" s="329"/>
      <c r="G366" s="330"/>
      <c r="H366" s="15"/>
      <c r="I366" s="538">
        <f>SUM(I367)</f>
        <v>1014332</v>
      </c>
      <c r="J366" s="538">
        <f>SUM(J367)</f>
        <v>1014332</v>
      </c>
    </row>
    <row r="367" spans="1:10" ht="47.25" x14ac:dyDescent="0.25">
      <c r="A367" s="21" t="s">
        <v>14</v>
      </c>
      <c r="B367" s="26" t="s">
        <v>54</v>
      </c>
      <c r="C367" s="22" t="s">
        <v>10</v>
      </c>
      <c r="D367" s="22" t="s">
        <v>15</v>
      </c>
      <c r="E367" s="242"/>
      <c r="F367" s="243"/>
      <c r="G367" s="244"/>
      <c r="H367" s="23"/>
      <c r="I367" s="539">
        <f>SUM(I368,I373,I377)</f>
        <v>1014332</v>
      </c>
      <c r="J367" s="539">
        <f>SUM(J368,J373,J377)</f>
        <v>1014332</v>
      </c>
    </row>
    <row r="368" spans="1:10" ht="47.25" x14ac:dyDescent="0.25">
      <c r="A368" s="76" t="s">
        <v>117</v>
      </c>
      <c r="B368" s="30" t="s">
        <v>54</v>
      </c>
      <c r="C368" s="28" t="s">
        <v>10</v>
      </c>
      <c r="D368" s="28" t="s">
        <v>15</v>
      </c>
      <c r="E368" s="257" t="s">
        <v>490</v>
      </c>
      <c r="F368" s="258" t="s">
        <v>487</v>
      </c>
      <c r="G368" s="259" t="s">
        <v>488</v>
      </c>
      <c r="H368" s="28"/>
      <c r="I368" s="540">
        <f t="shared" ref="I368:J371" si="36">SUM(I369)</f>
        <v>60000</v>
      </c>
      <c r="J368" s="540">
        <f t="shared" si="36"/>
        <v>60000</v>
      </c>
    </row>
    <row r="369" spans="1:10" ht="63" x14ac:dyDescent="0.25">
      <c r="A369" s="77" t="s">
        <v>118</v>
      </c>
      <c r="B369" s="54" t="s">
        <v>54</v>
      </c>
      <c r="C369" s="2" t="s">
        <v>10</v>
      </c>
      <c r="D369" s="2" t="s">
        <v>15</v>
      </c>
      <c r="E369" s="260" t="s">
        <v>491</v>
      </c>
      <c r="F369" s="261" t="s">
        <v>487</v>
      </c>
      <c r="G369" s="262" t="s">
        <v>488</v>
      </c>
      <c r="H369" s="44"/>
      <c r="I369" s="541">
        <f t="shared" si="36"/>
        <v>60000</v>
      </c>
      <c r="J369" s="541">
        <f t="shared" si="36"/>
        <v>60000</v>
      </c>
    </row>
    <row r="370" spans="1:10" ht="47.25" x14ac:dyDescent="0.25">
      <c r="A370" s="77" t="s">
        <v>494</v>
      </c>
      <c r="B370" s="54" t="s">
        <v>54</v>
      </c>
      <c r="C370" s="2" t="s">
        <v>10</v>
      </c>
      <c r="D370" s="2" t="s">
        <v>15</v>
      </c>
      <c r="E370" s="260" t="s">
        <v>491</v>
      </c>
      <c r="F370" s="261" t="s">
        <v>10</v>
      </c>
      <c r="G370" s="262" t="s">
        <v>488</v>
      </c>
      <c r="H370" s="44"/>
      <c r="I370" s="541">
        <f t="shared" si="36"/>
        <v>60000</v>
      </c>
      <c r="J370" s="541">
        <f t="shared" si="36"/>
        <v>60000</v>
      </c>
    </row>
    <row r="371" spans="1:10" ht="16.5" customHeight="1" x14ac:dyDescent="0.25">
      <c r="A371" s="77" t="s">
        <v>119</v>
      </c>
      <c r="B371" s="54" t="s">
        <v>54</v>
      </c>
      <c r="C371" s="2" t="s">
        <v>10</v>
      </c>
      <c r="D371" s="2" t="s">
        <v>15</v>
      </c>
      <c r="E371" s="260" t="s">
        <v>491</v>
      </c>
      <c r="F371" s="261" t="s">
        <v>10</v>
      </c>
      <c r="G371" s="262" t="s">
        <v>493</v>
      </c>
      <c r="H371" s="44"/>
      <c r="I371" s="541">
        <f t="shared" si="36"/>
        <v>60000</v>
      </c>
      <c r="J371" s="541">
        <f t="shared" si="36"/>
        <v>60000</v>
      </c>
    </row>
    <row r="372" spans="1:10" ht="30.75" customHeight="1" x14ac:dyDescent="0.25">
      <c r="A372" s="87" t="s">
        <v>673</v>
      </c>
      <c r="B372" s="318" t="s">
        <v>54</v>
      </c>
      <c r="C372" s="2" t="s">
        <v>10</v>
      </c>
      <c r="D372" s="2" t="s">
        <v>15</v>
      </c>
      <c r="E372" s="260" t="s">
        <v>491</v>
      </c>
      <c r="F372" s="261" t="s">
        <v>10</v>
      </c>
      <c r="G372" s="262" t="s">
        <v>493</v>
      </c>
      <c r="H372" s="2" t="s">
        <v>16</v>
      </c>
      <c r="I372" s="543">
        <v>60000</v>
      </c>
      <c r="J372" s="543">
        <v>60000</v>
      </c>
    </row>
    <row r="373" spans="1:10" ht="31.5" x14ac:dyDescent="0.25">
      <c r="A373" s="27" t="s">
        <v>120</v>
      </c>
      <c r="B373" s="30" t="s">
        <v>54</v>
      </c>
      <c r="C373" s="28" t="s">
        <v>10</v>
      </c>
      <c r="D373" s="28" t="s">
        <v>15</v>
      </c>
      <c r="E373" s="245" t="s">
        <v>235</v>
      </c>
      <c r="F373" s="246" t="s">
        <v>487</v>
      </c>
      <c r="G373" s="247" t="s">
        <v>488</v>
      </c>
      <c r="H373" s="28"/>
      <c r="I373" s="540">
        <f t="shared" ref="I373:J375" si="37">SUM(I374)</f>
        <v>456459</v>
      </c>
      <c r="J373" s="540">
        <f t="shared" si="37"/>
        <v>456459</v>
      </c>
    </row>
    <row r="374" spans="1:10" ht="31.5" x14ac:dyDescent="0.25">
      <c r="A374" s="3" t="s">
        <v>121</v>
      </c>
      <c r="B374" s="406" t="s">
        <v>54</v>
      </c>
      <c r="C374" s="2" t="s">
        <v>10</v>
      </c>
      <c r="D374" s="2" t="s">
        <v>15</v>
      </c>
      <c r="E374" s="248" t="s">
        <v>236</v>
      </c>
      <c r="F374" s="249" t="s">
        <v>487</v>
      </c>
      <c r="G374" s="250" t="s">
        <v>488</v>
      </c>
      <c r="H374" s="2"/>
      <c r="I374" s="541">
        <f t="shared" si="37"/>
        <v>456459</v>
      </c>
      <c r="J374" s="541">
        <f t="shared" si="37"/>
        <v>456459</v>
      </c>
    </row>
    <row r="375" spans="1:10" ht="31.5" x14ac:dyDescent="0.25">
      <c r="A375" s="3" t="s">
        <v>85</v>
      </c>
      <c r="B375" s="406" t="s">
        <v>54</v>
      </c>
      <c r="C375" s="2" t="s">
        <v>10</v>
      </c>
      <c r="D375" s="2" t="s">
        <v>15</v>
      </c>
      <c r="E375" s="248" t="s">
        <v>236</v>
      </c>
      <c r="F375" s="249" t="s">
        <v>487</v>
      </c>
      <c r="G375" s="250" t="s">
        <v>492</v>
      </c>
      <c r="H375" s="2"/>
      <c r="I375" s="541">
        <f t="shared" si="37"/>
        <v>456459</v>
      </c>
      <c r="J375" s="541">
        <f t="shared" si="37"/>
        <v>456459</v>
      </c>
    </row>
    <row r="376" spans="1:10" ht="63" x14ac:dyDescent="0.25">
      <c r="A376" s="86" t="s">
        <v>86</v>
      </c>
      <c r="B376" s="406" t="s">
        <v>54</v>
      </c>
      <c r="C376" s="2" t="s">
        <v>10</v>
      </c>
      <c r="D376" s="2" t="s">
        <v>15</v>
      </c>
      <c r="E376" s="248" t="s">
        <v>236</v>
      </c>
      <c r="F376" s="249" t="s">
        <v>487</v>
      </c>
      <c r="G376" s="250" t="s">
        <v>492</v>
      </c>
      <c r="H376" s="2" t="s">
        <v>13</v>
      </c>
      <c r="I376" s="542">
        <v>456459</v>
      </c>
      <c r="J376" s="542">
        <v>456459</v>
      </c>
    </row>
    <row r="377" spans="1:10" ht="31.5" x14ac:dyDescent="0.25">
      <c r="A377" s="27" t="s">
        <v>122</v>
      </c>
      <c r="B377" s="30" t="s">
        <v>54</v>
      </c>
      <c r="C377" s="28" t="s">
        <v>10</v>
      </c>
      <c r="D377" s="28" t="s">
        <v>15</v>
      </c>
      <c r="E377" s="245" t="s">
        <v>237</v>
      </c>
      <c r="F377" s="246" t="s">
        <v>487</v>
      </c>
      <c r="G377" s="247" t="s">
        <v>488</v>
      </c>
      <c r="H377" s="28"/>
      <c r="I377" s="540">
        <f>SUM(I378)</f>
        <v>497873</v>
      </c>
      <c r="J377" s="540">
        <f>SUM(J378)</f>
        <v>497873</v>
      </c>
    </row>
    <row r="378" spans="1:10" ht="15.75" x14ac:dyDescent="0.25">
      <c r="A378" s="3" t="s">
        <v>123</v>
      </c>
      <c r="B378" s="406" t="s">
        <v>54</v>
      </c>
      <c r="C378" s="2" t="s">
        <v>10</v>
      </c>
      <c r="D378" s="2" t="s">
        <v>15</v>
      </c>
      <c r="E378" s="248" t="s">
        <v>238</v>
      </c>
      <c r="F378" s="249" t="s">
        <v>487</v>
      </c>
      <c r="G378" s="250" t="s">
        <v>488</v>
      </c>
      <c r="H378" s="2"/>
      <c r="I378" s="541">
        <f>SUM(I379)</f>
        <v>497873</v>
      </c>
      <c r="J378" s="541">
        <f>SUM(J379)</f>
        <v>497873</v>
      </c>
    </row>
    <row r="379" spans="1:10" ht="31.5" x14ac:dyDescent="0.25">
      <c r="A379" s="3" t="s">
        <v>85</v>
      </c>
      <c r="B379" s="406" t="s">
        <v>54</v>
      </c>
      <c r="C379" s="2" t="s">
        <v>10</v>
      </c>
      <c r="D379" s="2" t="s">
        <v>15</v>
      </c>
      <c r="E379" s="248" t="s">
        <v>238</v>
      </c>
      <c r="F379" s="249" t="s">
        <v>487</v>
      </c>
      <c r="G379" s="250" t="s">
        <v>492</v>
      </c>
      <c r="H379" s="2"/>
      <c r="I379" s="541">
        <f>SUM(I380:I381)</f>
        <v>497873</v>
      </c>
      <c r="J379" s="541">
        <f>SUM(J380:J381)</f>
        <v>497873</v>
      </c>
    </row>
    <row r="380" spans="1:10" ht="63" x14ac:dyDescent="0.25">
      <c r="A380" s="86" t="s">
        <v>86</v>
      </c>
      <c r="B380" s="406" t="s">
        <v>54</v>
      </c>
      <c r="C380" s="2" t="s">
        <v>10</v>
      </c>
      <c r="D380" s="2" t="s">
        <v>15</v>
      </c>
      <c r="E380" s="248" t="s">
        <v>238</v>
      </c>
      <c r="F380" s="249" t="s">
        <v>487</v>
      </c>
      <c r="G380" s="250" t="s">
        <v>492</v>
      </c>
      <c r="H380" s="2" t="s">
        <v>13</v>
      </c>
      <c r="I380" s="542">
        <v>497873</v>
      </c>
      <c r="J380" s="542">
        <v>497873</v>
      </c>
    </row>
    <row r="381" spans="1:10" ht="15.75" hidden="1" x14ac:dyDescent="0.25">
      <c r="A381" s="3" t="s">
        <v>18</v>
      </c>
      <c r="B381" s="406" t="s">
        <v>54</v>
      </c>
      <c r="C381" s="2" t="s">
        <v>10</v>
      </c>
      <c r="D381" s="2" t="s">
        <v>15</v>
      </c>
      <c r="E381" s="248" t="s">
        <v>238</v>
      </c>
      <c r="F381" s="249" t="s">
        <v>487</v>
      </c>
      <c r="G381" s="250" t="s">
        <v>492</v>
      </c>
      <c r="H381" s="2" t="s">
        <v>17</v>
      </c>
      <c r="I381" s="542"/>
      <c r="J381" s="542"/>
    </row>
    <row r="382" spans="1:10" ht="30" customHeight="1" x14ac:dyDescent="0.25">
      <c r="A382" s="570" t="s">
        <v>51</v>
      </c>
      <c r="B382" s="571" t="s">
        <v>52</v>
      </c>
      <c r="C382" s="564"/>
      <c r="D382" s="572"/>
      <c r="E382" s="573"/>
      <c r="F382" s="574"/>
      <c r="G382" s="568"/>
      <c r="H382" s="569"/>
      <c r="I382" s="556">
        <f>SUM(I390+I528+I383)</f>
        <v>189455765</v>
      </c>
      <c r="J382" s="556">
        <f>SUM(J390+J528+J383)</f>
        <v>188172845</v>
      </c>
    </row>
    <row r="383" spans="1:10" ht="16.5" customHeight="1" x14ac:dyDescent="0.25">
      <c r="A383" s="313" t="s">
        <v>25</v>
      </c>
      <c r="B383" s="19" t="s">
        <v>52</v>
      </c>
      <c r="C383" s="15" t="s">
        <v>20</v>
      </c>
      <c r="D383" s="19"/>
      <c r="E383" s="322"/>
      <c r="F383" s="323"/>
      <c r="G383" s="324"/>
      <c r="H383" s="15"/>
      <c r="I383" s="538">
        <f t="shared" ref="I383:J388" si="38">SUM(I384)</f>
        <v>48000</v>
      </c>
      <c r="J383" s="538">
        <f t="shared" si="38"/>
        <v>48000</v>
      </c>
    </row>
    <row r="384" spans="1:10" ht="17.25" customHeight="1" x14ac:dyDescent="0.25">
      <c r="A384" s="100" t="s">
        <v>26</v>
      </c>
      <c r="B384" s="26" t="s">
        <v>52</v>
      </c>
      <c r="C384" s="22" t="s">
        <v>20</v>
      </c>
      <c r="D384" s="26">
        <v>12</v>
      </c>
      <c r="E384" s="101"/>
      <c r="F384" s="325"/>
      <c r="G384" s="326"/>
      <c r="H384" s="22"/>
      <c r="I384" s="539">
        <f t="shared" si="38"/>
        <v>48000</v>
      </c>
      <c r="J384" s="539">
        <f t="shared" si="38"/>
        <v>48000</v>
      </c>
    </row>
    <row r="385" spans="1:10" ht="47.25" x14ac:dyDescent="0.25">
      <c r="A385" s="27" t="s">
        <v>151</v>
      </c>
      <c r="B385" s="30" t="s">
        <v>52</v>
      </c>
      <c r="C385" s="28" t="s">
        <v>20</v>
      </c>
      <c r="D385" s="30">
        <v>12</v>
      </c>
      <c r="E385" s="251" t="s">
        <v>535</v>
      </c>
      <c r="F385" s="252" t="s">
        <v>487</v>
      </c>
      <c r="G385" s="253" t="s">
        <v>488</v>
      </c>
      <c r="H385" s="28"/>
      <c r="I385" s="540">
        <f t="shared" si="38"/>
        <v>48000</v>
      </c>
      <c r="J385" s="540">
        <f t="shared" si="38"/>
        <v>48000</v>
      </c>
    </row>
    <row r="386" spans="1:10" ht="63" x14ac:dyDescent="0.25">
      <c r="A386" s="302" t="s">
        <v>152</v>
      </c>
      <c r="B386" s="327" t="s">
        <v>52</v>
      </c>
      <c r="C386" s="5" t="s">
        <v>20</v>
      </c>
      <c r="D386" s="432">
        <v>12</v>
      </c>
      <c r="E386" s="266" t="s">
        <v>222</v>
      </c>
      <c r="F386" s="267" t="s">
        <v>487</v>
      </c>
      <c r="G386" s="268" t="s">
        <v>488</v>
      </c>
      <c r="H386" s="2"/>
      <c r="I386" s="541">
        <f t="shared" si="38"/>
        <v>48000</v>
      </c>
      <c r="J386" s="541">
        <f t="shared" si="38"/>
        <v>48000</v>
      </c>
    </row>
    <row r="387" spans="1:10" ht="35.25" customHeight="1" x14ac:dyDescent="0.25">
      <c r="A387" s="92" t="s">
        <v>536</v>
      </c>
      <c r="B387" s="6" t="s">
        <v>52</v>
      </c>
      <c r="C387" s="5" t="s">
        <v>20</v>
      </c>
      <c r="D387" s="432">
        <v>12</v>
      </c>
      <c r="E387" s="266" t="s">
        <v>222</v>
      </c>
      <c r="F387" s="267" t="s">
        <v>10</v>
      </c>
      <c r="G387" s="268" t="s">
        <v>488</v>
      </c>
      <c r="H387" s="299"/>
      <c r="I387" s="541">
        <f t="shared" si="38"/>
        <v>48000</v>
      </c>
      <c r="J387" s="541">
        <f t="shared" si="38"/>
        <v>48000</v>
      </c>
    </row>
    <row r="388" spans="1:10" ht="15.75" customHeight="1" x14ac:dyDescent="0.25">
      <c r="A388" s="62" t="s">
        <v>109</v>
      </c>
      <c r="B388" s="406" t="s">
        <v>52</v>
      </c>
      <c r="C388" s="5" t="s">
        <v>20</v>
      </c>
      <c r="D388" s="432">
        <v>12</v>
      </c>
      <c r="E388" s="266" t="s">
        <v>222</v>
      </c>
      <c r="F388" s="267" t="s">
        <v>10</v>
      </c>
      <c r="G388" s="268" t="s">
        <v>537</v>
      </c>
      <c r="H388" s="60"/>
      <c r="I388" s="541">
        <f t="shared" si="38"/>
        <v>48000</v>
      </c>
      <c r="J388" s="541">
        <f t="shared" si="38"/>
        <v>48000</v>
      </c>
    </row>
    <row r="389" spans="1:10" ht="30" customHeight="1" x14ac:dyDescent="0.25">
      <c r="A389" s="114" t="s">
        <v>673</v>
      </c>
      <c r="B389" s="6" t="s">
        <v>52</v>
      </c>
      <c r="C389" s="5" t="s">
        <v>20</v>
      </c>
      <c r="D389" s="432">
        <v>12</v>
      </c>
      <c r="E389" s="266" t="s">
        <v>222</v>
      </c>
      <c r="F389" s="267" t="s">
        <v>10</v>
      </c>
      <c r="G389" s="268" t="s">
        <v>537</v>
      </c>
      <c r="H389" s="60" t="s">
        <v>16</v>
      </c>
      <c r="I389" s="543">
        <v>48000</v>
      </c>
      <c r="J389" s="543">
        <v>48000</v>
      </c>
    </row>
    <row r="390" spans="1:10" ht="15.75" x14ac:dyDescent="0.25">
      <c r="A390" s="313" t="s">
        <v>27</v>
      </c>
      <c r="B390" s="19" t="s">
        <v>52</v>
      </c>
      <c r="C390" s="15" t="s">
        <v>29</v>
      </c>
      <c r="D390" s="19"/>
      <c r="E390" s="322"/>
      <c r="F390" s="323"/>
      <c r="G390" s="324"/>
      <c r="H390" s="15"/>
      <c r="I390" s="538">
        <f>SUM(I391+I416+I476+I489+I499)</f>
        <v>178518819</v>
      </c>
      <c r="J390" s="538">
        <f>SUM(J391+J416+J476+J489+J499)</f>
        <v>177235899</v>
      </c>
    </row>
    <row r="391" spans="1:10" ht="15.75" x14ac:dyDescent="0.25">
      <c r="A391" s="100" t="s">
        <v>28</v>
      </c>
      <c r="B391" s="26" t="s">
        <v>52</v>
      </c>
      <c r="C391" s="22" t="s">
        <v>29</v>
      </c>
      <c r="D391" s="22" t="s">
        <v>10</v>
      </c>
      <c r="E391" s="296"/>
      <c r="F391" s="297"/>
      <c r="G391" s="298"/>
      <c r="H391" s="22"/>
      <c r="I391" s="539">
        <f>SUM(I392,I406,I411)</f>
        <v>20599387</v>
      </c>
      <c r="J391" s="539">
        <f>SUM(J392,J406,J411)</f>
        <v>21289819</v>
      </c>
    </row>
    <row r="392" spans="1:10" ht="31.5" x14ac:dyDescent="0.25">
      <c r="A392" s="27" t="s">
        <v>155</v>
      </c>
      <c r="B392" s="33" t="s">
        <v>52</v>
      </c>
      <c r="C392" s="29" t="s">
        <v>29</v>
      </c>
      <c r="D392" s="29" t="s">
        <v>10</v>
      </c>
      <c r="E392" s="245" t="s">
        <v>552</v>
      </c>
      <c r="F392" s="246" t="s">
        <v>487</v>
      </c>
      <c r="G392" s="247" t="s">
        <v>488</v>
      </c>
      <c r="H392" s="31"/>
      <c r="I392" s="540">
        <f>SUM(I393)</f>
        <v>20461387</v>
      </c>
      <c r="J392" s="540">
        <f>SUM(J393)</f>
        <v>21151819</v>
      </c>
    </row>
    <row r="393" spans="1:10" ht="47.25" x14ac:dyDescent="0.25">
      <c r="A393" s="3" t="s">
        <v>156</v>
      </c>
      <c r="B393" s="432" t="s">
        <v>52</v>
      </c>
      <c r="C393" s="5" t="s">
        <v>29</v>
      </c>
      <c r="D393" s="5" t="s">
        <v>10</v>
      </c>
      <c r="E393" s="248" t="s">
        <v>239</v>
      </c>
      <c r="F393" s="249" t="s">
        <v>487</v>
      </c>
      <c r="G393" s="250" t="s">
        <v>488</v>
      </c>
      <c r="H393" s="60"/>
      <c r="I393" s="541">
        <f>SUM(I394)</f>
        <v>20461387</v>
      </c>
      <c r="J393" s="541">
        <f>SUM(J394)</f>
        <v>21151819</v>
      </c>
    </row>
    <row r="394" spans="1:10" ht="15.75" x14ac:dyDescent="0.25">
      <c r="A394" s="3" t="s">
        <v>553</v>
      </c>
      <c r="B394" s="432" t="s">
        <v>52</v>
      </c>
      <c r="C394" s="5" t="s">
        <v>29</v>
      </c>
      <c r="D394" s="5" t="s">
        <v>10</v>
      </c>
      <c r="E394" s="248" t="s">
        <v>239</v>
      </c>
      <c r="F394" s="249" t="s">
        <v>10</v>
      </c>
      <c r="G394" s="250" t="s">
        <v>488</v>
      </c>
      <c r="H394" s="60"/>
      <c r="I394" s="541">
        <f>SUM(I395+I398+I400+I402)</f>
        <v>20461387</v>
      </c>
      <c r="J394" s="541">
        <f>SUM(J395+J398+J400+J402)</f>
        <v>21151819</v>
      </c>
    </row>
    <row r="395" spans="1:10" ht="94.5" x14ac:dyDescent="0.25">
      <c r="A395" s="3" t="s">
        <v>554</v>
      </c>
      <c r="B395" s="432" t="s">
        <v>52</v>
      </c>
      <c r="C395" s="5" t="s">
        <v>29</v>
      </c>
      <c r="D395" s="5" t="s">
        <v>10</v>
      </c>
      <c r="E395" s="248" t="s">
        <v>239</v>
      </c>
      <c r="F395" s="249" t="s">
        <v>10</v>
      </c>
      <c r="G395" s="250" t="s">
        <v>555</v>
      </c>
      <c r="H395" s="2"/>
      <c r="I395" s="541">
        <f>SUM(I396:I397)</f>
        <v>10993792</v>
      </c>
      <c r="J395" s="541">
        <f>SUM(J396:J397)</f>
        <v>10993792</v>
      </c>
    </row>
    <row r="396" spans="1:10" ht="63" x14ac:dyDescent="0.25">
      <c r="A396" s="104" t="s">
        <v>86</v>
      </c>
      <c r="B396" s="406" t="s">
        <v>52</v>
      </c>
      <c r="C396" s="5" t="s">
        <v>29</v>
      </c>
      <c r="D396" s="5" t="s">
        <v>10</v>
      </c>
      <c r="E396" s="248" t="s">
        <v>239</v>
      </c>
      <c r="F396" s="249" t="s">
        <v>10</v>
      </c>
      <c r="G396" s="250" t="s">
        <v>555</v>
      </c>
      <c r="H396" s="299" t="s">
        <v>13</v>
      </c>
      <c r="I396" s="543">
        <v>10777836</v>
      </c>
      <c r="J396" s="543">
        <v>10777836</v>
      </c>
    </row>
    <row r="397" spans="1:10" ht="31.5" x14ac:dyDescent="0.25">
      <c r="A397" s="114" t="s">
        <v>673</v>
      </c>
      <c r="B397" s="6" t="s">
        <v>52</v>
      </c>
      <c r="C397" s="5" t="s">
        <v>29</v>
      </c>
      <c r="D397" s="5" t="s">
        <v>10</v>
      </c>
      <c r="E397" s="248" t="s">
        <v>239</v>
      </c>
      <c r="F397" s="249" t="s">
        <v>10</v>
      </c>
      <c r="G397" s="250" t="s">
        <v>555</v>
      </c>
      <c r="H397" s="299" t="s">
        <v>16</v>
      </c>
      <c r="I397" s="543">
        <v>215956</v>
      </c>
      <c r="J397" s="543">
        <v>215956</v>
      </c>
    </row>
    <row r="398" spans="1:10" ht="47.25" hidden="1" x14ac:dyDescent="0.25">
      <c r="A398" s="104" t="s">
        <v>998</v>
      </c>
      <c r="B398" s="6" t="s">
        <v>52</v>
      </c>
      <c r="C398" s="5" t="s">
        <v>29</v>
      </c>
      <c r="D398" s="5" t="s">
        <v>10</v>
      </c>
      <c r="E398" s="248" t="s">
        <v>239</v>
      </c>
      <c r="F398" s="249" t="s">
        <v>10</v>
      </c>
      <c r="G398" s="250" t="s">
        <v>999</v>
      </c>
      <c r="H398" s="299"/>
      <c r="I398" s="541">
        <f>SUM(I399)</f>
        <v>0</v>
      </c>
      <c r="J398" s="541">
        <f>SUM(J399)</f>
        <v>0</v>
      </c>
    </row>
    <row r="399" spans="1:10" ht="31.5" hidden="1" x14ac:dyDescent="0.25">
      <c r="A399" s="77" t="s">
        <v>190</v>
      </c>
      <c r="B399" s="6" t="s">
        <v>52</v>
      </c>
      <c r="C399" s="5" t="s">
        <v>29</v>
      </c>
      <c r="D399" s="5" t="s">
        <v>10</v>
      </c>
      <c r="E399" s="248" t="s">
        <v>239</v>
      </c>
      <c r="F399" s="249" t="s">
        <v>10</v>
      </c>
      <c r="G399" s="250" t="s">
        <v>999</v>
      </c>
      <c r="H399" s="299" t="s">
        <v>185</v>
      </c>
      <c r="I399" s="543"/>
      <c r="J399" s="543"/>
    </row>
    <row r="400" spans="1:10" ht="31.5" hidden="1" x14ac:dyDescent="0.25">
      <c r="A400" s="420" t="s">
        <v>670</v>
      </c>
      <c r="B400" s="6" t="s">
        <v>52</v>
      </c>
      <c r="C400" s="5" t="s">
        <v>29</v>
      </c>
      <c r="D400" s="5" t="s">
        <v>10</v>
      </c>
      <c r="E400" s="248" t="s">
        <v>239</v>
      </c>
      <c r="F400" s="249" t="s">
        <v>10</v>
      </c>
      <c r="G400" s="250" t="s">
        <v>669</v>
      </c>
      <c r="H400" s="299"/>
      <c r="I400" s="541">
        <f>SUM(I401)</f>
        <v>0</v>
      </c>
      <c r="J400" s="541">
        <f>SUM(J401)</f>
        <v>0</v>
      </c>
    </row>
    <row r="401" spans="1:10" ht="31.5" hidden="1" x14ac:dyDescent="0.25">
      <c r="A401" s="114" t="s">
        <v>673</v>
      </c>
      <c r="B401" s="6" t="s">
        <v>52</v>
      </c>
      <c r="C401" s="5" t="s">
        <v>29</v>
      </c>
      <c r="D401" s="5" t="s">
        <v>10</v>
      </c>
      <c r="E401" s="248" t="s">
        <v>239</v>
      </c>
      <c r="F401" s="249" t="s">
        <v>10</v>
      </c>
      <c r="G401" s="250" t="s">
        <v>669</v>
      </c>
      <c r="H401" s="299" t="s">
        <v>16</v>
      </c>
      <c r="I401" s="543"/>
      <c r="J401" s="543"/>
    </row>
    <row r="402" spans="1:10" ht="31.5" x14ac:dyDescent="0.25">
      <c r="A402" s="3" t="s">
        <v>96</v>
      </c>
      <c r="B402" s="432" t="s">
        <v>52</v>
      </c>
      <c r="C402" s="5" t="s">
        <v>29</v>
      </c>
      <c r="D402" s="5" t="s">
        <v>10</v>
      </c>
      <c r="E402" s="248" t="s">
        <v>239</v>
      </c>
      <c r="F402" s="249" t="s">
        <v>10</v>
      </c>
      <c r="G402" s="250" t="s">
        <v>520</v>
      </c>
      <c r="H402" s="60"/>
      <c r="I402" s="541">
        <f>SUM(I403:I405)</f>
        <v>9467595</v>
      </c>
      <c r="J402" s="541">
        <f>SUM(J403:J405)</f>
        <v>10158027</v>
      </c>
    </row>
    <row r="403" spans="1:10" ht="63" x14ac:dyDescent="0.25">
      <c r="A403" s="104" t="s">
        <v>86</v>
      </c>
      <c r="B403" s="406" t="s">
        <v>52</v>
      </c>
      <c r="C403" s="5" t="s">
        <v>29</v>
      </c>
      <c r="D403" s="5" t="s">
        <v>10</v>
      </c>
      <c r="E403" s="248" t="s">
        <v>239</v>
      </c>
      <c r="F403" s="249" t="s">
        <v>10</v>
      </c>
      <c r="G403" s="250" t="s">
        <v>520</v>
      </c>
      <c r="H403" s="60" t="s">
        <v>13</v>
      </c>
      <c r="I403" s="543">
        <v>4640548</v>
      </c>
      <c r="J403" s="543">
        <v>4640548</v>
      </c>
    </row>
    <row r="404" spans="1:10" ht="31.5" x14ac:dyDescent="0.25">
      <c r="A404" s="114" t="s">
        <v>673</v>
      </c>
      <c r="B404" s="6" t="s">
        <v>52</v>
      </c>
      <c r="C404" s="5" t="s">
        <v>29</v>
      </c>
      <c r="D404" s="5" t="s">
        <v>10</v>
      </c>
      <c r="E404" s="248" t="s">
        <v>239</v>
      </c>
      <c r="F404" s="249" t="s">
        <v>10</v>
      </c>
      <c r="G404" s="250" t="s">
        <v>520</v>
      </c>
      <c r="H404" s="60" t="s">
        <v>16</v>
      </c>
      <c r="I404" s="543">
        <v>4750673</v>
      </c>
      <c r="J404" s="543">
        <v>5441105</v>
      </c>
    </row>
    <row r="405" spans="1:10" ht="15.75" x14ac:dyDescent="0.25">
      <c r="A405" s="3" t="s">
        <v>18</v>
      </c>
      <c r="B405" s="432" t="s">
        <v>52</v>
      </c>
      <c r="C405" s="5" t="s">
        <v>29</v>
      </c>
      <c r="D405" s="5" t="s">
        <v>10</v>
      </c>
      <c r="E405" s="248" t="s">
        <v>239</v>
      </c>
      <c r="F405" s="249" t="s">
        <v>10</v>
      </c>
      <c r="G405" s="250" t="s">
        <v>520</v>
      </c>
      <c r="H405" s="60" t="s">
        <v>17</v>
      </c>
      <c r="I405" s="543">
        <v>76374</v>
      </c>
      <c r="J405" s="543">
        <v>76374</v>
      </c>
    </row>
    <row r="406" spans="1:10" ht="63" hidden="1" x14ac:dyDescent="0.25">
      <c r="A406" s="27" t="s">
        <v>146</v>
      </c>
      <c r="B406" s="33" t="s">
        <v>52</v>
      </c>
      <c r="C406" s="29" t="s">
        <v>29</v>
      </c>
      <c r="D406" s="29" t="s">
        <v>10</v>
      </c>
      <c r="E406" s="245" t="s">
        <v>930</v>
      </c>
      <c r="F406" s="246" t="s">
        <v>487</v>
      </c>
      <c r="G406" s="247" t="s">
        <v>488</v>
      </c>
      <c r="H406" s="31"/>
      <c r="I406" s="540">
        <f t="shared" ref="I406:J409" si="39">SUM(I407)</f>
        <v>0</v>
      </c>
      <c r="J406" s="540">
        <f t="shared" si="39"/>
        <v>0</v>
      </c>
    </row>
    <row r="407" spans="1:10" ht="78.75" hidden="1" x14ac:dyDescent="0.25">
      <c r="A407" s="3" t="s">
        <v>264</v>
      </c>
      <c r="B407" s="432" t="s">
        <v>52</v>
      </c>
      <c r="C407" s="5" t="s">
        <v>29</v>
      </c>
      <c r="D407" s="5" t="s">
        <v>10</v>
      </c>
      <c r="E407" s="248" t="s">
        <v>262</v>
      </c>
      <c r="F407" s="249" t="s">
        <v>487</v>
      </c>
      <c r="G407" s="250" t="s">
        <v>488</v>
      </c>
      <c r="H407" s="60"/>
      <c r="I407" s="541">
        <f t="shared" si="39"/>
        <v>0</v>
      </c>
      <c r="J407" s="541">
        <f t="shared" si="39"/>
        <v>0</v>
      </c>
    </row>
    <row r="408" spans="1:10" ht="47.25" hidden="1" x14ac:dyDescent="0.25">
      <c r="A408" s="3" t="s">
        <v>533</v>
      </c>
      <c r="B408" s="432" t="s">
        <v>52</v>
      </c>
      <c r="C408" s="5" t="s">
        <v>29</v>
      </c>
      <c r="D408" s="5" t="s">
        <v>10</v>
      </c>
      <c r="E408" s="248" t="s">
        <v>262</v>
      </c>
      <c r="F408" s="249" t="s">
        <v>10</v>
      </c>
      <c r="G408" s="250" t="s">
        <v>488</v>
      </c>
      <c r="H408" s="60"/>
      <c r="I408" s="541">
        <f t="shared" si="39"/>
        <v>0</v>
      </c>
      <c r="J408" s="541">
        <f t="shared" si="39"/>
        <v>0</v>
      </c>
    </row>
    <row r="409" spans="1:10" ht="31.5" hidden="1" x14ac:dyDescent="0.25">
      <c r="A409" s="3" t="s">
        <v>263</v>
      </c>
      <c r="B409" s="432" t="s">
        <v>52</v>
      </c>
      <c r="C409" s="5" t="s">
        <v>29</v>
      </c>
      <c r="D409" s="5" t="s">
        <v>10</v>
      </c>
      <c r="E409" s="248" t="s">
        <v>262</v>
      </c>
      <c r="F409" s="249" t="s">
        <v>10</v>
      </c>
      <c r="G409" s="250" t="s">
        <v>534</v>
      </c>
      <c r="H409" s="60"/>
      <c r="I409" s="541">
        <f t="shared" si="39"/>
        <v>0</v>
      </c>
      <c r="J409" s="541">
        <f t="shared" si="39"/>
        <v>0</v>
      </c>
    </row>
    <row r="410" spans="1:10" ht="31.5" hidden="1" x14ac:dyDescent="0.25">
      <c r="A410" s="114" t="s">
        <v>673</v>
      </c>
      <c r="B410" s="432" t="s">
        <v>52</v>
      </c>
      <c r="C410" s="5" t="s">
        <v>29</v>
      </c>
      <c r="D410" s="5" t="s">
        <v>10</v>
      </c>
      <c r="E410" s="248" t="s">
        <v>262</v>
      </c>
      <c r="F410" s="249" t="s">
        <v>10</v>
      </c>
      <c r="G410" s="250" t="s">
        <v>534</v>
      </c>
      <c r="H410" s="60" t="s">
        <v>16</v>
      </c>
      <c r="I410" s="543"/>
      <c r="J410" s="543"/>
    </row>
    <row r="411" spans="1:10" ht="63" x14ac:dyDescent="0.25">
      <c r="A411" s="76" t="s">
        <v>142</v>
      </c>
      <c r="B411" s="30" t="s">
        <v>52</v>
      </c>
      <c r="C411" s="28" t="s">
        <v>29</v>
      </c>
      <c r="D411" s="42" t="s">
        <v>10</v>
      </c>
      <c r="E411" s="257" t="s">
        <v>218</v>
      </c>
      <c r="F411" s="258" t="s">
        <v>487</v>
      </c>
      <c r="G411" s="259" t="s">
        <v>488</v>
      </c>
      <c r="H411" s="28"/>
      <c r="I411" s="540">
        <f t="shared" ref="I411:J414" si="40">SUM(I412)</f>
        <v>138000</v>
      </c>
      <c r="J411" s="540">
        <f t="shared" si="40"/>
        <v>138000</v>
      </c>
    </row>
    <row r="412" spans="1:10" ht="110.25" x14ac:dyDescent="0.25">
      <c r="A412" s="77" t="s">
        <v>158</v>
      </c>
      <c r="B412" s="54" t="s">
        <v>52</v>
      </c>
      <c r="C412" s="2" t="s">
        <v>29</v>
      </c>
      <c r="D412" s="8" t="s">
        <v>10</v>
      </c>
      <c r="E412" s="284" t="s">
        <v>220</v>
      </c>
      <c r="F412" s="285" t="s">
        <v>487</v>
      </c>
      <c r="G412" s="286" t="s">
        <v>488</v>
      </c>
      <c r="H412" s="2"/>
      <c r="I412" s="541">
        <f t="shared" si="40"/>
        <v>138000</v>
      </c>
      <c r="J412" s="541">
        <f t="shared" si="40"/>
        <v>138000</v>
      </c>
    </row>
    <row r="413" spans="1:10" ht="47.25" x14ac:dyDescent="0.25">
      <c r="A413" s="77" t="s">
        <v>507</v>
      </c>
      <c r="B413" s="54" t="s">
        <v>52</v>
      </c>
      <c r="C413" s="2" t="s">
        <v>29</v>
      </c>
      <c r="D413" s="8" t="s">
        <v>10</v>
      </c>
      <c r="E413" s="284" t="s">
        <v>220</v>
      </c>
      <c r="F413" s="285" t="s">
        <v>10</v>
      </c>
      <c r="G413" s="286" t="s">
        <v>488</v>
      </c>
      <c r="H413" s="2"/>
      <c r="I413" s="541">
        <f t="shared" si="40"/>
        <v>138000</v>
      </c>
      <c r="J413" s="541">
        <f t="shared" si="40"/>
        <v>138000</v>
      </c>
    </row>
    <row r="414" spans="1:10" ht="18" customHeight="1" x14ac:dyDescent="0.25">
      <c r="A414" s="3" t="s">
        <v>111</v>
      </c>
      <c r="B414" s="406" t="s">
        <v>52</v>
      </c>
      <c r="C414" s="2" t="s">
        <v>29</v>
      </c>
      <c r="D414" s="8" t="s">
        <v>10</v>
      </c>
      <c r="E414" s="284" t="s">
        <v>220</v>
      </c>
      <c r="F414" s="285" t="s">
        <v>10</v>
      </c>
      <c r="G414" s="286" t="s">
        <v>508</v>
      </c>
      <c r="H414" s="2"/>
      <c r="I414" s="541">
        <f t="shared" si="40"/>
        <v>138000</v>
      </c>
      <c r="J414" s="541">
        <f t="shared" si="40"/>
        <v>138000</v>
      </c>
    </row>
    <row r="415" spans="1:10" ht="33.75" customHeight="1" x14ac:dyDescent="0.25">
      <c r="A415" s="91" t="s">
        <v>673</v>
      </c>
      <c r="B415" s="318" t="s">
        <v>52</v>
      </c>
      <c r="C415" s="2" t="s">
        <v>29</v>
      </c>
      <c r="D415" s="8" t="s">
        <v>10</v>
      </c>
      <c r="E415" s="284" t="s">
        <v>220</v>
      </c>
      <c r="F415" s="285" t="s">
        <v>10</v>
      </c>
      <c r="G415" s="286" t="s">
        <v>508</v>
      </c>
      <c r="H415" s="2" t="s">
        <v>16</v>
      </c>
      <c r="I415" s="542">
        <v>138000</v>
      </c>
      <c r="J415" s="542">
        <v>138000</v>
      </c>
    </row>
    <row r="416" spans="1:10" ht="15.75" x14ac:dyDescent="0.25">
      <c r="A416" s="100" t="s">
        <v>30</v>
      </c>
      <c r="B416" s="26" t="s">
        <v>52</v>
      </c>
      <c r="C416" s="22" t="s">
        <v>29</v>
      </c>
      <c r="D416" s="22" t="s">
        <v>12</v>
      </c>
      <c r="E416" s="296"/>
      <c r="F416" s="297"/>
      <c r="G416" s="298"/>
      <c r="H416" s="22"/>
      <c r="I416" s="539">
        <f>SUM(I417+I466+I471)</f>
        <v>139918217</v>
      </c>
      <c r="J416" s="539">
        <f>SUM(J417+J466+J471)</f>
        <v>137945565</v>
      </c>
    </row>
    <row r="417" spans="1:10" ht="31.5" x14ac:dyDescent="0.25">
      <c r="A417" s="27" t="s">
        <v>155</v>
      </c>
      <c r="B417" s="30" t="s">
        <v>52</v>
      </c>
      <c r="C417" s="28" t="s">
        <v>29</v>
      </c>
      <c r="D417" s="28" t="s">
        <v>12</v>
      </c>
      <c r="E417" s="245" t="s">
        <v>552</v>
      </c>
      <c r="F417" s="246" t="s">
        <v>487</v>
      </c>
      <c r="G417" s="247" t="s">
        <v>488</v>
      </c>
      <c r="H417" s="28"/>
      <c r="I417" s="540">
        <f>SUM(I418+I450)</f>
        <v>139087517</v>
      </c>
      <c r="J417" s="540">
        <f>SUM(J418+J450)</f>
        <v>137114865</v>
      </c>
    </row>
    <row r="418" spans="1:10" ht="47.25" x14ac:dyDescent="0.25">
      <c r="A418" s="62" t="s">
        <v>156</v>
      </c>
      <c r="B418" s="406" t="s">
        <v>52</v>
      </c>
      <c r="C418" s="2" t="s">
        <v>29</v>
      </c>
      <c r="D418" s="2" t="s">
        <v>12</v>
      </c>
      <c r="E418" s="248" t="s">
        <v>239</v>
      </c>
      <c r="F418" s="249" t="s">
        <v>487</v>
      </c>
      <c r="G418" s="250" t="s">
        <v>488</v>
      </c>
      <c r="H418" s="2"/>
      <c r="I418" s="541">
        <f>SUM(I419)</f>
        <v>138887517</v>
      </c>
      <c r="J418" s="541">
        <f>SUM(J419)</f>
        <v>136914865</v>
      </c>
    </row>
    <row r="419" spans="1:10" ht="15.75" x14ac:dyDescent="0.25">
      <c r="A419" s="315" t="s">
        <v>564</v>
      </c>
      <c r="B419" s="406" t="s">
        <v>52</v>
      </c>
      <c r="C419" s="2" t="s">
        <v>29</v>
      </c>
      <c r="D419" s="2" t="s">
        <v>12</v>
      </c>
      <c r="E419" s="248" t="s">
        <v>239</v>
      </c>
      <c r="F419" s="249" t="s">
        <v>12</v>
      </c>
      <c r="G419" s="250" t="s">
        <v>488</v>
      </c>
      <c r="H419" s="2"/>
      <c r="I419" s="541">
        <f>SUM(I420+I423+I425+I435+I427+I437+I440+I429+I431+I433+I442+I446+I448)</f>
        <v>138887517</v>
      </c>
      <c r="J419" s="541">
        <f>SUM(J420+J423+J425+J435+J427+J437+J440+J429+J431+J433+J442+J446+J448)</f>
        <v>136914865</v>
      </c>
    </row>
    <row r="420" spans="1:10" ht="94.5" x14ac:dyDescent="0.25">
      <c r="A420" s="51" t="s">
        <v>159</v>
      </c>
      <c r="B420" s="406" t="s">
        <v>52</v>
      </c>
      <c r="C420" s="2" t="s">
        <v>29</v>
      </c>
      <c r="D420" s="2" t="s">
        <v>12</v>
      </c>
      <c r="E420" s="248" t="s">
        <v>239</v>
      </c>
      <c r="F420" s="249" t="s">
        <v>12</v>
      </c>
      <c r="G420" s="250" t="s">
        <v>556</v>
      </c>
      <c r="H420" s="2"/>
      <c r="I420" s="541">
        <f>SUM(I421:I422)</f>
        <v>116637288</v>
      </c>
      <c r="J420" s="541">
        <f>SUM(J421:J422)</f>
        <v>116637288</v>
      </c>
    </row>
    <row r="421" spans="1:10" ht="63" x14ac:dyDescent="0.25">
      <c r="A421" s="104" t="s">
        <v>86</v>
      </c>
      <c r="B421" s="406" t="s">
        <v>52</v>
      </c>
      <c r="C421" s="2" t="s">
        <v>29</v>
      </c>
      <c r="D421" s="2" t="s">
        <v>12</v>
      </c>
      <c r="E421" s="248" t="s">
        <v>239</v>
      </c>
      <c r="F421" s="249" t="s">
        <v>12</v>
      </c>
      <c r="G421" s="250" t="s">
        <v>556</v>
      </c>
      <c r="H421" s="2" t="s">
        <v>13</v>
      </c>
      <c r="I421" s="543">
        <v>111638911</v>
      </c>
      <c r="J421" s="543">
        <v>111638911</v>
      </c>
    </row>
    <row r="422" spans="1:10" ht="31.5" x14ac:dyDescent="0.25">
      <c r="A422" s="114" t="s">
        <v>673</v>
      </c>
      <c r="B422" s="6" t="s">
        <v>52</v>
      </c>
      <c r="C422" s="2" t="s">
        <v>29</v>
      </c>
      <c r="D422" s="2" t="s">
        <v>12</v>
      </c>
      <c r="E422" s="248" t="s">
        <v>239</v>
      </c>
      <c r="F422" s="249" t="s">
        <v>12</v>
      </c>
      <c r="G422" s="250" t="s">
        <v>556</v>
      </c>
      <c r="H422" s="2" t="s">
        <v>16</v>
      </c>
      <c r="I422" s="543">
        <v>4998377</v>
      </c>
      <c r="J422" s="543">
        <v>4998377</v>
      </c>
    </row>
    <row r="423" spans="1:10" ht="31.5" hidden="1" x14ac:dyDescent="0.25">
      <c r="A423" s="420" t="s">
        <v>704</v>
      </c>
      <c r="B423" s="6" t="s">
        <v>52</v>
      </c>
      <c r="C423" s="2" t="s">
        <v>29</v>
      </c>
      <c r="D423" s="2" t="s">
        <v>12</v>
      </c>
      <c r="E423" s="248" t="s">
        <v>239</v>
      </c>
      <c r="F423" s="249" t="s">
        <v>12</v>
      </c>
      <c r="G423" s="250" t="s">
        <v>703</v>
      </c>
      <c r="H423" s="2"/>
      <c r="I423" s="541">
        <f>SUM(I424)</f>
        <v>0</v>
      </c>
      <c r="J423" s="541">
        <f>SUM(J424)</f>
        <v>0</v>
      </c>
    </row>
    <row r="424" spans="1:10" ht="31.5" hidden="1" x14ac:dyDescent="0.25">
      <c r="A424" s="114" t="s">
        <v>673</v>
      </c>
      <c r="B424" s="6" t="s">
        <v>52</v>
      </c>
      <c r="C424" s="2" t="s">
        <v>29</v>
      </c>
      <c r="D424" s="2" t="s">
        <v>12</v>
      </c>
      <c r="E424" s="248" t="s">
        <v>239</v>
      </c>
      <c r="F424" s="249" t="s">
        <v>12</v>
      </c>
      <c r="G424" s="250" t="s">
        <v>703</v>
      </c>
      <c r="H424" s="2" t="s">
        <v>16</v>
      </c>
      <c r="I424" s="543"/>
      <c r="J424" s="543"/>
    </row>
    <row r="425" spans="1:10" ht="31.5" hidden="1" x14ac:dyDescent="0.25">
      <c r="A425" s="420" t="s">
        <v>696</v>
      </c>
      <c r="B425" s="6" t="s">
        <v>52</v>
      </c>
      <c r="C425" s="2" t="s">
        <v>29</v>
      </c>
      <c r="D425" s="2" t="s">
        <v>12</v>
      </c>
      <c r="E425" s="248" t="s">
        <v>239</v>
      </c>
      <c r="F425" s="249" t="s">
        <v>12</v>
      </c>
      <c r="G425" s="250" t="s">
        <v>695</v>
      </c>
      <c r="H425" s="2"/>
      <c r="I425" s="541">
        <f>SUM(I426)</f>
        <v>0</v>
      </c>
      <c r="J425" s="541">
        <f>SUM(J426)</f>
        <v>0</v>
      </c>
    </row>
    <row r="426" spans="1:10" ht="63" hidden="1" x14ac:dyDescent="0.25">
      <c r="A426" s="104" t="s">
        <v>86</v>
      </c>
      <c r="B426" s="6" t="s">
        <v>52</v>
      </c>
      <c r="C426" s="2" t="s">
        <v>29</v>
      </c>
      <c r="D426" s="2" t="s">
        <v>12</v>
      </c>
      <c r="E426" s="248" t="s">
        <v>239</v>
      </c>
      <c r="F426" s="249" t="s">
        <v>12</v>
      </c>
      <c r="G426" s="250" t="s">
        <v>695</v>
      </c>
      <c r="H426" s="2" t="s">
        <v>13</v>
      </c>
      <c r="I426" s="543"/>
      <c r="J426" s="543"/>
    </row>
    <row r="427" spans="1:10" ht="63" hidden="1" x14ac:dyDescent="0.25">
      <c r="A427" s="420" t="s">
        <v>697</v>
      </c>
      <c r="B427" s="6" t="s">
        <v>52</v>
      </c>
      <c r="C427" s="2" t="s">
        <v>29</v>
      </c>
      <c r="D427" s="2" t="s">
        <v>12</v>
      </c>
      <c r="E427" s="248" t="s">
        <v>239</v>
      </c>
      <c r="F427" s="249" t="s">
        <v>12</v>
      </c>
      <c r="G427" s="250" t="s">
        <v>694</v>
      </c>
      <c r="H427" s="2"/>
      <c r="I427" s="541">
        <f>SUM(I428)</f>
        <v>0</v>
      </c>
      <c r="J427" s="541">
        <f>SUM(J428)</f>
        <v>0</v>
      </c>
    </row>
    <row r="428" spans="1:10" ht="31.5" hidden="1" x14ac:dyDescent="0.25">
      <c r="A428" s="114" t="s">
        <v>673</v>
      </c>
      <c r="B428" s="6" t="s">
        <v>52</v>
      </c>
      <c r="C428" s="2" t="s">
        <v>29</v>
      </c>
      <c r="D428" s="2" t="s">
        <v>12</v>
      </c>
      <c r="E428" s="248" t="s">
        <v>239</v>
      </c>
      <c r="F428" s="249" t="s">
        <v>12</v>
      </c>
      <c r="G428" s="250" t="s">
        <v>694</v>
      </c>
      <c r="H428" s="2" t="s">
        <v>16</v>
      </c>
      <c r="I428" s="543"/>
      <c r="J428" s="543"/>
    </row>
    <row r="429" spans="1:10" ht="15.75" hidden="1" x14ac:dyDescent="0.25">
      <c r="A429" s="93" t="s">
        <v>451</v>
      </c>
      <c r="B429" s="406" t="s">
        <v>52</v>
      </c>
      <c r="C429" s="5" t="s">
        <v>29</v>
      </c>
      <c r="D429" s="5" t="s">
        <v>12</v>
      </c>
      <c r="E429" s="248" t="s">
        <v>239</v>
      </c>
      <c r="F429" s="249" t="s">
        <v>12</v>
      </c>
      <c r="G429" s="250" t="s">
        <v>557</v>
      </c>
      <c r="H429" s="2"/>
      <c r="I429" s="541">
        <f>SUM(I430)</f>
        <v>0</v>
      </c>
      <c r="J429" s="541">
        <f>SUM(J430)</f>
        <v>0</v>
      </c>
    </row>
    <row r="430" spans="1:10" ht="63" hidden="1" x14ac:dyDescent="0.25">
      <c r="A430" s="104" t="s">
        <v>86</v>
      </c>
      <c r="B430" s="406" t="s">
        <v>52</v>
      </c>
      <c r="C430" s="5" t="s">
        <v>29</v>
      </c>
      <c r="D430" s="5" t="s">
        <v>12</v>
      </c>
      <c r="E430" s="248" t="s">
        <v>239</v>
      </c>
      <c r="F430" s="249" t="s">
        <v>12</v>
      </c>
      <c r="G430" s="250" t="s">
        <v>557</v>
      </c>
      <c r="H430" s="2" t="s">
        <v>13</v>
      </c>
      <c r="I430" s="543"/>
      <c r="J430" s="543"/>
    </row>
    <row r="431" spans="1:10" ht="47.25" hidden="1" x14ac:dyDescent="0.25">
      <c r="A431" s="104" t="s">
        <v>931</v>
      </c>
      <c r="B431" s="406" t="s">
        <v>52</v>
      </c>
      <c r="C431" s="5" t="s">
        <v>29</v>
      </c>
      <c r="D431" s="5" t="s">
        <v>12</v>
      </c>
      <c r="E431" s="248" t="s">
        <v>239</v>
      </c>
      <c r="F431" s="249" t="s">
        <v>12</v>
      </c>
      <c r="G431" s="250" t="s">
        <v>932</v>
      </c>
      <c r="H431" s="2"/>
      <c r="I431" s="541">
        <f>SUM(I432)</f>
        <v>0</v>
      </c>
      <c r="J431" s="541">
        <f>SUM(J432)</f>
        <v>0</v>
      </c>
    </row>
    <row r="432" spans="1:10" ht="31.5" hidden="1" x14ac:dyDescent="0.25">
      <c r="A432" s="114" t="s">
        <v>673</v>
      </c>
      <c r="B432" s="406" t="s">
        <v>52</v>
      </c>
      <c r="C432" s="5" t="s">
        <v>29</v>
      </c>
      <c r="D432" s="5" t="s">
        <v>12</v>
      </c>
      <c r="E432" s="248" t="s">
        <v>239</v>
      </c>
      <c r="F432" s="249" t="s">
        <v>12</v>
      </c>
      <c r="G432" s="250" t="s">
        <v>932</v>
      </c>
      <c r="H432" s="2" t="s">
        <v>16</v>
      </c>
      <c r="I432" s="543"/>
      <c r="J432" s="543"/>
    </row>
    <row r="433" spans="1:10" ht="47.25" hidden="1" x14ac:dyDescent="0.25">
      <c r="A433" s="104" t="s">
        <v>933</v>
      </c>
      <c r="B433" s="406" t="s">
        <v>52</v>
      </c>
      <c r="C433" s="5" t="s">
        <v>29</v>
      </c>
      <c r="D433" s="5" t="s">
        <v>12</v>
      </c>
      <c r="E433" s="248" t="s">
        <v>239</v>
      </c>
      <c r="F433" s="249" t="s">
        <v>12</v>
      </c>
      <c r="G433" s="250" t="s">
        <v>934</v>
      </c>
      <c r="H433" s="2"/>
      <c r="I433" s="541">
        <f>SUM(I434)</f>
        <v>0</v>
      </c>
      <c r="J433" s="541">
        <f>SUM(J434)</f>
        <v>0</v>
      </c>
    </row>
    <row r="434" spans="1:10" ht="31.5" hidden="1" x14ac:dyDescent="0.25">
      <c r="A434" s="104" t="s">
        <v>673</v>
      </c>
      <c r="B434" s="406" t="s">
        <v>52</v>
      </c>
      <c r="C434" s="5" t="s">
        <v>29</v>
      </c>
      <c r="D434" s="5" t="s">
        <v>12</v>
      </c>
      <c r="E434" s="248" t="s">
        <v>239</v>
      </c>
      <c r="F434" s="249" t="s">
        <v>12</v>
      </c>
      <c r="G434" s="250" t="s">
        <v>934</v>
      </c>
      <c r="H434" s="2" t="s">
        <v>16</v>
      </c>
      <c r="I434" s="543"/>
      <c r="J434" s="543"/>
    </row>
    <row r="435" spans="1:10" ht="31.5" hidden="1" x14ac:dyDescent="0.25">
      <c r="A435" s="420" t="s">
        <v>670</v>
      </c>
      <c r="B435" s="6" t="s">
        <v>52</v>
      </c>
      <c r="C435" s="2" t="s">
        <v>29</v>
      </c>
      <c r="D435" s="2" t="s">
        <v>12</v>
      </c>
      <c r="E435" s="248" t="s">
        <v>239</v>
      </c>
      <c r="F435" s="249" t="s">
        <v>12</v>
      </c>
      <c r="G435" s="250" t="s">
        <v>669</v>
      </c>
      <c r="H435" s="2"/>
      <c r="I435" s="541">
        <f>SUM(I436)</f>
        <v>0</v>
      </c>
      <c r="J435" s="541">
        <f>SUM(J436)</f>
        <v>0</v>
      </c>
    </row>
    <row r="436" spans="1:10" ht="31.5" hidden="1" x14ac:dyDescent="0.25">
      <c r="A436" s="114" t="s">
        <v>673</v>
      </c>
      <c r="B436" s="6" t="s">
        <v>52</v>
      </c>
      <c r="C436" s="2" t="s">
        <v>29</v>
      </c>
      <c r="D436" s="2" t="s">
        <v>12</v>
      </c>
      <c r="E436" s="248" t="s">
        <v>239</v>
      </c>
      <c r="F436" s="249" t="s">
        <v>12</v>
      </c>
      <c r="G436" s="250" t="s">
        <v>669</v>
      </c>
      <c r="H436" s="2" t="s">
        <v>16</v>
      </c>
      <c r="I436" s="543"/>
      <c r="J436" s="543"/>
    </row>
    <row r="437" spans="1:10" ht="31.5" x14ac:dyDescent="0.25">
      <c r="A437" s="305" t="s">
        <v>558</v>
      </c>
      <c r="B437" s="6" t="s">
        <v>52</v>
      </c>
      <c r="C437" s="2" t="s">
        <v>29</v>
      </c>
      <c r="D437" s="2" t="s">
        <v>12</v>
      </c>
      <c r="E437" s="248" t="s">
        <v>239</v>
      </c>
      <c r="F437" s="249" t="s">
        <v>12</v>
      </c>
      <c r="G437" s="250" t="s">
        <v>559</v>
      </c>
      <c r="H437" s="2"/>
      <c r="I437" s="541">
        <f>SUM(I438:I439)</f>
        <v>691630</v>
      </c>
      <c r="J437" s="541">
        <f>SUM(J438:J439)</f>
        <v>691630</v>
      </c>
    </row>
    <row r="438" spans="1:10" ht="63" x14ac:dyDescent="0.25">
      <c r="A438" s="104" t="s">
        <v>86</v>
      </c>
      <c r="B438" s="406" t="s">
        <v>52</v>
      </c>
      <c r="C438" s="2" t="s">
        <v>29</v>
      </c>
      <c r="D438" s="2" t="s">
        <v>12</v>
      </c>
      <c r="E438" s="248" t="s">
        <v>239</v>
      </c>
      <c r="F438" s="249" t="s">
        <v>12</v>
      </c>
      <c r="G438" s="250" t="s">
        <v>559</v>
      </c>
      <c r="H438" s="2" t="s">
        <v>13</v>
      </c>
      <c r="I438" s="543">
        <v>562294</v>
      </c>
      <c r="J438" s="543">
        <v>562294</v>
      </c>
    </row>
    <row r="439" spans="1:10" ht="15.75" x14ac:dyDescent="0.25">
      <c r="A439" s="62" t="s">
        <v>40</v>
      </c>
      <c r="B439" s="406" t="s">
        <v>52</v>
      </c>
      <c r="C439" s="2" t="s">
        <v>29</v>
      </c>
      <c r="D439" s="2" t="s">
        <v>12</v>
      </c>
      <c r="E439" s="248" t="s">
        <v>239</v>
      </c>
      <c r="F439" s="249" t="s">
        <v>12</v>
      </c>
      <c r="G439" s="250" t="s">
        <v>559</v>
      </c>
      <c r="H439" s="299" t="s">
        <v>39</v>
      </c>
      <c r="I439" s="543">
        <v>129336</v>
      </c>
      <c r="J439" s="543">
        <v>129336</v>
      </c>
    </row>
    <row r="440" spans="1:10" ht="63" x14ac:dyDescent="0.25">
      <c r="A440" s="305" t="s">
        <v>977</v>
      </c>
      <c r="B440" s="6" t="s">
        <v>52</v>
      </c>
      <c r="C440" s="44" t="s">
        <v>29</v>
      </c>
      <c r="D440" s="44" t="s">
        <v>12</v>
      </c>
      <c r="E440" s="287" t="s">
        <v>239</v>
      </c>
      <c r="F440" s="288" t="s">
        <v>12</v>
      </c>
      <c r="G440" s="289" t="s">
        <v>560</v>
      </c>
      <c r="H440" s="44"/>
      <c r="I440" s="541">
        <f>SUM(I441)</f>
        <v>1475000</v>
      </c>
      <c r="J440" s="541">
        <f>SUM(J441)</f>
        <v>1475000</v>
      </c>
    </row>
    <row r="441" spans="1:10" ht="31.5" x14ac:dyDescent="0.25">
      <c r="A441" s="316" t="s">
        <v>673</v>
      </c>
      <c r="B441" s="6" t="s">
        <v>52</v>
      </c>
      <c r="C441" s="60" t="s">
        <v>29</v>
      </c>
      <c r="D441" s="44" t="s">
        <v>12</v>
      </c>
      <c r="E441" s="287" t="s">
        <v>239</v>
      </c>
      <c r="F441" s="288" t="s">
        <v>12</v>
      </c>
      <c r="G441" s="289" t="s">
        <v>560</v>
      </c>
      <c r="H441" s="44" t="s">
        <v>16</v>
      </c>
      <c r="I441" s="543">
        <v>1475000</v>
      </c>
      <c r="J441" s="543">
        <v>1475000</v>
      </c>
    </row>
    <row r="442" spans="1:10" ht="31.5" x14ac:dyDescent="0.25">
      <c r="A442" s="62" t="s">
        <v>96</v>
      </c>
      <c r="B442" s="406" t="s">
        <v>52</v>
      </c>
      <c r="C442" s="5" t="s">
        <v>29</v>
      </c>
      <c r="D442" s="5" t="s">
        <v>12</v>
      </c>
      <c r="E442" s="248" t="s">
        <v>239</v>
      </c>
      <c r="F442" s="249" t="s">
        <v>12</v>
      </c>
      <c r="G442" s="250" t="s">
        <v>520</v>
      </c>
      <c r="H442" s="2"/>
      <c r="I442" s="541">
        <f>SUM(I443:I445)</f>
        <v>19948599</v>
      </c>
      <c r="J442" s="541">
        <f>SUM(J443:J445)</f>
        <v>17975947</v>
      </c>
    </row>
    <row r="443" spans="1:10" ht="63" x14ac:dyDescent="0.25">
      <c r="A443" s="104" t="s">
        <v>86</v>
      </c>
      <c r="B443" s="406" t="s">
        <v>52</v>
      </c>
      <c r="C443" s="5" t="s">
        <v>29</v>
      </c>
      <c r="D443" s="5" t="s">
        <v>12</v>
      </c>
      <c r="E443" s="248" t="s">
        <v>239</v>
      </c>
      <c r="F443" s="249" t="s">
        <v>12</v>
      </c>
      <c r="G443" s="250" t="s">
        <v>520</v>
      </c>
      <c r="H443" s="2" t="s">
        <v>13</v>
      </c>
      <c r="I443" s="542">
        <v>1812634</v>
      </c>
      <c r="J443" s="542">
        <v>1812634</v>
      </c>
    </row>
    <row r="444" spans="1:10" ht="31.5" x14ac:dyDescent="0.25">
      <c r="A444" s="114" t="s">
        <v>673</v>
      </c>
      <c r="B444" s="6" t="s">
        <v>52</v>
      </c>
      <c r="C444" s="5" t="s">
        <v>29</v>
      </c>
      <c r="D444" s="5" t="s">
        <v>12</v>
      </c>
      <c r="E444" s="248" t="s">
        <v>239</v>
      </c>
      <c r="F444" s="249" t="s">
        <v>12</v>
      </c>
      <c r="G444" s="250" t="s">
        <v>520</v>
      </c>
      <c r="H444" s="2" t="s">
        <v>16</v>
      </c>
      <c r="I444" s="542">
        <v>15123969</v>
      </c>
      <c r="J444" s="542">
        <v>13151317</v>
      </c>
    </row>
    <row r="445" spans="1:10" ht="15.75" x14ac:dyDescent="0.25">
      <c r="A445" s="62" t="s">
        <v>18</v>
      </c>
      <c r="B445" s="406" t="s">
        <v>52</v>
      </c>
      <c r="C445" s="44" t="s">
        <v>29</v>
      </c>
      <c r="D445" s="44" t="s">
        <v>12</v>
      </c>
      <c r="E445" s="287" t="s">
        <v>239</v>
      </c>
      <c r="F445" s="288" t="s">
        <v>12</v>
      </c>
      <c r="G445" s="289" t="s">
        <v>520</v>
      </c>
      <c r="H445" s="44" t="s">
        <v>17</v>
      </c>
      <c r="I445" s="542">
        <v>3011996</v>
      </c>
      <c r="J445" s="542">
        <v>3011996</v>
      </c>
    </row>
    <row r="446" spans="1:10" ht="31.5" hidden="1" x14ac:dyDescent="0.25">
      <c r="A446" s="62" t="s">
        <v>668</v>
      </c>
      <c r="B446" s="406" t="s">
        <v>52</v>
      </c>
      <c r="C446" s="44" t="s">
        <v>29</v>
      </c>
      <c r="D446" s="44" t="s">
        <v>12</v>
      </c>
      <c r="E446" s="287" t="s">
        <v>239</v>
      </c>
      <c r="F446" s="288" t="s">
        <v>12</v>
      </c>
      <c r="G446" s="289" t="s">
        <v>667</v>
      </c>
      <c r="H446" s="44"/>
      <c r="I446" s="541">
        <f>SUM(I447)</f>
        <v>0</v>
      </c>
      <c r="J446" s="541">
        <f>SUM(J447)</f>
        <v>0</v>
      </c>
    </row>
    <row r="447" spans="1:10" ht="31.5" hidden="1" x14ac:dyDescent="0.25">
      <c r="A447" s="114" t="s">
        <v>673</v>
      </c>
      <c r="B447" s="406" t="s">
        <v>52</v>
      </c>
      <c r="C447" s="44" t="s">
        <v>29</v>
      </c>
      <c r="D447" s="44" t="s">
        <v>12</v>
      </c>
      <c r="E447" s="287" t="s">
        <v>239</v>
      </c>
      <c r="F447" s="288" t="s">
        <v>12</v>
      </c>
      <c r="G447" s="289" t="s">
        <v>667</v>
      </c>
      <c r="H447" s="44" t="s">
        <v>16</v>
      </c>
      <c r="I447" s="542"/>
      <c r="J447" s="542"/>
    </row>
    <row r="448" spans="1:10" ht="15.75" x14ac:dyDescent="0.25">
      <c r="A448" s="62" t="s">
        <v>672</v>
      </c>
      <c r="B448" s="406" t="s">
        <v>52</v>
      </c>
      <c r="C448" s="2" t="s">
        <v>29</v>
      </c>
      <c r="D448" s="2" t="s">
        <v>12</v>
      </c>
      <c r="E448" s="248" t="s">
        <v>239</v>
      </c>
      <c r="F448" s="249" t="s">
        <v>12</v>
      </c>
      <c r="G448" s="289" t="s">
        <v>671</v>
      </c>
      <c r="H448" s="2"/>
      <c r="I448" s="541">
        <f>SUM(I449)</f>
        <v>135000</v>
      </c>
      <c r="J448" s="541">
        <f>SUM(J449)</f>
        <v>135000</v>
      </c>
    </row>
    <row r="449" spans="1:10" ht="31.5" x14ac:dyDescent="0.25">
      <c r="A449" s="316" t="s">
        <v>673</v>
      </c>
      <c r="B449" s="6" t="s">
        <v>52</v>
      </c>
      <c r="C449" s="60" t="s">
        <v>29</v>
      </c>
      <c r="D449" s="44" t="s">
        <v>12</v>
      </c>
      <c r="E449" s="287" t="s">
        <v>239</v>
      </c>
      <c r="F449" s="288" t="s">
        <v>12</v>
      </c>
      <c r="G449" s="289" t="s">
        <v>671</v>
      </c>
      <c r="H449" s="44" t="s">
        <v>16</v>
      </c>
      <c r="I449" s="543">
        <v>135000</v>
      </c>
      <c r="J449" s="543">
        <v>135000</v>
      </c>
    </row>
    <row r="450" spans="1:10" ht="63" x14ac:dyDescent="0.25">
      <c r="A450" s="106" t="s">
        <v>161</v>
      </c>
      <c r="B450" s="54" t="s">
        <v>52</v>
      </c>
      <c r="C450" s="44" t="s">
        <v>29</v>
      </c>
      <c r="D450" s="44" t="s">
        <v>12</v>
      </c>
      <c r="E450" s="287" t="s">
        <v>241</v>
      </c>
      <c r="F450" s="288" t="s">
        <v>487</v>
      </c>
      <c r="G450" s="289" t="s">
        <v>488</v>
      </c>
      <c r="H450" s="44"/>
      <c r="I450" s="541">
        <f t="shared" ref="I450:J452" si="41">SUM(I451)</f>
        <v>200000</v>
      </c>
      <c r="J450" s="541">
        <f t="shared" si="41"/>
        <v>200000</v>
      </c>
    </row>
    <row r="451" spans="1:10" ht="31.5" x14ac:dyDescent="0.25">
      <c r="A451" s="300" t="s">
        <v>561</v>
      </c>
      <c r="B451" s="54" t="s">
        <v>52</v>
      </c>
      <c r="C451" s="44" t="s">
        <v>29</v>
      </c>
      <c r="D451" s="44" t="s">
        <v>12</v>
      </c>
      <c r="E451" s="287" t="s">
        <v>241</v>
      </c>
      <c r="F451" s="288" t="s">
        <v>10</v>
      </c>
      <c r="G451" s="289" t="s">
        <v>488</v>
      </c>
      <c r="H451" s="44"/>
      <c r="I451" s="541">
        <f t="shared" si="41"/>
        <v>200000</v>
      </c>
      <c r="J451" s="541">
        <f t="shared" si="41"/>
        <v>200000</v>
      </c>
    </row>
    <row r="452" spans="1:10" ht="15.75" x14ac:dyDescent="0.25">
      <c r="A452" s="81" t="s">
        <v>562</v>
      </c>
      <c r="B452" s="54" t="s">
        <v>52</v>
      </c>
      <c r="C452" s="44" t="s">
        <v>29</v>
      </c>
      <c r="D452" s="44" t="s">
        <v>12</v>
      </c>
      <c r="E452" s="287" t="s">
        <v>241</v>
      </c>
      <c r="F452" s="288" t="s">
        <v>10</v>
      </c>
      <c r="G452" s="289" t="s">
        <v>563</v>
      </c>
      <c r="H452" s="44"/>
      <c r="I452" s="541">
        <f t="shared" si="41"/>
        <v>200000</v>
      </c>
      <c r="J452" s="541">
        <f t="shared" si="41"/>
        <v>200000</v>
      </c>
    </row>
    <row r="453" spans="1:10" ht="31.5" x14ac:dyDescent="0.25">
      <c r="A453" s="114" t="s">
        <v>673</v>
      </c>
      <c r="B453" s="6" t="s">
        <v>52</v>
      </c>
      <c r="C453" s="2" t="s">
        <v>29</v>
      </c>
      <c r="D453" s="2" t="s">
        <v>12</v>
      </c>
      <c r="E453" s="248" t="s">
        <v>241</v>
      </c>
      <c r="F453" s="249" t="s">
        <v>10</v>
      </c>
      <c r="G453" s="250" t="s">
        <v>563</v>
      </c>
      <c r="H453" s="2" t="s">
        <v>16</v>
      </c>
      <c r="I453" s="543">
        <v>200000</v>
      </c>
      <c r="J453" s="543">
        <v>200000</v>
      </c>
    </row>
    <row r="454" spans="1:10" s="65" customFormat="1" ht="47.25" hidden="1" x14ac:dyDescent="0.25">
      <c r="A454" s="105" t="s">
        <v>126</v>
      </c>
      <c r="B454" s="30" t="s">
        <v>52</v>
      </c>
      <c r="C454" s="28" t="s">
        <v>29</v>
      </c>
      <c r="D454" s="28" t="s">
        <v>12</v>
      </c>
      <c r="E454" s="245" t="s">
        <v>502</v>
      </c>
      <c r="F454" s="246" t="s">
        <v>487</v>
      </c>
      <c r="G454" s="247" t="s">
        <v>488</v>
      </c>
      <c r="H454" s="28"/>
      <c r="I454" s="540">
        <f t="shared" ref="I454:J457" si="42">SUM(I455)</f>
        <v>0</v>
      </c>
      <c r="J454" s="540">
        <f t="shared" si="42"/>
        <v>0</v>
      </c>
    </row>
    <row r="455" spans="1:10" s="65" customFormat="1" ht="63" hidden="1" x14ac:dyDescent="0.25">
      <c r="A455" s="106" t="s">
        <v>162</v>
      </c>
      <c r="B455" s="54" t="s">
        <v>52</v>
      </c>
      <c r="C455" s="35" t="s">
        <v>29</v>
      </c>
      <c r="D455" s="35" t="s">
        <v>12</v>
      </c>
      <c r="E455" s="290" t="s">
        <v>242</v>
      </c>
      <c r="F455" s="291" t="s">
        <v>487</v>
      </c>
      <c r="G455" s="292" t="s">
        <v>488</v>
      </c>
      <c r="H455" s="72"/>
      <c r="I455" s="544">
        <f t="shared" si="42"/>
        <v>0</v>
      </c>
      <c r="J455" s="544">
        <f t="shared" si="42"/>
        <v>0</v>
      </c>
    </row>
    <row r="456" spans="1:10" s="65" customFormat="1" ht="31.5" hidden="1" x14ac:dyDescent="0.25">
      <c r="A456" s="106" t="s">
        <v>565</v>
      </c>
      <c r="B456" s="54" t="s">
        <v>52</v>
      </c>
      <c r="C456" s="35" t="s">
        <v>29</v>
      </c>
      <c r="D456" s="35" t="s">
        <v>12</v>
      </c>
      <c r="E456" s="290" t="s">
        <v>242</v>
      </c>
      <c r="F456" s="291" t="s">
        <v>10</v>
      </c>
      <c r="G456" s="292" t="s">
        <v>488</v>
      </c>
      <c r="H456" s="72"/>
      <c r="I456" s="544">
        <f t="shared" si="42"/>
        <v>0</v>
      </c>
      <c r="J456" s="544">
        <f t="shared" si="42"/>
        <v>0</v>
      </c>
    </row>
    <row r="457" spans="1:10" s="37" customFormat="1" ht="31.5" hidden="1" x14ac:dyDescent="0.25">
      <c r="A457" s="107" t="s">
        <v>163</v>
      </c>
      <c r="B457" s="321" t="s">
        <v>52</v>
      </c>
      <c r="C457" s="35" t="s">
        <v>29</v>
      </c>
      <c r="D457" s="35" t="s">
        <v>12</v>
      </c>
      <c r="E457" s="290" t="s">
        <v>242</v>
      </c>
      <c r="F457" s="291" t="s">
        <v>10</v>
      </c>
      <c r="G457" s="292" t="s">
        <v>566</v>
      </c>
      <c r="H457" s="72"/>
      <c r="I457" s="544">
        <f t="shared" si="42"/>
        <v>0</v>
      </c>
      <c r="J457" s="544">
        <f t="shared" si="42"/>
        <v>0</v>
      </c>
    </row>
    <row r="458" spans="1:10" s="37" customFormat="1" ht="31.5" hidden="1" x14ac:dyDescent="0.25">
      <c r="A458" s="108" t="s">
        <v>673</v>
      </c>
      <c r="B458" s="321" t="s">
        <v>52</v>
      </c>
      <c r="C458" s="35" t="s">
        <v>29</v>
      </c>
      <c r="D458" s="35" t="s">
        <v>12</v>
      </c>
      <c r="E458" s="290" t="s">
        <v>242</v>
      </c>
      <c r="F458" s="291" t="s">
        <v>10</v>
      </c>
      <c r="G458" s="292" t="s">
        <v>566</v>
      </c>
      <c r="H458" s="72" t="s">
        <v>16</v>
      </c>
      <c r="I458" s="545"/>
      <c r="J458" s="545"/>
    </row>
    <row r="459" spans="1:10" ht="47.25" hidden="1" customHeight="1" x14ac:dyDescent="0.25">
      <c r="A459" s="27" t="s">
        <v>197</v>
      </c>
      <c r="B459" s="30" t="s">
        <v>52</v>
      </c>
      <c r="C459" s="28" t="s">
        <v>29</v>
      </c>
      <c r="D459" s="42" t="s">
        <v>12</v>
      </c>
      <c r="E459" s="251" t="s">
        <v>541</v>
      </c>
      <c r="F459" s="252" t="s">
        <v>487</v>
      </c>
      <c r="G459" s="253" t="s">
        <v>488</v>
      </c>
      <c r="H459" s="28"/>
      <c r="I459" s="540">
        <f>SUM(I460)</f>
        <v>0</v>
      </c>
      <c r="J459" s="540">
        <f>SUM(J460)</f>
        <v>0</v>
      </c>
    </row>
    <row r="460" spans="1:10" ht="78" hidden="1" customHeight="1" x14ac:dyDescent="0.25">
      <c r="A460" s="302" t="s">
        <v>198</v>
      </c>
      <c r="B460" s="327" t="s">
        <v>52</v>
      </c>
      <c r="C460" s="5" t="s">
        <v>29</v>
      </c>
      <c r="D460" s="408" t="s">
        <v>12</v>
      </c>
      <c r="E460" s="266" t="s">
        <v>228</v>
      </c>
      <c r="F460" s="267" t="s">
        <v>487</v>
      </c>
      <c r="G460" s="268" t="s">
        <v>488</v>
      </c>
      <c r="H460" s="2"/>
      <c r="I460" s="541">
        <f>SUM(I461)</f>
        <v>0</v>
      </c>
      <c r="J460" s="541">
        <f>SUM(J461)</f>
        <v>0</v>
      </c>
    </row>
    <row r="461" spans="1:10" ht="33" hidden="1" customHeight="1" x14ac:dyDescent="0.25">
      <c r="A461" s="302" t="s">
        <v>551</v>
      </c>
      <c r="B461" s="6" t="s">
        <v>52</v>
      </c>
      <c r="C461" s="5" t="s">
        <v>29</v>
      </c>
      <c r="D461" s="408" t="s">
        <v>12</v>
      </c>
      <c r="E461" s="266" t="s">
        <v>228</v>
      </c>
      <c r="F461" s="267" t="s">
        <v>10</v>
      </c>
      <c r="G461" s="268" t="s">
        <v>488</v>
      </c>
      <c r="H461" s="299"/>
      <c r="I461" s="541">
        <f>SUM(I462+I464)</f>
        <v>0</v>
      </c>
      <c r="J461" s="541">
        <f>SUM(J462+J464)</f>
        <v>0</v>
      </c>
    </row>
    <row r="462" spans="1:10" ht="33" hidden="1" customHeight="1" x14ac:dyDescent="0.25">
      <c r="A462" s="92" t="s">
        <v>727</v>
      </c>
      <c r="B462" s="406" t="s">
        <v>52</v>
      </c>
      <c r="C462" s="5" t="s">
        <v>29</v>
      </c>
      <c r="D462" s="408" t="s">
        <v>12</v>
      </c>
      <c r="E462" s="266" t="s">
        <v>228</v>
      </c>
      <c r="F462" s="267" t="s">
        <v>10</v>
      </c>
      <c r="G462" s="421">
        <v>11500</v>
      </c>
      <c r="H462" s="60"/>
      <c r="I462" s="541">
        <f>SUM(I463)</f>
        <v>0</v>
      </c>
      <c r="J462" s="541">
        <f>SUM(J463)</f>
        <v>0</v>
      </c>
    </row>
    <row r="463" spans="1:10" ht="33" hidden="1" customHeight="1" x14ac:dyDescent="0.25">
      <c r="A463" s="114" t="s">
        <v>190</v>
      </c>
      <c r="B463" s="6" t="s">
        <v>52</v>
      </c>
      <c r="C463" s="5" t="s">
        <v>29</v>
      </c>
      <c r="D463" s="408" t="s">
        <v>12</v>
      </c>
      <c r="E463" s="266" t="s">
        <v>228</v>
      </c>
      <c r="F463" s="267" t="s">
        <v>10</v>
      </c>
      <c r="G463" s="421">
        <v>11500</v>
      </c>
      <c r="H463" s="60" t="s">
        <v>185</v>
      </c>
      <c r="I463" s="543"/>
      <c r="J463" s="543"/>
    </row>
    <row r="464" spans="1:10" ht="31.5" hidden="1" customHeight="1" x14ac:dyDescent="0.25">
      <c r="A464" s="114" t="s">
        <v>651</v>
      </c>
      <c r="B464" s="406" t="s">
        <v>52</v>
      </c>
      <c r="C464" s="5" t="s">
        <v>29</v>
      </c>
      <c r="D464" s="408" t="s">
        <v>12</v>
      </c>
      <c r="E464" s="266" t="s">
        <v>228</v>
      </c>
      <c r="F464" s="267" t="s">
        <v>10</v>
      </c>
      <c r="G464" s="268" t="s">
        <v>650</v>
      </c>
      <c r="H464" s="60"/>
      <c r="I464" s="541">
        <f>SUM(I465)</f>
        <v>0</v>
      </c>
      <c r="J464" s="541">
        <f>SUM(J465)</f>
        <v>0</v>
      </c>
    </row>
    <row r="465" spans="1:10" ht="33" hidden="1" customHeight="1" x14ac:dyDescent="0.25">
      <c r="A465" s="114" t="s">
        <v>190</v>
      </c>
      <c r="B465" s="6" t="s">
        <v>52</v>
      </c>
      <c r="C465" s="5" t="s">
        <v>29</v>
      </c>
      <c r="D465" s="408" t="s">
        <v>12</v>
      </c>
      <c r="E465" s="266" t="s">
        <v>228</v>
      </c>
      <c r="F465" s="267" t="s">
        <v>10</v>
      </c>
      <c r="G465" s="268" t="s">
        <v>650</v>
      </c>
      <c r="H465" s="60" t="s">
        <v>185</v>
      </c>
      <c r="I465" s="543"/>
      <c r="J465" s="543"/>
    </row>
    <row r="466" spans="1:10" ht="63" hidden="1" x14ac:dyDescent="0.25">
      <c r="A466" s="27" t="s">
        <v>146</v>
      </c>
      <c r="B466" s="33" t="s">
        <v>52</v>
      </c>
      <c r="C466" s="29" t="s">
        <v>29</v>
      </c>
      <c r="D466" s="29" t="s">
        <v>12</v>
      </c>
      <c r="E466" s="245" t="s">
        <v>930</v>
      </c>
      <c r="F466" s="246" t="s">
        <v>487</v>
      </c>
      <c r="G466" s="247" t="s">
        <v>488</v>
      </c>
      <c r="H466" s="31"/>
      <c r="I466" s="540">
        <f t="shared" ref="I466:J469" si="43">SUM(I467)</f>
        <v>0</v>
      </c>
      <c r="J466" s="540">
        <f t="shared" si="43"/>
        <v>0</v>
      </c>
    </row>
    <row r="467" spans="1:10" ht="78.75" hidden="1" x14ac:dyDescent="0.25">
      <c r="A467" s="3" t="s">
        <v>264</v>
      </c>
      <c r="B467" s="432" t="s">
        <v>52</v>
      </c>
      <c r="C467" s="5" t="s">
        <v>29</v>
      </c>
      <c r="D467" s="5" t="s">
        <v>12</v>
      </c>
      <c r="E467" s="248" t="s">
        <v>262</v>
      </c>
      <c r="F467" s="249" t="s">
        <v>487</v>
      </c>
      <c r="G467" s="250" t="s">
        <v>488</v>
      </c>
      <c r="H467" s="60"/>
      <c r="I467" s="541">
        <f t="shared" si="43"/>
        <v>0</v>
      </c>
      <c r="J467" s="541">
        <f t="shared" si="43"/>
        <v>0</v>
      </c>
    </row>
    <row r="468" spans="1:10" ht="47.25" hidden="1" x14ac:dyDescent="0.25">
      <c r="A468" s="3" t="s">
        <v>533</v>
      </c>
      <c r="B468" s="432" t="s">
        <v>52</v>
      </c>
      <c r="C468" s="5" t="s">
        <v>29</v>
      </c>
      <c r="D468" s="5" t="s">
        <v>12</v>
      </c>
      <c r="E468" s="248" t="s">
        <v>262</v>
      </c>
      <c r="F468" s="249" t="s">
        <v>10</v>
      </c>
      <c r="G468" s="250" t="s">
        <v>488</v>
      </c>
      <c r="H468" s="60"/>
      <c r="I468" s="541">
        <f t="shared" si="43"/>
        <v>0</v>
      </c>
      <c r="J468" s="541">
        <f t="shared" si="43"/>
        <v>0</v>
      </c>
    </row>
    <row r="469" spans="1:10" ht="31.5" hidden="1" x14ac:dyDescent="0.25">
      <c r="A469" s="3" t="s">
        <v>263</v>
      </c>
      <c r="B469" s="432" t="s">
        <v>52</v>
      </c>
      <c r="C469" s="5" t="s">
        <v>29</v>
      </c>
      <c r="D469" s="5" t="s">
        <v>12</v>
      </c>
      <c r="E469" s="248" t="s">
        <v>262</v>
      </c>
      <c r="F469" s="249" t="s">
        <v>10</v>
      </c>
      <c r="G469" s="250" t="s">
        <v>534</v>
      </c>
      <c r="H469" s="60"/>
      <c r="I469" s="541">
        <f t="shared" si="43"/>
        <v>0</v>
      </c>
      <c r="J469" s="541">
        <f t="shared" si="43"/>
        <v>0</v>
      </c>
    </row>
    <row r="470" spans="1:10" ht="31.5" hidden="1" x14ac:dyDescent="0.25">
      <c r="A470" s="114" t="s">
        <v>673</v>
      </c>
      <c r="B470" s="432" t="s">
        <v>52</v>
      </c>
      <c r="C470" s="5" t="s">
        <v>29</v>
      </c>
      <c r="D470" s="5" t="s">
        <v>12</v>
      </c>
      <c r="E470" s="248" t="s">
        <v>262</v>
      </c>
      <c r="F470" s="249" t="s">
        <v>10</v>
      </c>
      <c r="G470" s="250" t="s">
        <v>534</v>
      </c>
      <c r="H470" s="60" t="s">
        <v>16</v>
      </c>
      <c r="I470" s="543"/>
      <c r="J470" s="543"/>
    </row>
    <row r="471" spans="1:10" s="37" customFormat="1" ht="63" x14ac:dyDescent="0.25">
      <c r="A471" s="105" t="s">
        <v>142</v>
      </c>
      <c r="B471" s="30" t="s">
        <v>52</v>
      </c>
      <c r="C471" s="28" t="s">
        <v>29</v>
      </c>
      <c r="D471" s="42" t="s">
        <v>12</v>
      </c>
      <c r="E471" s="257" t="s">
        <v>218</v>
      </c>
      <c r="F471" s="258" t="s">
        <v>487</v>
      </c>
      <c r="G471" s="259" t="s">
        <v>488</v>
      </c>
      <c r="H471" s="28"/>
      <c r="I471" s="540">
        <f t="shared" ref="I471:J474" si="44">SUM(I472)</f>
        <v>830700</v>
      </c>
      <c r="J471" s="540">
        <f t="shared" si="44"/>
        <v>830700</v>
      </c>
    </row>
    <row r="472" spans="1:10" s="37" customFormat="1" ht="110.25" x14ac:dyDescent="0.25">
      <c r="A472" s="106" t="s">
        <v>158</v>
      </c>
      <c r="B472" s="54" t="s">
        <v>52</v>
      </c>
      <c r="C472" s="2" t="s">
        <v>29</v>
      </c>
      <c r="D472" s="35" t="s">
        <v>12</v>
      </c>
      <c r="E472" s="290" t="s">
        <v>220</v>
      </c>
      <c r="F472" s="291" t="s">
        <v>487</v>
      </c>
      <c r="G472" s="292" t="s">
        <v>488</v>
      </c>
      <c r="H472" s="2"/>
      <c r="I472" s="541">
        <f t="shared" si="44"/>
        <v>830700</v>
      </c>
      <c r="J472" s="541">
        <f t="shared" si="44"/>
        <v>830700</v>
      </c>
    </row>
    <row r="473" spans="1:10" s="37" customFormat="1" ht="47.25" x14ac:dyDescent="0.25">
      <c r="A473" s="106" t="s">
        <v>507</v>
      </c>
      <c r="B473" s="54" t="s">
        <v>52</v>
      </c>
      <c r="C473" s="2" t="s">
        <v>29</v>
      </c>
      <c r="D473" s="35" t="s">
        <v>12</v>
      </c>
      <c r="E473" s="290" t="s">
        <v>220</v>
      </c>
      <c r="F473" s="291" t="s">
        <v>10</v>
      </c>
      <c r="G473" s="292" t="s">
        <v>488</v>
      </c>
      <c r="H473" s="2"/>
      <c r="I473" s="541">
        <f t="shared" si="44"/>
        <v>830700</v>
      </c>
      <c r="J473" s="541">
        <f t="shared" si="44"/>
        <v>830700</v>
      </c>
    </row>
    <row r="474" spans="1:10" s="37" customFormat="1" ht="31.5" x14ac:dyDescent="0.25">
      <c r="A474" s="62" t="s">
        <v>111</v>
      </c>
      <c r="B474" s="406" t="s">
        <v>52</v>
      </c>
      <c r="C474" s="2" t="s">
        <v>29</v>
      </c>
      <c r="D474" s="35" t="s">
        <v>12</v>
      </c>
      <c r="E474" s="290" t="s">
        <v>220</v>
      </c>
      <c r="F474" s="291" t="s">
        <v>10</v>
      </c>
      <c r="G474" s="292" t="s">
        <v>508</v>
      </c>
      <c r="H474" s="2"/>
      <c r="I474" s="541">
        <f t="shared" si="44"/>
        <v>830700</v>
      </c>
      <c r="J474" s="541">
        <f t="shared" si="44"/>
        <v>830700</v>
      </c>
    </row>
    <row r="475" spans="1:10" s="37" customFormat="1" ht="31.5" x14ac:dyDescent="0.25">
      <c r="A475" s="114" t="s">
        <v>673</v>
      </c>
      <c r="B475" s="6" t="s">
        <v>52</v>
      </c>
      <c r="C475" s="2" t="s">
        <v>29</v>
      </c>
      <c r="D475" s="35" t="s">
        <v>12</v>
      </c>
      <c r="E475" s="290" t="s">
        <v>220</v>
      </c>
      <c r="F475" s="291" t="s">
        <v>10</v>
      </c>
      <c r="G475" s="292" t="s">
        <v>508</v>
      </c>
      <c r="H475" s="2" t="s">
        <v>16</v>
      </c>
      <c r="I475" s="542">
        <v>830700</v>
      </c>
      <c r="J475" s="542">
        <v>830700</v>
      </c>
    </row>
    <row r="476" spans="1:10" s="37" customFormat="1" ht="15.75" x14ac:dyDescent="0.25">
      <c r="A476" s="113" t="s">
        <v>905</v>
      </c>
      <c r="B476" s="26" t="s">
        <v>52</v>
      </c>
      <c r="C476" s="22" t="s">
        <v>29</v>
      </c>
      <c r="D476" s="22" t="s">
        <v>15</v>
      </c>
      <c r="E476" s="296"/>
      <c r="F476" s="297"/>
      <c r="G476" s="298"/>
      <c r="H476" s="22"/>
      <c r="I476" s="539">
        <f>SUM(I477+I484)</f>
        <v>8799073</v>
      </c>
      <c r="J476" s="539">
        <f>SUM(J477+J484)</f>
        <v>8799073</v>
      </c>
    </row>
    <row r="477" spans="1:10" s="37" customFormat="1" ht="31.5" x14ac:dyDescent="0.25">
      <c r="A477" s="27" t="s">
        <v>155</v>
      </c>
      <c r="B477" s="30" t="s">
        <v>52</v>
      </c>
      <c r="C477" s="28" t="s">
        <v>29</v>
      </c>
      <c r="D477" s="28" t="s">
        <v>15</v>
      </c>
      <c r="E477" s="245" t="s">
        <v>552</v>
      </c>
      <c r="F477" s="246" t="s">
        <v>487</v>
      </c>
      <c r="G477" s="247" t="s">
        <v>488</v>
      </c>
      <c r="H477" s="28"/>
      <c r="I477" s="540">
        <f t="shared" ref="I477:J479" si="45">SUM(I478)</f>
        <v>8710573</v>
      </c>
      <c r="J477" s="540">
        <f t="shared" si="45"/>
        <v>8710573</v>
      </c>
    </row>
    <row r="478" spans="1:10" s="37" customFormat="1" ht="48.75" customHeight="1" x14ac:dyDescent="0.25">
      <c r="A478" s="62" t="s">
        <v>160</v>
      </c>
      <c r="B478" s="406" t="s">
        <v>52</v>
      </c>
      <c r="C478" s="44" t="s">
        <v>29</v>
      </c>
      <c r="D478" s="44" t="s">
        <v>15</v>
      </c>
      <c r="E478" s="287" t="s">
        <v>240</v>
      </c>
      <c r="F478" s="288" t="s">
        <v>487</v>
      </c>
      <c r="G478" s="289" t="s">
        <v>488</v>
      </c>
      <c r="H478" s="44"/>
      <c r="I478" s="541">
        <f t="shared" si="45"/>
        <v>8710573</v>
      </c>
      <c r="J478" s="541">
        <f t="shared" si="45"/>
        <v>8710573</v>
      </c>
    </row>
    <row r="479" spans="1:10" s="37" customFormat="1" ht="31.5" x14ac:dyDescent="0.25">
      <c r="A479" s="62" t="s">
        <v>568</v>
      </c>
      <c r="B479" s="406" t="s">
        <v>52</v>
      </c>
      <c r="C479" s="44" t="s">
        <v>29</v>
      </c>
      <c r="D479" s="44" t="s">
        <v>15</v>
      </c>
      <c r="E479" s="287" t="s">
        <v>240</v>
      </c>
      <c r="F479" s="288" t="s">
        <v>10</v>
      </c>
      <c r="G479" s="289" t="s">
        <v>488</v>
      </c>
      <c r="H479" s="44"/>
      <c r="I479" s="541">
        <f t="shared" si="45"/>
        <v>8710573</v>
      </c>
      <c r="J479" s="541">
        <f t="shared" si="45"/>
        <v>8710573</v>
      </c>
    </row>
    <row r="480" spans="1:10" s="37" customFormat="1" ht="31.5" x14ac:dyDescent="0.25">
      <c r="A480" s="62" t="s">
        <v>96</v>
      </c>
      <c r="B480" s="406" t="s">
        <v>52</v>
      </c>
      <c r="C480" s="44" t="s">
        <v>29</v>
      </c>
      <c r="D480" s="44" t="s">
        <v>15</v>
      </c>
      <c r="E480" s="287" t="s">
        <v>240</v>
      </c>
      <c r="F480" s="288" t="s">
        <v>10</v>
      </c>
      <c r="G480" s="289" t="s">
        <v>520</v>
      </c>
      <c r="H480" s="44"/>
      <c r="I480" s="541">
        <f>SUM(I481:I483)</f>
        <v>8710573</v>
      </c>
      <c r="J480" s="541">
        <f>SUM(J481:J483)</f>
        <v>8710573</v>
      </c>
    </row>
    <row r="481" spans="1:10" s="37" customFormat="1" ht="63" x14ac:dyDescent="0.25">
      <c r="A481" s="104" t="s">
        <v>86</v>
      </c>
      <c r="B481" s="406" t="s">
        <v>52</v>
      </c>
      <c r="C481" s="44" t="s">
        <v>29</v>
      </c>
      <c r="D481" s="44" t="s">
        <v>15</v>
      </c>
      <c r="E481" s="287" t="s">
        <v>240</v>
      </c>
      <c r="F481" s="288" t="s">
        <v>10</v>
      </c>
      <c r="G481" s="289" t="s">
        <v>520</v>
      </c>
      <c r="H481" s="44" t="s">
        <v>13</v>
      </c>
      <c r="I481" s="543">
        <v>5658008</v>
      </c>
      <c r="J481" s="543">
        <v>5658008</v>
      </c>
    </row>
    <row r="482" spans="1:10" s="37" customFormat="1" ht="31.5" x14ac:dyDescent="0.25">
      <c r="A482" s="114" t="s">
        <v>673</v>
      </c>
      <c r="B482" s="6" t="s">
        <v>52</v>
      </c>
      <c r="C482" s="44" t="s">
        <v>29</v>
      </c>
      <c r="D482" s="44" t="s">
        <v>15</v>
      </c>
      <c r="E482" s="290" t="s">
        <v>240</v>
      </c>
      <c r="F482" s="291" t="s">
        <v>10</v>
      </c>
      <c r="G482" s="292" t="s">
        <v>520</v>
      </c>
      <c r="H482" s="2" t="s">
        <v>16</v>
      </c>
      <c r="I482" s="542">
        <v>1753513</v>
      </c>
      <c r="J482" s="542">
        <v>1753513</v>
      </c>
    </row>
    <row r="483" spans="1:10" s="37" customFormat="1" ht="15.75" x14ac:dyDescent="0.25">
      <c r="A483" s="62" t="s">
        <v>18</v>
      </c>
      <c r="B483" s="406" t="s">
        <v>52</v>
      </c>
      <c r="C483" s="44" t="s">
        <v>29</v>
      </c>
      <c r="D483" s="44" t="s">
        <v>15</v>
      </c>
      <c r="E483" s="290" t="s">
        <v>240</v>
      </c>
      <c r="F483" s="291" t="s">
        <v>10</v>
      </c>
      <c r="G483" s="292" t="s">
        <v>520</v>
      </c>
      <c r="H483" s="2" t="s">
        <v>17</v>
      </c>
      <c r="I483" s="542">
        <v>1299052</v>
      </c>
      <c r="J483" s="542">
        <v>1299052</v>
      </c>
    </row>
    <row r="484" spans="1:10" s="37" customFormat="1" ht="63" x14ac:dyDescent="0.25">
      <c r="A484" s="105" t="s">
        <v>142</v>
      </c>
      <c r="B484" s="30" t="s">
        <v>52</v>
      </c>
      <c r="C484" s="28" t="s">
        <v>29</v>
      </c>
      <c r="D484" s="42" t="s">
        <v>15</v>
      </c>
      <c r="E484" s="257" t="s">
        <v>218</v>
      </c>
      <c r="F484" s="258" t="s">
        <v>487</v>
      </c>
      <c r="G484" s="259" t="s">
        <v>488</v>
      </c>
      <c r="H484" s="28"/>
      <c r="I484" s="540">
        <f t="shared" ref="I484:J487" si="46">SUM(I485)</f>
        <v>88500</v>
      </c>
      <c r="J484" s="540">
        <f t="shared" si="46"/>
        <v>88500</v>
      </c>
    </row>
    <row r="485" spans="1:10" s="37" customFormat="1" ht="110.25" x14ac:dyDescent="0.25">
      <c r="A485" s="106" t="s">
        <v>158</v>
      </c>
      <c r="B485" s="54" t="s">
        <v>52</v>
      </c>
      <c r="C485" s="2" t="s">
        <v>29</v>
      </c>
      <c r="D485" s="35" t="s">
        <v>15</v>
      </c>
      <c r="E485" s="290" t="s">
        <v>220</v>
      </c>
      <c r="F485" s="291" t="s">
        <v>487</v>
      </c>
      <c r="G485" s="292" t="s">
        <v>488</v>
      </c>
      <c r="H485" s="2"/>
      <c r="I485" s="541">
        <f t="shared" si="46"/>
        <v>88500</v>
      </c>
      <c r="J485" s="541">
        <f t="shared" si="46"/>
        <v>88500</v>
      </c>
    </row>
    <row r="486" spans="1:10" s="37" customFormat="1" ht="47.25" x14ac:dyDescent="0.25">
      <c r="A486" s="106" t="s">
        <v>507</v>
      </c>
      <c r="B486" s="54" t="s">
        <v>52</v>
      </c>
      <c r="C486" s="2" t="s">
        <v>29</v>
      </c>
      <c r="D486" s="35" t="s">
        <v>15</v>
      </c>
      <c r="E486" s="290" t="s">
        <v>220</v>
      </c>
      <c r="F486" s="291" t="s">
        <v>10</v>
      </c>
      <c r="G486" s="292" t="s">
        <v>488</v>
      </c>
      <c r="H486" s="2"/>
      <c r="I486" s="541">
        <f t="shared" si="46"/>
        <v>88500</v>
      </c>
      <c r="J486" s="541">
        <f t="shared" si="46"/>
        <v>88500</v>
      </c>
    </row>
    <row r="487" spans="1:10" s="37" customFormat="1" ht="31.5" x14ac:dyDescent="0.25">
      <c r="A487" s="62" t="s">
        <v>111</v>
      </c>
      <c r="B487" s="406" t="s">
        <v>52</v>
      </c>
      <c r="C487" s="2" t="s">
        <v>29</v>
      </c>
      <c r="D487" s="35" t="s">
        <v>15</v>
      </c>
      <c r="E487" s="290" t="s">
        <v>220</v>
      </c>
      <c r="F487" s="291" t="s">
        <v>10</v>
      </c>
      <c r="G487" s="292" t="s">
        <v>508</v>
      </c>
      <c r="H487" s="2"/>
      <c r="I487" s="541">
        <f t="shared" si="46"/>
        <v>88500</v>
      </c>
      <c r="J487" s="541">
        <f t="shared" si="46"/>
        <v>88500</v>
      </c>
    </row>
    <row r="488" spans="1:10" ht="31.5" x14ac:dyDescent="0.25">
      <c r="A488" s="114" t="s">
        <v>673</v>
      </c>
      <c r="B488" s="6" t="s">
        <v>52</v>
      </c>
      <c r="C488" s="2" t="s">
        <v>29</v>
      </c>
      <c r="D488" s="35" t="s">
        <v>15</v>
      </c>
      <c r="E488" s="290" t="s">
        <v>220</v>
      </c>
      <c r="F488" s="291" t="s">
        <v>10</v>
      </c>
      <c r="G488" s="292" t="s">
        <v>508</v>
      </c>
      <c r="H488" s="2" t="s">
        <v>16</v>
      </c>
      <c r="I488" s="542">
        <v>88500</v>
      </c>
      <c r="J488" s="542">
        <v>88500</v>
      </c>
    </row>
    <row r="489" spans="1:10" ht="15.75" x14ac:dyDescent="0.25">
      <c r="A489" s="113" t="s">
        <v>935</v>
      </c>
      <c r="B489" s="26" t="s">
        <v>52</v>
      </c>
      <c r="C489" s="22" t="s">
        <v>29</v>
      </c>
      <c r="D489" s="22" t="s">
        <v>29</v>
      </c>
      <c r="E489" s="296"/>
      <c r="F489" s="297"/>
      <c r="G489" s="298"/>
      <c r="H489" s="22"/>
      <c r="I489" s="539">
        <f t="shared" ref="I489:J491" si="47">SUM(I490)</f>
        <v>589680</v>
      </c>
      <c r="J489" s="539">
        <f t="shared" si="47"/>
        <v>589680</v>
      </c>
    </row>
    <row r="490" spans="1:10" ht="63" x14ac:dyDescent="0.25">
      <c r="A490" s="105" t="s">
        <v>166</v>
      </c>
      <c r="B490" s="30" t="s">
        <v>52</v>
      </c>
      <c r="C490" s="28" t="s">
        <v>29</v>
      </c>
      <c r="D490" s="28" t="s">
        <v>29</v>
      </c>
      <c r="E490" s="245" t="s">
        <v>569</v>
      </c>
      <c r="F490" s="246" t="s">
        <v>487</v>
      </c>
      <c r="G490" s="247" t="s">
        <v>488</v>
      </c>
      <c r="H490" s="28"/>
      <c r="I490" s="540">
        <f t="shared" si="47"/>
        <v>589680</v>
      </c>
      <c r="J490" s="540">
        <f t="shared" si="47"/>
        <v>589680</v>
      </c>
    </row>
    <row r="491" spans="1:10" ht="78.75" x14ac:dyDescent="0.25">
      <c r="A491" s="106" t="s">
        <v>168</v>
      </c>
      <c r="B491" s="54" t="s">
        <v>52</v>
      </c>
      <c r="C491" s="44" t="s">
        <v>29</v>
      </c>
      <c r="D491" s="44" t="s">
        <v>29</v>
      </c>
      <c r="E491" s="287" t="s">
        <v>243</v>
      </c>
      <c r="F491" s="288" t="s">
        <v>487</v>
      </c>
      <c r="G491" s="289" t="s">
        <v>488</v>
      </c>
      <c r="H491" s="44"/>
      <c r="I491" s="541">
        <f t="shared" si="47"/>
        <v>589680</v>
      </c>
      <c r="J491" s="541">
        <f t="shared" si="47"/>
        <v>589680</v>
      </c>
    </row>
    <row r="492" spans="1:10" ht="31.5" x14ac:dyDescent="0.25">
      <c r="A492" s="106" t="s">
        <v>572</v>
      </c>
      <c r="B492" s="54" t="s">
        <v>52</v>
      </c>
      <c r="C492" s="44" t="s">
        <v>29</v>
      </c>
      <c r="D492" s="44" t="s">
        <v>29</v>
      </c>
      <c r="E492" s="287" t="s">
        <v>243</v>
      </c>
      <c r="F492" s="288" t="s">
        <v>10</v>
      </c>
      <c r="G492" s="289" t="s">
        <v>488</v>
      </c>
      <c r="H492" s="44"/>
      <c r="I492" s="541">
        <f>SUM(I493+I495+I497)</f>
        <v>589680</v>
      </c>
      <c r="J492" s="541">
        <f>SUM(J493+J495+J497)</f>
        <v>589680</v>
      </c>
    </row>
    <row r="493" spans="1:10" ht="15.75" hidden="1" x14ac:dyDescent="0.25">
      <c r="A493" s="106" t="s">
        <v>701</v>
      </c>
      <c r="B493" s="54" t="s">
        <v>52</v>
      </c>
      <c r="C493" s="44" t="s">
        <v>29</v>
      </c>
      <c r="D493" s="44" t="s">
        <v>29</v>
      </c>
      <c r="E493" s="287" t="s">
        <v>243</v>
      </c>
      <c r="F493" s="288" t="s">
        <v>10</v>
      </c>
      <c r="G493" s="289" t="s">
        <v>700</v>
      </c>
      <c r="H493" s="44"/>
      <c r="I493" s="541">
        <f>SUM(I494)</f>
        <v>0</v>
      </c>
      <c r="J493" s="541">
        <f>SUM(J494)</f>
        <v>0</v>
      </c>
    </row>
    <row r="494" spans="1:10" ht="31.5" hidden="1" x14ac:dyDescent="0.25">
      <c r="A494" s="114" t="s">
        <v>673</v>
      </c>
      <c r="B494" s="54" t="s">
        <v>52</v>
      </c>
      <c r="C494" s="44" t="s">
        <v>29</v>
      </c>
      <c r="D494" s="44" t="s">
        <v>29</v>
      </c>
      <c r="E494" s="287" t="s">
        <v>243</v>
      </c>
      <c r="F494" s="288" t="s">
        <v>10</v>
      </c>
      <c r="G494" s="289" t="s">
        <v>700</v>
      </c>
      <c r="H494" s="44" t="s">
        <v>16</v>
      </c>
      <c r="I494" s="543"/>
      <c r="J494" s="543"/>
    </row>
    <row r="495" spans="1:10" ht="31.5" x14ac:dyDescent="0.25">
      <c r="A495" s="104" t="s">
        <v>573</v>
      </c>
      <c r="B495" s="406" t="s">
        <v>52</v>
      </c>
      <c r="C495" s="2" t="s">
        <v>29</v>
      </c>
      <c r="D495" s="2" t="s">
        <v>29</v>
      </c>
      <c r="E495" s="287" t="s">
        <v>243</v>
      </c>
      <c r="F495" s="249" t="s">
        <v>10</v>
      </c>
      <c r="G495" s="250" t="s">
        <v>574</v>
      </c>
      <c r="H495" s="2"/>
      <c r="I495" s="541">
        <f>SUM(I496)</f>
        <v>471201</v>
      </c>
      <c r="J495" s="541">
        <f>SUM(J496)</f>
        <v>451620</v>
      </c>
    </row>
    <row r="496" spans="1:10" ht="31.5" x14ac:dyDescent="0.25">
      <c r="A496" s="114" t="s">
        <v>673</v>
      </c>
      <c r="B496" s="6" t="s">
        <v>52</v>
      </c>
      <c r="C496" s="2" t="s">
        <v>29</v>
      </c>
      <c r="D496" s="2" t="s">
        <v>29</v>
      </c>
      <c r="E496" s="287" t="s">
        <v>243</v>
      </c>
      <c r="F496" s="249" t="s">
        <v>10</v>
      </c>
      <c r="G496" s="250" t="s">
        <v>574</v>
      </c>
      <c r="H496" s="2" t="s">
        <v>16</v>
      </c>
      <c r="I496" s="543">
        <v>471201</v>
      </c>
      <c r="J496" s="543">
        <v>451620</v>
      </c>
    </row>
    <row r="497" spans="1:10" ht="15.75" x14ac:dyDescent="0.25">
      <c r="A497" s="92" t="s">
        <v>699</v>
      </c>
      <c r="B497" s="6" t="s">
        <v>52</v>
      </c>
      <c r="C497" s="2" t="s">
        <v>29</v>
      </c>
      <c r="D497" s="2" t="s">
        <v>29</v>
      </c>
      <c r="E497" s="287" t="s">
        <v>243</v>
      </c>
      <c r="F497" s="249" t="s">
        <v>10</v>
      </c>
      <c r="G497" s="250" t="s">
        <v>698</v>
      </c>
      <c r="H497" s="2"/>
      <c r="I497" s="541">
        <f>SUM(I498)</f>
        <v>118479</v>
      </c>
      <c r="J497" s="541">
        <f>SUM(J498)</f>
        <v>138060</v>
      </c>
    </row>
    <row r="498" spans="1:10" ht="31.5" x14ac:dyDescent="0.25">
      <c r="A498" s="114" t="s">
        <v>673</v>
      </c>
      <c r="B498" s="6" t="s">
        <v>52</v>
      </c>
      <c r="C498" s="2" t="s">
        <v>29</v>
      </c>
      <c r="D498" s="2" t="s">
        <v>29</v>
      </c>
      <c r="E498" s="287" t="s">
        <v>243</v>
      </c>
      <c r="F498" s="249" t="s">
        <v>10</v>
      </c>
      <c r="G498" s="250" t="s">
        <v>698</v>
      </c>
      <c r="H498" s="2" t="s">
        <v>16</v>
      </c>
      <c r="I498" s="543">
        <v>118479</v>
      </c>
      <c r="J498" s="543">
        <v>138060</v>
      </c>
    </row>
    <row r="499" spans="1:10" ht="15.75" x14ac:dyDescent="0.25">
      <c r="A499" s="113" t="s">
        <v>31</v>
      </c>
      <c r="B499" s="26" t="s">
        <v>52</v>
      </c>
      <c r="C499" s="22" t="s">
        <v>29</v>
      </c>
      <c r="D499" s="22" t="s">
        <v>32</v>
      </c>
      <c r="E499" s="296"/>
      <c r="F499" s="297"/>
      <c r="G499" s="298"/>
      <c r="H499" s="22"/>
      <c r="I499" s="539">
        <f>SUM(I505,I500,I518,I523)</f>
        <v>8612462</v>
      </c>
      <c r="J499" s="539">
        <f>SUM(J505,J500,J518,J523)</f>
        <v>8611762</v>
      </c>
    </row>
    <row r="500" spans="1:10" s="65" customFormat="1" ht="47.25" x14ac:dyDescent="0.25">
      <c r="A500" s="105" t="s">
        <v>124</v>
      </c>
      <c r="B500" s="30" t="s">
        <v>52</v>
      </c>
      <c r="C500" s="28" t="s">
        <v>29</v>
      </c>
      <c r="D500" s="28" t="s">
        <v>32</v>
      </c>
      <c r="E500" s="245" t="s">
        <v>199</v>
      </c>
      <c r="F500" s="246" t="s">
        <v>487</v>
      </c>
      <c r="G500" s="247" t="s">
        <v>488</v>
      </c>
      <c r="H500" s="28"/>
      <c r="I500" s="540">
        <f t="shared" ref="I500:J503" si="48">SUM(I501)</f>
        <v>3000</v>
      </c>
      <c r="J500" s="540">
        <f t="shared" si="48"/>
        <v>3000</v>
      </c>
    </row>
    <row r="501" spans="1:10" s="37" customFormat="1" ht="78.75" x14ac:dyDescent="0.25">
      <c r="A501" s="107" t="s">
        <v>125</v>
      </c>
      <c r="B501" s="321" t="s">
        <v>52</v>
      </c>
      <c r="C501" s="71" t="s">
        <v>29</v>
      </c>
      <c r="D501" s="35" t="s">
        <v>32</v>
      </c>
      <c r="E501" s="290" t="s">
        <v>232</v>
      </c>
      <c r="F501" s="291" t="s">
        <v>487</v>
      </c>
      <c r="G501" s="292" t="s">
        <v>488</v>
      </c>
      <c r="H501" s="72"/>
      <c r="I501" s="544">
        <f t="shared" si="48"/>
        <v>3000</v>
      </c>
      <c r="J501" s="544">
        <f t="shared" si="48"/>
        <v>3000</v>
      </c>
    </row>
    <row r="502" spans="1:10" s="37" customFormat="1" ht="47.25" x14ac:dyDescent="0.25">
      <c r="A502" s="317" t="s">
        <v>495</v>
      </c>
      <c r="B502" s="321" t="s">
        <v>52</v>
      </c>
      <c r="C502" s="71" t="s">
        <v>29</v>
      </c>
      <c r="D502" s="35" t="s">
        <v>32</v>
      </c>
      <c r="E502" s="290" t="s">
        <v>232</v>
      </c>
      <c r="F502" s="291" t="s">
        <v>10</v>
      </c>
      <c r="G502" s="292" t="s">
        <v>488</v>
      </c>
      <c r="H502" s="72"/>
      <c r="I502" s="544">
        <f t="shared" si="48"/>
        <v>3000</v>
      </c>
      <c r="J502" s="544">
        <f t="shared" si="48"/>
        <v>3000</v>
      </c>
    </row>
    <row r="503" spans="1:10" s="37" customFormat="1" ht="31.5" x14ac:dyDescent="0.25">
      <c r="A503" s="81" t="s">
        <v>114</v>
      </c>
      <c r="B503" s="54" t="s">
        <v>52</v>
      </c>
      <c r="C503" s="71" t="s">
        <v>29</v>
      </c>
      <c r="D503" s="35" t="s">
        <v>32</v>
      </c>
      <c r="E503" s="290" t="s">
        <v>232</v>
      </c>
      <c r="F503" s="291" t="s">
        <v>10</v>
      </c>
      <c r="G503" s="292" t="s">
        <v>497</v>
      </c>
      <c r="H503" s="2"/>
      <c r="I503" s="541">
        <f t="shared" si="48"/>
        <v>3000</v>
      </c>
      <c r="J503" s="541">
        <f t="shared" si="48"/>
        <v>3000</v>
      </c>
    </row>
    <row r="504" spans="1:10" s="37" customFormat="1" ht="31.5" x14ac:dyDescent="0.25">
      <c r="A504" s="108" t="s">
        <v>673</v>
      </c>
      <c r="B504" s="321" t="s">
        <v>52</v>
      </c>
      <c r="C504" s="71" t="s">
        <v>29</v>
      </c>
      <c r="D504" s="35" t="s">
        <v>32</v>
      </c>
      <c r="E504" s="290" t="s">
        <v>232</v>
      </c>
      <c r="F504" s="291" t="s">
        <v>10</v>
      </c>
      <c r="G504" s="292" t="s">
        <v>497</v>
      </c>
      <c r="H504" s="72" t="s">
        <v>16</v>
      </c>
      <c r="I504" s="545">
        <v>3000</v>
      </c>
      <c r="J504" s="545">
        <v>3000</v>
      </c>
    </row>
    <row r="505" spans="1:10" ht="31.5" x14ac:dyDescent="0.25">
      <c r="A505" s="102" t="s">
        <v>155</v>
      </c>
      <c r="B505" s="30" t="s">
        <v>52</v>
      </c>
      <c r="C505" s="28" t="s">
        <v>29</v>
      </c>
      <c r="D505" s="28" t="s">
        <v>32</v>
      </c>
      <c r="E505" s="245" t="s">
        <v>552</v>
      </c>
      <c r="F505" s="246" t="s">
        <v>487</v>
      </c>
      <c r="G505" s="247" t="s">
        <v>488</v>
      </c>
      <c r="H505" s="28"/>
      <c r="I505" s="540">
        <f>SUM(I506)</f>
        <v>8581762</v>
      </c>
      <c r="J505" s="540">
        <f>SUM(J506)</f>
        <v>8581762</v>
      </c>
    </row>
    <row r="506" spans="1:10" ht="63" x14ac:dyDescent="0.25">
      <c r="A506" s="62" t="s">
        <v>169</v>
      </c>
      <c r="B506" s="406" t="s">
        <v>52</v>
      </c>
      <c r="C506" s="2" t="s">
        <v>29</v>
      </c>
      <c r="D506" s="2" t="s">
        <v>32</v>
      </c>
      <c r="E506" s="248" t="s">
        <v>244</v>
      </c>
      <c r="F506" s="249" t="s">
        <v>487</v>
      </c>
      <c r="G506" s="250" t="s">
        <v>488</v>
      </c>
      <c r="H506" s="2"/>
      <c r="I506" s="541">
        <f>SUM(I507+I514)</f>
        <v>8581762</v>
      </c>
      <c r="J506" s="541">
        <f>SUM(J507+J514)</f>
        <v>8581762</v>
      </c>
    </row>
    <row r="507" spans="1:10" ht="47.25" x14ac:dyDescent="0.25">
      <c r="A507" s="62" t="s">
        <v>575</v>
      </c>
      <c r="B507" s="406" t="s">
        <v>52</v>
      </c>
      <c r="C507" s="2" t="s">
        <v>29</v>
      </c>
      <c r="D507" s="2" t="s">
        <v>32</v>
      </c>
      <c r="E507" s="248" t="s">
        <v>244</v>
      </c>
      <c r="F507" s="249" t="s">
        <v>10</v>
      </c>
      <c r="G507" s="250" t="s">
        <v>488</v>
      </c>
      <c r="H507" s="2"/>
      <c r="I507" s="541">
        <f>SUM(I508+I510)</f>
        <v>7105657</v>
      </c>
      <c r="J507" s="541">
        <f>SUM(J508+J510)</f>
        <v>7105657</v>
      </c>
    </row>
    <row r="508" spans="1:10" ht="35.25" customHeight="1" x14ac:dyDescent="0.25">
      <c r="A508" s="62" t="s">
        <v>170</v>
      </c>
      <c r="B508" s="406" t="s">
        <v>52</v>
      </c>
      <c r="C508" s="2" t="s">
        <v>29</v>
      </c>
      <c r="D508" s="2" t="s">
        <v>32</v>
      </c>
      <c r="E508" s="248" t="s">
        <v>244</v>
      </c>
      <c r="F508" s="249" t="s">
        <v>10</v>
      </c>
      <c r="G508" s="250" t="s">
        <v>576</v>
      </c>
      <c r="H508" s="2"/>
      <c r="I508" s="541">
        <f>SUM(I509)</f>
        <v>87569</v>
      </c>
      <c r="J508" s="541">
        <f>SUM(J509)</f>
        <v>87569</v>
      </c>
    </row>
    <row r="509" spans="1:10" ht="63" x14ac:dyDescent="0.25">
      <c r="A509" s="104" t="s">
        <v>86</v>
      </c>
      <c r="B509" s="406" t="s">
        <v>52</v>
      </c>
      <c r="C509" s="2" t="s">
        <v>29</v>
      </c>
      <c r="D509" s="2" t="s">
        <v>32</v>
      </c>
      <c r="E509" s="248" t="s">
        <v>244</v>
      </c>
      <c r="F509" s="249" t="s">
        <v>10</v>
      </c>
      <c r="G509" s="250" t="s">
        <v>576</v>
      </c>
      <c r="H509" s="2" t="s">
        <v>13</v>
      </c>
      <c r="I509" s="543">
        <v>87569</v>
      </c>
      <c r="J509" s="543">
        <v>87569</v>
      </c>
    </row>
    <row r="510" spans="1:10" ht="31.5" x14ac:dyDescent="0.25">
      <c r="A510" s="62" t="s">
        <v>96</v>
      </c>
      <c r="B510" s="406" t="s">
        <v>52</v>
      </c>
      <c r="C510" s="44" t="s">
        <v>29</v>
      </c>
      <c r="D510" s="44" t="s">
        <v>32</v>
      </c>
      <c r="E510" s="287" t="s">
        <v>244</v>
      </c>
      <c r="F510" s="288" t="s">
        <v>10</v>
      </c>
      <c r="G510" s="289" t="s">
        <v>520</v>
      </c>
      <c r="H510" s="44"/>
      <c r="I510" s="541">
        <f>SUM(I511:I513)</f>
        <v>7018088</v>
      </c>
      <c r="J510" s="541">
        <f>SUM(J511:J513)</f>
        <v>7018088</v>
      </c>
    </row>
    <row r="511" spans="1:10" ht="63" x14ac:dyDescent="0.25">
      <c r="A511" s="104" t="s">
        <v>86</v>
      </c>
      <c r="B511" s="406" t="s">
        <v>52</v>
      </c>
      <c r="C511" s="2" t="s">
        <v>29</v>
      </c>
      <c r="D511" s="2" t="s">
        <v>32</v>
      </c>
      <c r="E511" s="248" t="s">
        <v>244</v>
      </c>
      <c r="F511" s="249" t="s">
        <v>10</v>
      </c>
      <c r="G511" s="250" t="s">
        <v>520</v>
      </c>
      <c r="H511" s="2" t="s">
        <v>13</v>
      </c>
      <c r="I511" s="543">
        <v>6416632</v>
      </c>
      <c r="J511" s="543">
        <v>6416632</v>
      </c>
    </row>
    <row r="512" spans="1:10" ht="31.5" x14ac:dyDescent="0.25">
      <c r="A512" s="114" t="s">
        <v>673</v>
      </c>
      <c r="B512" s="6" t="s">
        <v>52</v>
      </c>
      <c r="C512" s="2" t="s">
        <v>29</v>
      </c>
      <c r="D512" s="2" t="s">
        <v>32</v>
      </c>
      <c r="E512" s="248" t="s">
        <v>244</v>
      </c>
      <c r="F512" s="249" t="s">
        <v>10</v>
      </c>
      <c r="G512" s="250" t="s">
        <v>520</v>
      </c>
      <c r="H512" s="2" t="s">
        <v>16</v>
      </c>
      <c r="I512" s="543">
        <v>598026</v>
      </c>
      <c r="J512" s="543">
        <v>598026</v>
      </c>
    </row>
    <row r="513" spans="1:10" ht="15.75" x14ac:dyDescent="0.25">
      <c r="A513" s="62" t="s">
        <v>18</v>
      </c>
      <c r="B513" s="406" t="s">
        <v>52</v>
      </c>
      <c r="C513" s="2" t="s">
        <v>29</v>
      </c>
      <c r="D513" s="2" t="s">
        <v>32</v>
      </c>
      <c r="E513" s="248" t="s">
        <v>244</v>
      </c>
      <c r="F513" s="249" t="s">
        <v>10</v>
      </c>
      <c r="G513" s="250" t="s">
        <v>520</v>
      </c>
      <c r="H513" s="2" t="s">
        <v>17</v>
      </c>
      <c r="I513" s="543">
        <v>3430</v>
      </c>
      <c r="J513" s="543">
        <v>3430</v>
      </c>
    </row>
    <row r="514" spans="1:10" ht="68.25" customHeight="1" x14ac:dyDescent="0.25">
      <c r="A514" s="62" t="s">
        <v>1146</v>
      </c>
      <c r="B514" s="406" t="s">
        <v>52</v>
      </c>
      <c r="C514" s="2" t="s">
        <v>29</v>
      </c>
      <c r="D514" s="2" t="s">
        <v>32</v>
      </c>
      <c r="E514" s="248" t="s">
        <v>244</v>
      </c>
      <c r="F514" s="249" t="s">
        <v>12</v>
      </c>
      <c r="G514" s="250" t="s">
        <v>488</v>
      </c>
      <c r="H514" s="2"/>
      <c r="I514" s="541">
        <f>SUM(I515)</f>
        <v>1476105</v>
      </c>
      <c r="J514" s="541">
        <f>SUM(J515)</f>
        <v>1476105</v>
      </c>
    </row>
    <row r="515" spans="1:10" ht="31.5" x14ac:dyDescent="0.25">
      <c r="A515" s="62" t="s">
        <v>85</v>
      </c>
      <c r="B515" s="406" t="s">
        <v>52</v>
      </c>
      <c r="C515" s="2" t="s">
        <v>29</v>
      </c>
      <c r="D515" s="2" t="s">
        <v>32</v>
      </c>
      <c r="E515" s="248" t="s">
        <v>244</v>
      </c>
      <c r="F515" s="249" t="s">
        <v>12</v>
      </c>
      <c r="G515" s="250" t="s">
        <v>492</v>
      </c>
      <c r="H515" s="2"/>
      <c r="I515" s="541">
        <f>SUM(I516:I517)</f>
        <v>1476105</v>
      </c>
      <c r="J515" s="541">
        <f>SUM(J516:J517)</f>
        <v>1476105</v>
      </c>
    </row>
    <row r="516" spans="1:10" ht="63" x14ac:dyDescent="0.25">
      <c r="A516" s="104" t="s">
        <v>86</v>
      </c>
      <c r="B516" s="406" t="s">
        <v>52</v>
      </c>
      <c r="C516" s="2" t="s">
        <v>29</v>
      </c>
      <c r="D516" s="2" t="s">
        <v>32</v>
      </c>
      <c r="E516" s="248" t="s">
        <v>244</v>
      </c>
      <c r="F516" s="249" t="s">
        <v>12</v>
      </c>
      <c r="G516" s="250" t="s">
        <v>492</v>
      </c>
      <c r="H516" s="2" t="s">
        <v>13</v>
      </c>
      <c r="I516" s="542">
        <v>1476105</v>
      </c>
      <c r="J516" s="542">
        <v>1476105</v>
      </c>
    </row>
    <row r="517" spans="1:10" ht="31.5" hidden="1" x14ac:dyDescent="0.25">
      <c r="A517" s="108" t="s">
        <v>673</v>
      </c>
      <c r="B517" s="406" t="s">
        <v>52</v>
      </c>
      <c r="C517" s="2" t="s">
        <v>29</v>
      </c>
      <c r="D517" s="2" t="s">
        <v>32</v>
      </c>
      <c r="E517" s="248" t="s">
        <v>244</v>
      </c>
      <c r="F517" s="249" t="s">
        <v>12</v>
      </c>
      <c r="G517" s="250" t="s">
        <v>492</v>
      </c>
      <c r="H517" s="2" t="s">
        <v>16</v>
      </c>
      <c r="I517" s="542"/>
      <c r="J517" s="542"/>
    </row>
    <row r="518" spans="1:10" ht="47.25" hidden="1" x14ac:dyDescent="0.25">
      <c r="A518" s="105" t="s">
        <v>126</v>
      </c>
      <c r="B518" s="30" t="s">
        <v>52</v>
      </c>
      <c r="C518" s="28" t="s">
        <v>29</v>
      </c>
      <c r="D518" s="28" t="s">
        <v>32</v>
      </c>
      <c r="E518" s="245" t="s">
        <v>502</v>
      </c>
      <c r="F518" s="246" t="s">
        <v>487</v>
      </c>
      <c r="G518" s="247" t="s">
        <v>488</v>
      </c>
      <c r="H518" s="28"/>
      <c r="I518" s="540">
        <f t="shared" ref="I518:J521" si="49">SUM(I519)</f>
        <v>0</v>
      </c>
      <c r="J518" s="540">
        <f t="shared" si="49"/>
        <v>0</v>
      </c>
    </row>
    <row r="519" spans="1:10" ht="63" hidden="1" x14ac:dyDescent="0.25">
      <c r="A519" s="106" t="s">
        <v>162</v>
      </c>
      <c r="B519" s="54" t="s">
        <v>52</v>
      </c>
      <c r="C519" s="35" t="s">
        <v>29</v>
      </c>
      <c r="D519" s="44" t="s">
        <v>32</v>
      </c>
      <c r="E519" s="287" t="s">
        <v>242</v>
      </c>
      <c r="F519" s="288" t="s">
        <v>487</v>
      </c>
      <c r="G519" s="289" t="s">
        <v>488</v>
      </c>
      <c r="H519" s="72"/>
      <c r="I519" s="544">
        <f t="shared" si="49"/>
        <v>0</v>
      </c>
      <c r="J519" s="544">
        <f t="shared" si="49"/>
        <v>0</v>
      </c>
    </row>
    <row r="520" spans="1:10" ht="31.5" hidden="1" x14ac:dyDescent="0.25">
      <c r="A520" s="106" t="s">
        <v>565</v>
      </c>
      <c r="B520" s="54" t="s">
        <v>52</v>
      </c>
      <c r="C520" s="35" t="s">
        <v>29</v>
      </c>
      <c r="D520" s="44" t="s">
        <v>32</v>
      </c>
      <c r="E520" s="287" t="s">
        <v>242</v>
      </c>
      <c r="F520" s="288" t="s">
        <v>10</v>
      </c>
      <c r="G520" s="289" t="s">
        <v>488</v>
      </c>
      <c r="H520" s="72"/>
      <c r="I520" s="544">
        <f t="shared" si="49"/>
        <v>0</v>
      </c>
      <c r="J520" s="544">
        <f t="shared" si="49"/>
        <v>0</v>
      </c>
    </row>
    <row r="521" spans="1:10" ht="31.5" hidden="1" x14ac:dyDescent="0.25">
      <c r="A521" s="107" t="s">
        <v>163</v>
      </c>
      <c r="B521" s="321" t="s">
        <v>52</v>
      </c>
      <c r="C521" s="35" t="s">
        <v>29</v>
      </c>
      <c r="D521" s="44" t="s">
        <v>32</v>
      </c>
      <c r="E521" s="287" t="s">
        <v>242</v>
      </c>
      <c r="F521" s="288" t="s">
        <v>10</v>
      </c>
      <c r="G521" s="289" t="s">
        <v>566</v>
      </c>
      <c r="H521" s="72"/>
      <c r="I521" s="544">
        <f t="shared" si="49"/>
        <v>0</v>
      </c>
      <c r="J521" s="544">
        <f t="shared" si="49"/>
        <v>0</v>
      </c>
    </row>
    <row r="522" spans="1:10" ht="31.5" hidden="1" x14ac:dyDescent="0.25">
      <c r="A522" s="108" t="s">
        <v>673</v>
      </c>
      <c r="B522" s="321" t="s">
        <v>52</v>
      </c>
      <c r="C522" s="44" t="s">
        <v>29</v>
      </c>
      <c r="D522" s="44" t="s">
        <v>32</v>
      </c>
      <c r="E522" s="287" t="s">
        <v>242</v>
      </c>
      <c r="F522" s="288" t="s">
        <v>10</v>
      </c>
      <c r="G522" s="289" t="s">
        <v>566</v>
      </c>
      <c r="H522" s="72" t="s">
        <v>16</v>
      </c>
      <c r="I522" s="545"/>
      <c r="J522" s="545"/>
    </row>
    <row r="523" spans="1:10" s="37" customFormat="1" ht="63" x14ac:dyDescent="0.25">
      <c r="A523" s="105" t="s">
        <v>142</v>
      </c>
      <c r="B523" s="30" t="s">
        <v>52</v>
      </c>
      <c r="C523" s="28" t="s">
        <v>29</v>
      </c>
      <c r="D523" s="42" t="s">
        <v>32</v>
      </c>
      <c r="E523" s="257" t="s">
        <v>218</v>
      </c>
      <c r="F523" s="258" t="s">
        <v>487</v>
      </c>
      <c r="G523" s="259" t="s">
        <v>488</v>
      </c>
      <c r="H523" s="28"/>
      <c r="I523" s="540">
        <f t="shared" ref="I523:J526" si="50">SUM(I524)</f>
        <v>27700</v>
      </c>
      <c r="J523" s="540">
        <f t="shared" si="50"/>
        <v>27000</v>
      </c>
    </row>
    <row r="524" spans="1:10" s="37" customFormat="1" ht="110.25" x14ac:dyDescent="0.25">
      <c r="A524" s="106" t="s">
        <v>158</v>
      </c>
      <c r="B524" s="54" t="s">
        <v>52</v>
      </c>
      <c r="C524" s="2" t="s">
        <v>29</v>
      </c>
      <c r="D524" s="35" t="s">
        <v>32</v>
      </c>
      <c r="E524" s="290" t="s">
        <v>220</v>
      </c>
      <c r="F524" s="291" t="s">
        <v>487</v>
      </c>
      <c r="G524" s="292" t="s">
        <v>488</v>
      </c>
      <c r="H524" s="2"/>
      <c r="I524" s="541">
        <f t="shared" si="50"/>
        <v>27700</v>
      </c>
      <c r="J524" s="541">
        <f t="shared" si="50"/>
        <v>27000</v>
      </c>
    </row>
    <row r="525" spans="1:10" s="37" customFormat="1" ht="47.25" x14ac:dyDescent="0.25">
      <c r="A525" s="106" t="s">
        <v>507</v>
      </c>
      <c r="B525" s="54" t="s">
        <v>52</v>
      </c>
      <c r="C525" s="2" t="s">
        <v>29</v>
      </c>
      <c r="D525" s="35" t="s">
        <v>32</v>
      </c>
      <c r="E525" s="290" t="s">
        <v>220</v>
      </c>
      <c r="F525" s="291" t="s">
        <v>10</v>
      </c>
      <c r="G525" s="292" t="s">
        <v>488</v>
      </c>
      <c r="H525" s="2"/>
      <c r="I525" s="541">
        <f t="shared" si="50"/>
        <v>27700</v>
      </c>
      <c r="J525" s="541">
        <f t="shared" si="50"/>
        <v>27000</v>
      </c>
    </row>
    <row r="526" spans="1:10" s="37" customFormat="1" ht="31.5" x14ac:dyDescent="0.25">
      <c r="A526" s="62" t="s">
        <v>111</v>
      </c>
      <c r="B526" s="406" t="s">
        <v>52</v>
      </c>
      <c r="C526" s="2" t="s">
        <v>29</v>
      </c>
      <c r="D526" s="35" t="s">
        <v>32</v>
      </c>
      <c r="E526" s="290" t="s">
        <v>220</v>
      </c>
      <c r="F526" s="291" t="s">
        <v>10</v>
      </c>
      <c r="G526" s="292" t="s">
        <v>508</v>
      </c>
      <c r="H526" s="2"/>
      <c r="I526" s="541">
        <f t="shared" si="50"/>
        <v>27700</v>
      </c>
      <c r="J526" s="541">
        <f t="shared" si="50"/>
        <v>27000</v>
      </c>
    </row>
    <row r="527" spans="1:10" s="37" customFormat="1" ht="31.5" x14ac:dyDescent="0.25">
      <c r="A527" s="114" t="s">
        <v>673</v>
      </c>
      <c r="B527" s="6" t="s">
        <v>52</v>
      </c>
      <c r="C527" s="2" t="s">
        <v>29</v>
      </c>
      <c r="D527" s="35" t="s">
        <v>32</v>
      </c>
      <c r="E527" s="290" t="s">
        <v>220</v>
      </c>
      <c r="F527" s="291" t="s">
        <v>10</v>
      </c>
      <c r="G527" s="292" t="s">
        <v>508</v>
      </c>
      <c r="H527" s="2" t="s">
        <v>16</v>
      </c>
      <c r="I527" s="542">
        <v>27700</v>
      </c>
      <c r="J527" s="542">
        <v>27000</v>
      </c>
    </row>
    <row r="528" spans="1:10" s="37" customFormat="1" ht="15.75" x14ac:dyDescent="0.25">
      <c r="A528" s="117" t="s">
        <v>37</v>
      </c>
      <c r="B528" s="19" t="s">
        <v>52</v>
      </c>
      <c r="C528" s="19">
        <v>10</v>
      </c>
      <c r="D528" s="19"/>
      <c r="E528" s="322"/>
      <c r="F528" s="323"/>
      <c r="G528" s="324"/>
      <c r="H528" s="15"/>
      <c r="I528" s="538">
        <f>SUM(I529+I557)</f>
        <v>10888946</v>
      </c>
      <c r="J528" s="538">
        <f>SUM(J529+J557)</f>
        <v>10888946</v>
      </c>
    </row>
    <row r="529" spans="1:10" s="37" customFormat="1" ht="15.75" x14ac:dyDescent="0.25">
      <c r="A529" s="113" t="s">
        <v>41</v>
      </c>
      <c r="B529" s="26" t="s">
        <v>52</v>
      </c>
      <c r="C529" s="26">
        <v>10</v>
      </c>
      <c r="D529" s="22" t="s">
        <v>15</v>
      </c>
      <c r="E529" s="296"/>
      <c r="F529" s="297"/>
      <c r="G529" s="298"/>
      <c r="H529" s="22"/>
      <c r="I529" s="539">
        <f>SUM(I530)</f>
        <v>9477109</v>
      </c>
      <c r="J529" s="539">
        <f>SUM(J530)</f>
        <v>9477109</v>
      </c>
    </row>
    <row r="530" spans="1:10" ht="31.5" x14ac:dyDescent="0.25">
      <c r="A530" s="105" t="s">
        <v>155</v>
      </c>
      <c r="B530" s="30" t="s">
        <v>52</v>
      </c>
      <c r="C530" s="30">
        <v>10</v>
      </c>
      <c r="D530" s="28" t="s">
        <v>15</v>
      </c>
      <c r="E530" s="245" t="s">
        <v>552</v>
      </c>
      <c r="F530" s="246" t="s">
        <v>487</v>
      </c>
      <c r="G530" s="247" t="s">
        <v>488</v>
      </c>
      <c r="H530" s="28"/>
      <c r="I530" s="540">
        <f>SUM(I531,I548)</f>
        <v>9477109</v>
      </c>
      <c r="J530" s="540">
        <f>SUM(J531,J548)</f>
        <v>9477109</v>
      </c>
    </row>
    <row r="531" spans="1:10" ht="47.25" x14ac:dyDescent="0.25">
      <c r="A531" s="104" t="s">
        <v>156</v>
      </c>
      <c r="B531" s="406" t="s">
        <v>52</v>
      </c>
      <c r="C531" s="406">
        <v>10</v>
      </c>
      <c r="D531" s="2" t="s">
        <v>15</v>
      </c>
      <c r="E531" s="248" t="s">
        <v>239</v>
      </c>
      <c r="F531" s="249" t="s">
        <v>487</v>
      </c>
      <c r="G531" s="250" t="s">
        <v>488</v>
      </c>
      <c r="H531" s="2"/>
      <c r="I531" s="541">
        <f>SUM(I532+I540)</f>
        <v>9329385</v>
      </c>
      <c r="J531" s="541">
        <f>SUM(J532+J540)</f>
        <v>9329385</v>
      </c>
    </row>
    <row r="532" spans="1:10" ht="15.75" x14ac:dyDescent="0.25">
      <c r="A532" s="104" t="s">
        <v>553</v>
      </c>
      <c r="B532" s="406" t="s">
        <v>52</v>
      </c>
      <c r="C532" s="406">
        <v>10</v>
      </c>
      <c r="D532" s="2" t="s">
        <v>15</v>
      </c>
      <c r="E532" s="248" t="s">
        <v>239</v>
      </c>
      <c r="F532" s="249" t="s">
        <v>10</v>
      </c>
      <c r="G532" s="250" t="s">
        <v>488</v>
      </c>
      <c r="H532" s="2"/>
      <c r="I532" s="541">
        <f>SUM(I533+I535+I538)</f>
        <v>1089734</v>
      </c>
      <c r="J532" s="541">
        <f>SUM(J533+J535+J538)</f>
        <v>1089734</v>
      </c>
    </row>
    <row r="533" spans="1:10" ht="31.5" hidden="1" x14ac:dyDescent="0.25">
      <c r="A533" s="104" t="s">
        <v>696</v>
      </c>
      <c r="B533" s="406" t="s">
        <v>52</v>
      </c>
      <c r="C533" s="406">
        <v>10</v>
      </c>
      <c r="D533" s="2" t="s">
        <v>15</v>
      </c>
      <c r="E533" s="248" t="s">
        <v>239</v>
      </c>
      <c r="F533" s="249" t="s">
        <v>10</v>
      </c>
      <c r="G533" s="250" t="s">
        <v>695</v>
      </c>
      <c r="H533" s="2"/>
      <c r="I533" s="541">
        <f>SUM(I534)</f>
        <v>0</v>
      </c>
      <c r="J533" s="541">
        <f>SUM(J534)</f>
        <v>0</v>
      </c>
    </row>
    <row r="534" spans="1:10" ht="15.75" hidden="1" x14ac:dyDescent="0.25">
      <c r="A534" s="62" t="s">
        <v>40</v>
      </c>
      <c r="B534" s="406" t="s">
        <v>52</v>
      </c>
      <c r="C534" s="406">
        <v>10</v>
      </c>
      <c r="D534" s="2" t="s">
        <v>15</v>
      </c>
      <c r="E534" s="248" t="s">
        <v>239</v>
      </c>
      <c r="F534" s="249" t="s">
        <v>10</v>
      </c>
      <c r="G534" s="250" t="s">
        <v>695</v>
      </c>
      <c r="H534" s="2" t="s">
        <v>39</v>
      </c>
      <c r="I534" s="543"/>
      <c r="J534" s="543"/>
    </row>
    <row r="535" spans="1:10" ht="63.75" customHeight="1" x14ac:dyDescent="0.25">
      <c r="A535" s="62" t="s">
        <v>108</v>
      </c>
      <c r="B535" s="406" t="s">
        <v>52</v>
      </c>
      <c r="C535" s="406">
        <v>10</v>
      </c>
      <c r="D535" s="2" t="s">
        <v>15</v>
      </c>
      <c r="E535" s="248" t="s">
        <v>239</v>
      </c>
      <c r="F535" s="249" t="s">
        <v>10</v>
      </c>
      <c r="G535" s="250" t="s">
        <v>590</v>
      </c>
      <c r="H535" s="2"/>
      <c r="I535" s="541">
        <f>SUM(I536:I537)</f>
        <v>1020000</v>
      </c>
      <c r="J535" s="541">
        <f>SUM(J536:J537)</f>
        <v>1020000</v>
      </c>
    </row>
    <row r="536" spans="1:10" ht="31.5" x14ac:dyDescent="0.25">
      <c r="A536" s="114" t="s">
        <v>673</v>
      </c>
      <c r="B536" s="6" t="s">
        <v>52</v>
      </c>
      <c r="C536" s="406">
        <v>10</v>
      </c>
      <c r="D536" s="2" t="s">
        <v>15</v>
      </c>
      <c r="E536" s="248" t="s">
        <v>239</v>
      </c>
      <c r="F536" s="249" t="s">
        <v>10</v>
      </c>
      <c r="G536" s="250" t="s">
        <v>590</v>
      </c>
      <c r="H536" s="2" t="s">
        <v>16</v>
      </c>
      <c r="I536" s="543">
        <v>4787</v>
      </c>
      <c r="J536" s="543">
        <v>4787</v>
      </c>
    </row>
    <row r="537" spans="1:10" ht="15.75" x14ac:dyDescent="0.25">
      <c r="A537" s="62" t="s">
        <v>40</v>
      </c>
      <c r="B537" s="406" t="s">
        <v>52</v>
      </c>
      <c r="C537" s="406">
        <v>10</v>
      </c>
      <c r="D537" s="2" t="s">
        <v>15</v>
      </c>
      <c r="E537" s="248" t="s">
        <v>239</v>
      </c>
      <c r="F537" s="249" t="s">
        <v>10</v>
      </c>
      <c r="G537" s="250" t="s">
        <v>590</v>
      </c>
      <c r="H537" s="2" t="s">
        <v>39</v>
      </c>
      <c r="I537" s="543">
        <v>1015213</v>
      </c>
      <c r="J537" s="543">
        <v>1015213</v>
      </c>
    </row>
    <row r="538" spans="1:10" ht="31.5" x14ac:dyDescent="0.25">
      <c r="A538" s="62" t="s">
        <v>558</v>
      </c>
      <c r="B538" s="406" t="s">
        <v>52</v>
      </c>
      <c r="C538" s="406">
        <v>10</v>
      </c>
      <c r="D538" s="2" t="s">
        <v>15</v>
      </c>
      <c r="E538" s="248" t="s">
        <v>239</v>
      </c>
      <c r="F538" s="249" t="s">
        <v>10</v>
      </c>
      <c r="G538" s="250" t="s">
        <v>559</v>
      </c>
      <c r="H538" s="2"/>
      <c r="I538" s="541">
        <f>SUM(I539)</f>
        <v>69734</v>
      </c>
      <c r="J538" s="541">
        <f>SUM(J539)</f>
        <v>69734</v>
      </c>
    </row>
    <row r="539" spans="1:10" ht="15.75" x14ac:dyDescent="0.25">
      <c r="A539" s="62" t="s">
        <v>40</v>
      </c>
      <c r="B539" s="406" t="s">
        <v>52</v>
      </c>
      <c r="C539" s="406">
        <v>10</v>
      </c>
      <c r="D539" s="2" t="s">
        <v>15</v>
      </c>
      <c r="E539" s="248" t="s">
        <v>239</v>
      </c>
      <c r="F539" s="249" t="s">
        <v>10</v>
      </c>
      <c r="G539" s="250" t="s">
        <v>559</v>
      </c>
      <c r="H539" s="2" t="s">
        <v>39</v>
      </c>
      <c r="I539" s="543">
        <v>69734</v>
      </c>
      <c r="J539" s="543">
        <v>69734</v>
      </c>
    </row>
    <row r="540" spans="1:10" ht="15.75" x14ac:dyDescent="0.25">
      <c r="A540" s="62" t="s">
        <v>564</v>
      </c>
      <c r="B540" s="406" t="s">
        <v>52</v>
      </c>
      <c r="C540" s="406">
        <v>10</v>
      </c>
      <c r="D540" s="2" t="s">
        <v>15</v>
      </c>
      <c r="E540" s="248" t="s">
        <v>239</v>
      </c>
      <c r="F540" s="249" t="s">
        <v>12</v>
      </c>
      <c r="G540" s="250" t="s">
        <v>488</v>
      </c>
      <c r="H540" s="2"/>
      <c r="I540" s="541">
        <f>SUM(I541+I543+I546)</f>
        <v>8239651</v>
      </c>
      <c r="J540" s="541">
        <f>SUM(J541+J543+J546)</f>
        <v>8239651</v>
      </c>
    </row>
    <row r="541" spans="1:10" ht="31.5" hidden="1" x14ac:dyDescent="0.25">
      <c r="A541" s="104" t="s">
        <v>696</v>
      </c>
      <c r="B541" s="406" t="s">
        <v>52</v>
      </c>
      <c r="C541" s="406">
        <v>10</v>
      </c>
      <c r="D541" s="2" t="s">
        <v>15</v>
      </c>
      <c r="E541" s="248" t="s">
        <v>239</v>
      </c>
      <c r="F541" s="249" t="s">
        <v>12</v>
      </c>
      <c r="G541" s="250" t="s">
        <v>695</v>
      </c>
      <c r="H541" s="2"/>
      <c r="I541" s="541">
        <f>SUM(I542)</f>
        <v>0</v>
      </c>
      <c r="J541" s="541">
        <f>SUM(J542)</f>
        <v>0</v>
      </c>
    </row>
    <row r="542" spans="1:10" ht="15.75" hidden="1" x14ac:dyDescent="0.25">
      <c r="A542" s="62" t="s">
        <v>40</v>
      </c>
      <c r="B542" s="406" t="s">
        <v>52</v>
      </c>
      <c r="C542" s="406">
        <v>10</v>
      </c>
      <c r="D542" s="2" t="s">
        <v>15</v>
      </c>
      <c r="E542" s="248" t="s">
        <v>239</v>
      </c>
      <c r="F542" s="249" t="s">
        <v>12</v>
      </c>
      <c r="G542" s="250" t="s">
        <v>695</v>
      </c>
      <c r="H542" s="2" t="s">
        <v>39</v>
      </c>
      <c r="I542" s="543"/>
      <c r="J542" s="543"/>
    </row>
    <row r="543" spans="1:10" ht="63" customHeight="1" x14ac:dyDescent="0.25">
      <c r="A543" s="62" t="s">
        <v>108</v>
      </c>
      <c r="B543" s="406" t="s">
        <v>52</v>
      </c>
      <c r="C543" s="406">
        <v>10</v>
      </c>
      <c r="D543" s="2" t="s">
        <v>15</v>
      </c>
      <c r="E543" s="248" t="s">
        <v>239</v>
      </c>
      <c r="F543" s="249" t="s">
        <v>12</v>
      </c>
      <c r="G543" s="250" t="s">
        <v>590</v>
      </c>
      <c r="H543" s="2"/>
      <c r="I543" s="541">
        <f>SUM(I544:I545)</f>
        <v>8160090</v>
      </c>
      <c r="J543" s="541">
        <f>SUM(J544:J545)</f>
        <v>8160090</v>
      </c>
    </row>
    <row r="544" spans="1:10" ht="31.5" x14ac:dyDescent="0.25">
      <c r="A544" s="114" t="s">
        <v>673</v>
      </c>
      <c r="B544" s="6" t="s">
        <v>52</v>
      </c>
      <c r="C544" s="406">
        <v>10</v>
      </c>
      <c r="D544" s="2" t="s">
        <v>15</v>
      </c>
      <c r="E544" s="248" t="s">
        <v>239</v>
      </c>
      <c r="F544" s="249" t="s">
        <v>12</v>
      </c>
      <c r="G544" s="250" t="s">
        <v>590</v>
      </c>
      <c r="H544" s="2" t="s">
        <v>16</v>
      </c>
      <c r="I544" s="543">
        <v>31737</v>
      </c>
      <c r="J544" s="543">
        <v>31737</v>
      </c>
    </row>
    <row r="545" spans="1:10" ht="15.75" x14ac:dyDescent="0.25">
      <c r="A545" s="62" t="s">
        <v>40</v>
      </c>
      <c r="B545" s="406" t="s">
        <v>52</v>
      </c>
      <c r="C545" s="406">
        <v>10</v>
      </c>
      <c r="D545" s="2" t="s">
        <v>15</v>
      </c>
      <c r="E545" s="248" t="s">
        <v>239</v>
      </c>
      <c r="F545" s="249" t="s">
        <v>12</v>
      </c>
      <c r="G545" s="250" t="s">
        <v>590</v>
      </c>
      <c r="H545" s="2" t="s">
        <v>39</v>
      </c>
      <c r="I545" s="543">
        <v>8128353</v>
      </c>
      <c r="J545" s="543">
        <v>8128353</v>
      </c>
    </row>
    <row r="546" spans="1:10" ht="31.5" x14ac:dyDescent="0.25">
      <c r="A546" s="62" t="s">
        <v>558</v>
      </c>
      <c r="B546" s="406" t="s">
        <v>52</v>
      </c>
      <c r="C546" s="406">
        <v>10</v>
      </c>
      <c r="D546" s="2" t="s">
        <v>15</v>
      </c>
      <c r="E546" s="248" t="s">
        <v>239</v>
      </c>
      <c r="F546" s="249" t="s">
        <v>12</v>
      </c>
      <c r="G546" s="250" t="s">
        <v>559</v>
      </c>
      <c r="H546" s="2"/>
      <c r="I546" s="541">
        <f>SUM(I547)</f>
        <v>79561</v>
      </c>
      <c r="J546" s="541">
        <f>SUM(J547)</f>
        <v>79561</v>
      </c>
    </row>
    <row r="547" spans="1:10" ht="15.75" x14ac:dyDescent="0.25">
      <c r="A547" s="62" t="s">
        <v>40</v>
      </c>
      <c r="B547" s="406" t="s">
        <v>52</v>
      </c>
      <c r="C547" s="406">
        <v>10</v>
      </c>
      <c r="D547" s="2" t="s">
        <v>15</v>
      </c>
      <c r="E547" s="248" t="s">
        <v>239</v>
      </c>
      <c r="F547" s="249" t="s">
        <v>12</v>
      </c>
      <c r="G547" s="250" t="s">
        <v>559</v>
      </c>
      <c r="H547" s="2" t="s">
        <v>39</v>
      </c>
      <c r="I547" s="543">
        <v>79561</v>
      </c>
      <c r="J547" s="543">
        <v>79561</v>
      </c>
    </row>
    <row r="548" spans="1:10" ht="49.5" customHeight="1" x14ac:dyDescent="0.25">
      <c r="A548" s="62" t="s">
        <v>160</v>
      </c>
      <c r="B548" s="406" t="s">
        <v>52</v>
      </c>
      <c r="C548" s="406">
        <v>10</v>
      </c>
      <c r="D548" s="2" t="s">
        <v>15</v>
      </c>
      <c r="E548" s="248" t="s">
        <v>240</v>
      </c>
      <c r="F548" s="249" t="s">
        <v>487</v>
      </c>
      <c r="G548" s="250" t="s">
        <v>488</v>
      </c>
      <c r="H548" s="2"/>
      <c r="I548" s="541">
        <f>SUM(I549)</f>
        <v>147724</v>
      </c>
      <c r="J548" s="541">
        <f>SUM(J549)</f>
        <v>147724</v>
      </c>
    </row>
    <row r="549" spans="1:10" ht="31.5" x14ac:dyDescent="0.25">
      <c r="A549" s="62" t="s">
        <v>568</v>
      </c>
      <c r="B549" s="406" t="s">
        <v>52</v>
      </c>
      <c r="C549" s="406">
        <v>10</v>
      </c>
      <c r="D549" s="2" t="s">
        <v>15</v>
      </c>
      <c r="E549" s="248" t="s">
        <v>240</v>
      </c>
      <c r="F549" s="249" t="s">
        <v>10</v>
      </c>
      <c r="G549" s="250" t="s">
        <v>488</v>
      </c>
      <c r="H549" s="2"/>
      <c r="I549" s="541">
        <f>SUM(I550+I552+I555)</f>
        <v>147724</v>
      </c>
      <c r="J549" s="541">
        <f>SUM(J550+J552+J555)</f>
        <v>147724</v>
      </c>
    </row>
    <row r="550" spans="1:10" ht="31.5" hidden="1" x14ac:dyDescent="0.25">
      <c r="A550" s="104" t="s">
        <v>696</v>
      </c>
      <c r="B550" s="406" t="s">
        <v>52</v>
      </c>
      <c r="C550" s="406">
        <v>10</v>
      </c>
      <c r="D550" s="2" t="s">
        <v>15</v>
      </c>
      <c r="E550" s="248" t="s">
        <v>240</v>
      </c>
      <c r="F550" s="249" t="s">
        <v>10</v>
      </c>
      <c r="G550" s="250" t="s">
        <v>695</v>
      </c>
      <c r="H550" s="2"/>
      <c r="I550" s="541">
        <f>SUM(I551)</f>
        <v>0</v>
      </c>
      <c r="J550" s="541">
        <f>SUM(J551)</f>
        <v>0</v>
      </c>
    </row>
    <row r="551" spans="1:10" ht="15.75" hidden="1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240</v>
      </c>
      <c r="F551" s="249" t="s">
        <v>10</v>
      </c>
      <c r="G551" s="250" t="s">
        <v>695</v>
      </c>
      <c r="H551" s="2" t="s">
        <v>39</v>
      </c>
      <c r="I551" s="543"/>
      <c r="J551" s="543"/>
    </row>
    <row r="552" spans="1:10" ht="65.25" customHeight="1" x14ac:dyDescent="0.25">
      <c r="A552" s="62" t="s">
        <v>108</v>
      </c>
      <c r="B552" s="406" t="s">
        <v>52</v>
      </c>
      <c r="C552" s="406">
        <v>10</v>
      </c>
      <c r="D552" s="2" t="s">
        <v>15</v>
      </c>
      <c r="E552" s="248" t="s">
        <v>240</v>
      </c>
      <c r="F552" s="339" t="s">
        <v>10</v>
      </c>
      <c r="G552" s="250" t="s">
        <v>590</v>
      </c>
      <c r="H552" s="2"/>
      <c r="I552" s="541">
        <f>SUM(I553:I554)</f>
        <v>125300</v>
      </c>
      <c r="J552" s="541">
        <f>SUM(J553:J554)</f>
        <v>125300</v>
      </c>
    </row>
    <row r="553" spans="1:10" ht="18" hidden="1" customHeight="1" x14ac:dyDescent="0.25">
      <c r="A553" s="114" t="s">
        <v>673</v>
      </c>
      <c r="B553" s="6" t="s">
        <v>52</v>
      </c>
      <c r="C553" s="406">
        <v>10</v>
      </c>
      <c r="D553" s="2" t="s">
        <v>15</v>
      </c>
      <c r="E553" s="120" t="s">
        <v>240</v>
      </c>
      <c r="F553" s="341" t="s">
        <v>10</v>
      </c>
      <c r="G553" s="338" t="s">
        <v>590</v>
      </c>
      <c r="H553" s="2" t="s">
        <v>16</v>
      </c>
      <c r="I553" s="543"/>
      <c r="J553" s="543"/>
    </row>
    <row r="554" spans="1:10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240</v>
      </c>
      <c r="F554" s="340" t="s">
        <v>10</v>
      </c>
      <c r="G554" s="250" t="s">
        <v>590</v>
      </c>
      <c r="H554" s="2" t="s">
        <v>39</v>
      </c>
      <c r="I554" s="543">
        <v>125300</v>
      </c>
      <c r="J554" s="543">
        <v>125300</v>
      </c>
    </row>
    <row r="555" spans="1:10" ht="31.5" x14ac:dyDescent="0.25">
      <c r="A555" s="62" t="s">
        <v>558</v>
      </c>
      <c r="B555" s="406" t="s">
        <v>52</v>
      </c>
      <c r="C555" s="406">
        <v>10</v>
      </c>
      <c r="D555" s="2" t="s">
        <v>15</v>
      </c>
      <c r="E555" s="248" t="s">
        <v>240</v>
      </c>
      <c r="F555" s="249" t="s">
        <v>10</v>
      </c>
      <c r="G555" s="250" t="s">
        <v>559</v>
      </c>
      <c r="H555" s="2"/>
      <c r="I555" s="541">
        <f>SUM(I556)</f>
        <v>22424</v>
      </c>
      <c r="J555" s="541">
        <f>SUM(J556)</f>
        <v>22424</v>
      </c>
    </row>
    <row r="556" spans="1:10" ht="15.75" x14ac:dyDescent="0.25">
      <c r="A556" s="62" t="s">
        <v>40</v>
      </c>
      <c r="B556" s="406" t="s">
        <v>52</v>
      </c>
      <c r="C556" s="406">
        <v>10</v>
      </c>
      <c r="D556" s="2" t="s">
        <v>15</v>
      </c>
      <c r="E556" s="248" t="s">
        <v>240</v>
      </c>
      <c r="F556" s="249" t="s">
        <v>10</v>
      </c>
      <c r="G556" s="250" t="s">
        <v>559</v>
      </c>
      <c r="H556" s="2" t="s">
        <v>39</v>
      </c>
      <c r="I556" s="543">
        <v>22424</v>
      </c>
      <c r="J556" s="543">
        <v>22424</v>
      </c>
    </row>
    <row r="557" spans="1:10" ht="15.75" x14ac:dyDescent="0.25">
      <c r="A557" s="113" t="s">
        <v>42</v>
      </c>
      <c r="B557" s="26" t="s">
        <v>52</v>
      </c>
      <c r="C557" s="26">
        <v>10</v>
      </c>
      <c r="D557" s="22" t="s">
        <v>20</v>
      </c>
      <c r="E557" s="296"/>
      <c r="F557" s="297"/>
      <c r="G557" s="298"/>
      <c r="H557" s="22"/>
      <c r="I557" s="539">
        <f t="shared" ref="I557:J560" si="51">SUM(I558)</f>
        <v>1411837</v>
      </c>
      <c r="J557" s="539">
        <f t="shared" si="51"/>
        <v>1411837</v>
      </c>
    </row>
    <row r="558" spans="1:10" ht="31.5" x14ac:dyDescent="0.25">
      <c r="A558" s="105" t="s">
        <v>178</v>
      </c>
      <c r="B558" s="30" t="s">
        <v>52</v>
      </c>
      <c r="C558" s="30">
        <v>10</v>
      </c>
      <c r="D558" s="28" t="s">
        <v>20</v>
      </c>
      <c r="E558" s="245" t="s">
        <v>552</v>
      </c>
      <c r="F558" s="246" t="s">
        <v>487</v>
      </c>
      <c r="G558" s="247" t="s">
        <v>488</v>
      </c>
      <c r="H558" s="28"/>
      <c r="I558" s="540">
        <f t="shared" si="51"/>
        <v>1411837</v>
      </c>
      <c r="J558" s="540">
        <f t="shared" si="51"/>
        <v>1411837</v>
      </c>
    </row>
    <row r="559" spans="1:10" ht="47.25" x14ac:dyDescent="0.25">
      <c r="A559" s="62" t="s">
        <v>179</v>
      </c>
      <c r="B559" s="406" t="s">
        <v>52</v>
      </c>
      <c r="C559" s="406">
        <v>10</v>
      </c>
      <c r="D559" s="2" t="s">
        <v>20</v>
      </c>
      <c r="E559" s="248" t="s">
        <v>239</v>
      </c>
      <c r="F559" s="249" t="s">
        <v>487</v>
      </c>
      <c r="G559" s="250" t="s">
        <v>488</v>
      </c>
      <c r="H559" s="2"/>
      <c r="I559" s="541">
        <f t="shared" si="51"/>
        <v>1411837</v>
      </c>
      <c r="J559" s="541">
        <f t="shared" si="51"/>
        <v>1411837</v>
      </c>
    </row>
    <row r="560" spans="1:10" ht="15.75" x14ac:dyDescent="0.25">
      <c r="A560" s="62" t="s">
        <v>553</v>
      </c>
      <c r="B560" s="406" t="s">
        <v>52</v>
      </c>
      <c r="C560" s="6">
        <v>10</v>
      </c>
      <c r="D560" s="2" t="s">
        <v>20</v>
      </c>
      <c r="E560" s="248" t="s">
        <v>239</v>
      </c>
      <c r="F560" s="249" t="s">
        <v>10</v>
      </c>
      <c r="G560" s="250" t="s">
        <v>488</v>
      </c>
      <c r="H560" s="2"/>
      <c r="I560" s="541">
        <f t="shared" si="51"/>
        <v>1411837</v>
      </c>
      <c r="J560" s="541">
        <f t="shared" si="51"/>
        <v>1411837</v>
      </c>
    </row>
    <row r="561" spans="1:10" ht="15.75" x14ac:dyDescent="0.25">
      <c r="A561" s="104" t="s">
        <v>180</v>
      </c>
      <c r="B561" s="406" t="s">
        <v>52</v>
      </c>
      <c r="C561" s="406">
        <v>10</v>
      </c>
      <c r="D561" s="2" t="s">
        <v>20</v>
      </c>
      <c r="E561" s="248" t="s">
        <v>239</v>
      </c>
      <c r="F561" s="249" t="s">
        <v>10</v>
      </c>
      <c r="G561" s="250" t="s">
        <v>598</v>
      </c>
      <c r="H561" s="2"/>
      <c r="I561" s="541">
        <f>SUM(I562:I563)</f>
        <v>1411837</v>
      </c>
      <c r="J561" s="541">
        <f>SUM(J562:J563)</f>
        <v>1411837</v>
      </c>
    </row>
    <row r="562" spans="1:10" ht="31.5" hidden="1" x14ac:dyDescent="0.25">
      <c r="A562" s="114" t="s">
        <v>673</v>
      </c>
      <c r="B562" s="6" t="s">
        <v>52</v>
      </c>
      <c r="C562" s="406">
        <v>10</v>
      </c>
      <c r="D562" s="2" t="s">
        <v>20</v>
      </c>
      <c r="E562" s="248" t="s">
        <v>239</v>
      </c>
      <c r="F562" s="249" t="s">
        <v>10</v>
      </c>
      <c r="G562" s="250" t="s">
        <v>598</v>
      </c>
      <c r="H562" s="2" t="s">
        <v>16</v>
      </c>
      <c r="I562" s="543"/>
      <c r="J562" s="543"/>
    </row>
    <row r="563" spans="1:10" ht="15.75" x14ac:dyDescent="0.25">
      <c r="A563" s="62" t="s">
        <v>40</v>
      </c>
      <c r="B563" s="406" t="s">
        <v>52</v>
      </c>
      <c r="C563" s="406">
        <v>10</v>
      </c>
      <c r="D563" s="2" t="s">
        <v>20</v>
      </c>
      <c r="E563" s="248" t="s">
        <v>239</v>
      </c>
      <c r="F563" s="249" t="s">
        <v>10</v>
      </c>
      <c r="G563" s="250" t="s">
        <v>598</v>
      </c>
      <c r="H563" s="2" t="s">
        <v>39</v>
      </c>
      <c r="I563" s="543">
        <v>1411837</v>
      </c>
      <c r="J563" s="543">
        <v>1411837</v>
      </c>
    </row>
    <row r="564" spans="1:10" s="37" customFormat="1" ht="31.5" x14ac:dyDescent="0.25">
      <c r="A564" s="570" t="s">
        <v>58</v>
      </c>
      <c r="B564" s="571" t="s">
        <v>59</v>
      </c>
      <c r="C564" s="564"/>
      <c r="D564" s="565"/>
      <c r="E564" s="566"/>
      <c r="F564" s="567"/>
      <c r="G564" s="568"/>
      <c r="H564" s="569"/>
      <c r="I564" s="556">
        <f>SUM(I565+I572+I605+I661+I679)</f>
        <v>35778164</v>
      </c>
      <c r="J564" s="556">
        <f>SUM(J565+J572+J605+J661+J679)</f>
        <v>35778164</v>
      </c>
    </row>
    <row r="565" spans="1:10" s="37" customFormat="1" ht="15.75" hidden="1" x14ac:dyDescent="0.25">
      <c r="A565" s="314" t="s">
        <v>9</v>
      </c>
      <c r="B565" s="334" t="s">
        <v>59</v>
      </c>
      <c r="C565" s="15" t="s">
        <v>10</v>
      </c>
      <c r="D565" s="15"/>
      <c r="E565" s="328"/>
      <c r="F565" s="329"/>
      <c r="G565" s="330"/>
      <c r="H565" s="15"/>
      <c r="I565" s="538">
        <f t="shared" ref="I565:J570" si="52">SUM(I566)</f>
        <v>0</v>
      </c>
      <c r="J565" s="538">
        <f t="shared" si="52"/>
        <v>0</v>
      </c>
    </row>
    <row r="566" spans="1:10" s="37" customFormat="1" ht="15.75" hidden="1" x14ac:dyDescent="0.25">
      <c r="A566" s="100" t="s">
        <v>23</v>
      </c>
      <c r="B566" s="26" t="s">
        <v>59</v>
      </c>
      <c r="C566" s="22" t="s">
        <v>10</v>
      </c>
      <c r="D566" s="26">
        <v>13</v>
      </c>
      <c r="E566" s="101"/>
      <c r="F566" s="325"/>
      <c r="G566" s="326"/>
      <c r="H566" s="22"/>
      <c r="I566" s="539">
        <f t="shared" si="52"/>
        <v>0</v>
      </c>
      <c r="J566" s="539">
        <f t="shared" si="52"/>
        <v>0</v>
      </c>
    </row>
    <row r="567" spans="1:10" ht="31.5" hidden="1" x14ac:dyDescent="0.25">
      <c r="A567" s="27" t="s">
        <v>164</v>
      </c>
      <c r="B567" s="30" t="s">
        <v>59</v>
      </c>
      <c r="C567" s="28" t="s">
        <v>10</v>
      </c>
      <c r="D567" s="30">
        <v>13</v>
      </c>
      <c r="E567" s="245" t="s">
        <v>245</v>
      </c>
      <c r="F567" s="246" t="s">
        <v>487</v>
      </c>
      <c r="G567" s="247" t="s">
        <v>488</v>
      </c>
      <c r="H567" s="31"/>
      <c r="I567" s="540">
        <f t="shared" si="52"/>
        <v>0</v>
      </c>
      <c r="J567" s="540">
        <f t="shared" si="52"/>
        <v>0</v>
      </c>
    </row>
    <row r="568" spans="1:10" ht="32.25" hidden="1" customHeight="1" x14ac:dyDescent="0.25">
      <c r="A568" s="3" t="s">
        <v>172</v>
      </c>
      <c r="B568" s="406" t="s">
        <v>59</v>
      </c>
      <c r="C568" s="2" t="s">
        <v>10</v>
      </c>
      <c r="D568" s="2">
        <v>13</v>
      </c>
      <c r="E568" s="248" t="s">
        <v>578</v>
      </c>
      <c r="F568" s="249" t="s">
        <v>487</v>
      </c>
      <c r="G568" s="250" t="s">
        <v>488</v>
      </c>
      <c r="H568" s="2"/>
      <c r="I568" s="541">
        <f t="shared" si="52"/>
        <v>0</v>
      </c>
      <c r="J568" s="541">
        <f t="shared" si="52"/>
        <v>0</v>
      </c>
    </row>
    <row r="569" spans="1:10" ht="15.75" hidden="1" x14ac:dyDescent="0.25">
      <c r="A569" s="70" t="s">
        <v>903</v>
      </c>
      <c r="B569" s="321" t="s">
        <v>59</v>
      </c>
      <c r="C569" s="2" t="s">
        <v>10</v>
      </c>
      <c r="D569" s="2">
        <v>13</v>
      </c>
      <c r="E569" s="248" t="s">
        <v>249</v>
      </c>
      <c r="F569" s="249" t="s">
        <v>12</v>
      </c>
      <c r="G569" s="250" t="s">
        <v>488</v>
      </c>
      <c r="H569" s="2"/>
      <c r="I569" s="541">
        <f t="shared" si="52"/>
        <v>0</v>
      </c>
      <c r="J569" s="541">
        <f t="shared" si="52"/>
        <v>0</v>
      </c>
    </row>
    <row r="570" spans="1:10" ht="31.5" hidden="1" x14ac:dyDescent="0.25">
      <c r="A570" s="114" t="s">
        <v>550</v>
      </c>
      <c r="B570" s="6" t="s">
        <v>59</v>
      </c>
      <c r="C570" s="2" t="s">
        <v>10</v>
      </c>
      <c r="D570" s="2">
        <v>13</v>
      </c>
      <c r="E570" s="248" t="s">
        <v>249</v>
      </c>
      <c r="F570" s="249" t="s">
        <v>12</v>
      </c>
      <c r="G570" s="268" t="s">
        <v>549</v>
      </c>
      <c r="H570" s="2"/>
      <c r="I570" s="541">
        <f t="shared" si="52"/>
        <v>0</v>
      </c>
      <c r="J570" s="541">
        <f t="shared" si="52"/>
        <v>0</v>
      </c>
    </row>
    <row r="571" spans="1:10" ht="16.5" hidden="1" customHeight="1" x14ac:dyDescent="0.25">
      <c r="A571" s="92" t="s">
        <v>21</v>
      </c>
      <c r="B571" s="6" t="s">
        <v>59</v>
      </c>
      <c r="C571" s="2" t="s">
        <v>10</v>
      </c>
      <c r="D571" s="2">
        <v>13</v>
      </c>
      <c r="E571" s="248" t="s">
        <v>249</v>
      </c>
      <c r="F571" s="249" t="s">
        <v>12</v>
      </c>
      <c r="G571" s="268" t="s">
        <v>549</v>
      </c>
      <c r="H571" s="2" t="s">
        <v>70</v>
      </c>
      <c r="I571" s="543"/>
      <c r="J571" s="543"/>
    </row>
    <row r="572" spans="1:10" s="37" customFormat="1" ht="15.75" x14ac:dyDescent="0.25">
      <c r="A572" s="313" t="s">
        <v>27</v>
      </c>
      <c r="B572" s="19" t="s">
        <v>59</v>
      </c>
      <c r="C572" s="15" t="s">
        <v>29</v>
      </c>
      <c r="D572" s="19"/>
      <c r="E572" s="278"/>
      <c r="F572" s="279"/>
      <c r="G572" s="280"/>
      <c r="H572" s="15"/>
      <c r="I572" s="538">
        <f>SUM(I573+I586)</f>
        <v>7323824</v>
      </c>
      <c r="J572" s="538">
        <f>SUM(J573+J586)</f>
        <v>7323824</v>
      </c>
    </row>
    <row r="573" spans="1:10" s="37" customFormat="1" ht="15.75" x14ac:dyDescent="0.25">
      <c r="A573" s="100" t="s">
        <v>905</v>
      </c>
      <c r="B573" s="26" t="s">
        <v>59</v>
      </c>
      <c r="C573" s="22" t="s">
        <v>29</v>
      </c>
      <c r="D573" s="22" t="s">
        <v>15</v>
      </c>
      <c r="E573" s="242"/>
      <c r="F573" s="243"/>
      <c r="G573" s="244"/>
      <c r="H573" s="22"/>
      <c r="I573" s="539">
        <f>SUM(I574+I581)</f>
        <v>6899504</v>
      </c>
      <c r="J573" s="539">
        <f>SUM(J574+J581)</f>
        <v>6899504</v>
      </c>
    </row>
    <row r="574" spans="1:10" s="37" customFormat="1" ht="31.5" x14ac:dyDescent="0.25">
      <c r="A574" s="102" t="s">
        <v>164</v>
      </c>
      <c r="B574" s="123" t="s">
        <v>59</v>
      </c>
      <c r="C574" s="28" t="s">
        <v>29</v>
      </c>
      <c r="D574" s="28" t="s">
        <v>15</v>
      </c>
      <c r="E574" s="245" t="s">
        <v>245</v>
      </c>
      <c r="F574" s="246" t="s">
        <v>487</v>
      </c>
      <c r="G574" s="247" t="s">
        <v>488</v>
      </c>
      <c r="H574" s="28"/>
      <c r="I574" s="540">
        <f t="shared" ref="I574:J576" si="53">SUM(I575)</f>
        <v>6863504</v>
      </c>
      <c r="J574" s="540">
        <f t="shared" si="53"/>
        <v>6863504</v>
      </c>
    </row>
    <row r="575" spans="1:10" s="37" customFormat="1" ht="51.75" customHeight="1" x14ac:dyDescent="0.25">
      <c r="A575" s="62" t="s">
        <v>165</v>
      </c>
      <c r="B575" s="131" t="s">
        <v>59</v>
      </c>
      <c r="C575" s="44" t="s">
        <v>29</v>
      </c>
      <c r="D575" s="44" t="s">
        <v>15</v>
      </c>
      <c r="E575" s="287" t="s">
        <v>246</v>
      </c>
      <c r="F575" s="288" t="s">
        <v>487</v>
      </c>
      <c r="G575" s="289" t="s">
        <v>488</v>
      </c>
      <c r="H575" s="44"/>
      <c r="I575" s="541">
        <f t="shared" si="53"/>
        <v>6863504</v>
      </c>
      <c r="J575" s="541">
        <f t="shared" si="53"/>
        <v>6863504</v>
      </c>
    </row>
    <row r="576" spans="1:10" s="37" customFormat="1" ht="47.25" x14ac:dyDescent="0.25">
      <c r="A576" s="62" t="s">
        <v>567</v>
      </c>
      <c r="B576" s="131" t="s">
        <v>59</v>
      </c>
      <c r="C576" s="44" t="s">
        <v>29</v>
      </c>
      <c r="D576" s="44" t="s">
        <v>15</v>
      </c>
      <c r="E576" s="287" t="s">
        <v>246</v>
      </c>
      <c r="F576" s="288" t="s">
        <v>10</v>
      </c>
      <c r="G576" s="289" t="s">
        <v>488</v>
      </c>
      <c r="H576" s="44"/>
      <c r="I576" s="541">
        <f t="shared" si="53"/>
        <v>6863504</v>
      </c>
      <c r="J576" s="541">
        <f t="shared" si="53"/>
        <v>6863504</v>
      </c>
    </row>
    <row r="577" spans="1:10" s="37" customFormat="1" ht="31.5" x14ac:dyDescent="0.25">
      <c r="A577" s="62" t="s">
        <v>96</v>
      </c>
      <c r="B577" s="131" t="s">
        <v>59</v>
      </c>
      <c r="C577" s="44" t="s">
        <v>29</v>
      </c>
      <c r="D577" s="44" t="s">
        <v>15</v>
      </c>
      <c r="E577" s="287" t="s">
        <v>246</v>
      </c>
      <c r="F577" s="288" t="s">
        <v>10</v>
      </c>
      <c r="G577" s="289" t="s">
        <v>520</v>
      </c>
      <c r="H577" s="44"/>
      <c r="I577" s="541">
        <f>SUM(I578:I580)</f>
        <v>6863504</v>
      </c>
      <c r="J577" s="541">
        <f>SUM(J578:J580)</f>
        <v>6863504</v>
      </c>
    </row>
    <row r="578" spans="1:10" s="37" customFormat="1" ht="63" x14ac:dyDescent="0.25">
      <c r="A578" s="104" t="s">
        <v>86</v>
      </c>
      <c r="B578" s="131" t="s">
        <v>59</v>
      </c>
      <c r="C578" s="44" t="s">
        <v>29</v>
      </c>
      <c r="D578" s="44" t="s">
        <v>15</v>
      </c>
      <c r="E578" s="287" t="s">
        <v>246</v>
      </c>
      <c r="F578" s="288" t="s">
        <v>10</v>
      </c>
      <c r="G578" s="289" t="s">
        <v>520</v>
      </c>
      <c r="H578" s="44" t="s">
        <v>13</v>
      </c>
      <c r="I578" s="543">
        <v>6474213</v>
      </c>
      <c r="J578" s="543">
        <v>6474213</v>
      </c>
    </row>
    <row r="579" spans="1:10" s="37" customFormat="1" ht="31.5" x14ac:dyDescent="0.25">
      <c r="A579" s="114" t="s">
        <v>673</v>
      </c>
      <c r="B579" s="6" t="s">
        <v>59</v>
      </c>
      <c r="C579" s="44" t="s">
        <v>29</v>
      </c>
      <c r="D579" s="44" t="s">
        <v>15</v>
      </c>
      <c r="E579" s="290" t="s">
        <v>246</v>
      </c>
      <c r="F579" s="291" t="s">
        <v>10</v>
      </c>
      <c r="G579" s="292" t="s">
        <v>520</v>
      </c>
      <c r="H579" s="2" t="s">
        <v>16</v>
      </c>
      <c r="I579" s="542">
        <v>382400</v>
      </c>
      <c r="J579" s="542">
        <v>382400</v>
      </c>
    </row>
    <row r="580" spans="1:10" s="37" customFormat="1" ht="15.75" x14ac:dyDescent="0.25">
      <c r="A580" s="62" t="s">
        <v>18</v>
      </c>
      <c r="B580" s="131" t="s">
        <v>59</v>
      </c>
      <c r="C580" s="44" t="s">
        <v>29</v>
      </c>
      <c r="D580" s="44" t="s">
        <v>15</v>
      </c>
      <c r="E580" s="290" t="s">
        <v>246</v>
      </c>
      <c r="F580" s="291" t="s">
        <v>10</v>
      </c>
      <c r="G580" s="292" t="s">
        <v>520</v>
      </c>
      <c r="H580" s="2" t="s">
        <v>17</v>
      </c>
      <c r="I580" s="542">
        <v>6891</v>
      </c>
      <c r="J580" s="542">
        <v>6891</v>
      </c>
    </row>
    <row r="581" spans="1:10" s="37" customFormat="1" ht="63" x14ac:dyDescent="0.25">
      <c r="A581" s="105" t="s">
        <v>142</v>
      </c>
      <c r="B581" s="30" t="s">
        <v>59</v>
      </c>
      <c r="C581" s="28" t="s">
        <v>29</v>
      </c>
      <c r="D581" s="42" t="s">
        <v>15</v>
      </c>
      <c r="E581" s="257" t="s">
        <v>218</v>
      </c>
      <c r="F581" s="258" t="s">
        <v>487</v>
      </c>
      <c r="G581" s="259" t="s">
        <v>488</v>
      </c>
      <c r="H581" s="28"/>
      <c r="I581" s="540">
        <f t="shared" ref="I581:J584" si="54">SUM(I582)</f>
        <v>36000</v>
      </c>
      <c r="J581" s="540">
        <f t="shared" si="54"/>
        <v>36000</v>
      </c>
    </row>
    <row r="582" spans="1:10" s="37" customFormat="1" ht="110.25" x14ac:dyDescent="0.25">
      <c r="A582" s="106" t="s">
        <v>158</v>
      </c>
      <c r="B582" s="54" t="s">
        <v>59</v>
      </c>
      <c r="C582" s="2" t="s">
        <v>29</v>
      </c>
      <c r="D582" s="35" t="s">
        <v>15</v>
      </c>
      <c r="E582" s="290" t="s">
        <v>220</v>
      </c>
      <c r="F582" s="291" t="s">
        <v>487</v>
      </c>
      <c r="G582" s="292" t="s">
        <v>488</v>
      </c>
      <c r="H582" s="2"/>
      <c r="I582" s="541">
        <f t="shared" si="54"/>
        <v>36000</v>
      </c>
      <c r="J582" s="541">
        <f t="shared" si="54"/>
        <v>36000</v>
      </c>
    </row>
    <row r="583" spans="1:10" s="37" customFormat="1" ht="47.25" x14ac:dyDescent="0.25">
      <c r="A583" s="106" t="s">
        <v>507</v>
      </c>
      <c r="B583" s="54" t="s">
        <v>59</v>
      </c>
      <c r="C583" s="2" t="s">
        <v>29</v>
      </c>
      <c r="D583" s="35" t="s">
        <v>15</v>
      </c>
      <c r="E583" s="290" t="s">
        <v>220</v>
      </c>
      <c r="F583" s="291" t="s">
        <v>10</v>
      </c>
      <c r="G583" s="292" t="s">
        <v>488</v>
      </c>
      <c r="H583" s="2"/>
      <c r="I583" s="541">
        <f t="shared" si="54"/>
        <v>36000</v>
      </c>
      <c r="J583" s="541">
        <f t="shared" si="54"/>
        <v>36000</v>
      </c>
    </row>
    <row r="584" spans="1:10" s="37" customFormat="1" ht="31.5" x14ac:dyDescent="0.25">
      <c r="A584" s="62" t="s">
        <v>111</v>
      </c>
      <c r="B584" s="406" t="s">
        <v>59</v>
      </c>
      <c r="C584" s="2" t="s">
        <v>29</v>
      </c>
      <c r="D584" s="35" t="s">
        <v>15</v>
      </c>
      <c r="E584" s="290" t="s">
        <v>220</v>
      </c>
      <c r="F584" s="291" t="s">
        <v>10</v>
      </c>
      <c r="G584" s="292" t="s">
        <v>508</v>
      </c>
      <c r="H584" s="2"/>
      <c r="I584" s="541">
        <f t="shared" si="54"/>
        <v>36000</v>
      </c>
      <c r="J584" s="541">
        <f t="shared" si="54"/>
        <v>36000</v>
      </c>
    </row>
    <row r="585" spans="1:10" ht="31.5" x14ac:dyDescent="0.25">
      <c r="A585" s="114" t="s">
        <v>673</v>
      </c>
      <c r="B585" s="6" t="s">
        <v>59</v>
      </c>
      <c r="C585" s="2" t="s">
        <v>29</v>
      </c>
      <c r="D585" s="35" t="s">
        <v>15</v>
      </c>
      <c r="E585" s="290" t="s">
        <v>220</v>
      </c>
      <c r="F585" s="291" t="s">
        <v>10</v>
      </c>
      <c r="G585" s="292" t="s">
        <v>508</v>
      </c>
      <c r="H585" s="2" t="s">
        <v>16</v>
      </c>
      <c r="I585" s="542">
        <v>36000</v>
      </c>
      <c r="J585" s="542">
        <v>36000</v>
      </c>
    </row>
    <row r="586" spans="1:10" s="37" customFormat="1" ht="15.75" x14ac:dyDescent="0.25">
      <c r="A586" s="113" t="s">
        <v>935</v>
      </c>
      <c r="B586" s="26" t="s">
        <v>59</v>
      </c>
      <c r="C586" s="22" t="s">
        <v>29</v>
      </c>
      <c r="D586" s="22" t="s">
        <v>29</v>
      </c>
      <c r="E586" s="242"/>
      <c r="F586" s="243"/>
      <c r="G586" s="244"/>
      <c r="H586" s="22"/>
      <c r="I586" s="547">
        <f>SUM(I587+I600)</f>
        <v>424320</v>
      </c>
      <c r="J586" s="547">
        <f>SUM(J587+J600)</f>
        <v>424320</v>
      </c>
    </row>
    <row r="587" spans="1:10" ht="63" x14ac:dyDescent="0.25">
      <c r="A587" s="105" t="s">
        <v>166</v>
      </c>
      <c r="B587" s="30" t="s">
        <v>59</v>
      </c>
      <c r="C587" s="28" t="s">
        <v>29</v>
      </c>
      <c r="D587" s="28" t="s">
        <v>29</v>
      </c>
      <c r="E587" s="245" t="s">
        <v>569</v>
      </c>
      <c r="F587" s="246" t="s">
        <v>487</v>
      </c>
      <c r="G587" s="247" t="s">
        <v>488</v>
      </c>
      <c r="H587" s="28"/>
      <c r="I587" s="540">
        <f>SUM(I588+I592)</f>
        <v>399320</v>
      </c>
      <c r="J587" s="540">
        <f>SUM(J588+J592)</f>
        <v>399320</v>
      </c>
    </row>
    <row r="588" spans="1:10" ht="81" customHeight="1" x14ac:dyDescent="0.25">
      <c r="A588" s="109" t="s">
        <v>167</v>
      </c>
      <c r="B588" s="54" t="s">
        <v>59</v>
      </c>
      <c r="C588" s="44" t="s">
        <v>29</v>
      </c>
      <c r="D588" s="44" t="s">
        <v>29</v>
      </c>
      <c r="E588" s="287" t="s">
        <v>247</v>
      </c>
      <c r="F588" s="288" t="s">
        <v>487</v>
      </c>
      <c r="G588" s="289" t="s">
        <v>488</v>
      </c>
      <c r="H588" s="44"/>
      <c r="I588" s="541">
        <f t="shared" ref="I588:J590" si="55">SUM(I589)</f>
        <v>148000</v>
      </c>
      <c r="J588" s="541">
        <f t="shared" si="55"/>
        <v>148000</v>
      </c>
    </row>
    <row r="589" spans="1:10" ht="31.5" x14ac:dyDescent="0.25">
      <c r="A589" s="109" t="s">
        <v>570</v>
      </c>
      <c r="B589" s="54" t="s">
        <v>59</v>
      </c>
      <c r="C589" s="44" t="s">
        <v>29</v>
      </c>
      <c r="D589" s="44" t="s">
        <v>29</v>
      </c>
      <c r="E589" s="287" t="s">
        <v>247</v>
      </c>
      <c r="F589" s="288" t="s">
        <v>10</v>
      </c>
      <c r="G589" s="289" t="s">
        <v>488</v>
      </c>
      <c r="H589" s="44"/>
      <c r="I589" s="541">
        <f t="shared" si="55"/>
        <v>148000</v>
      </c>
      <c r="J589" s="541">
        <f t="shared" si="55"/>
        <v>148000</v>
      </c>
    </row>
    <row r="590" spans="1:10" ht="15.75" x14ac:dyDescent="0.25">
      <c r="A590" s="62" t="s">
        <v>97</v>
      </c>
      <c r="B590" s="406" t="s">
        <v>59</v>
      </c>
      <c r="C590" s="44" t="s">
        <v>29</v>
      </c>
      <c r="D590" s="44" t="s">
        <v>29</v>
      </c>
      <c r="E590" s="287" t="s">
        <v>247</v>
      </c>
      <c r="F590" s="288" t="s">
        <v>10</v>
      </c>
      <c r="G590" s="289" t="s">
        <v>571</v>
      </c>
      <c r="H590" s="44"/>
      <c r="I590" s="541">
        <f t="shared" si="55"/>
        <v>148000</v>
      </c>
      <c r="J590" s="541">
        <f t="shared" si="55"/>
        <v>148000</v>
      </c>
    </row>
    <row r="591" spans="1:10" ht="31.5" x14ac:dyDescent="0.25">
      <c r="A591" s="114" t="s">
        <v>673</v>
      </c>
      <c r="B591" s="6" t="s">
        <v>59</v>
      </c>
      <c r="C591" s="44" t="s">
        <v>29</v>
      </c>
      <c r="D591" s="44" t="s">
        <v>29</v>
      </c>
      <c r="E591" s="287" t="s">
        <v>247</v>
      </c>
      <c r="F591" s="288" t="s">
        <v>10</v>
      </c>
      <c r="G591" s="289" t="s">
        <v>571</v>
      </c>
      <c r="H591" s="44" t="s">
        <v>16</v>
      </c>
      <c r="I591" s="543">
        <v>148000</v>
      </c>
      <c r="J591" s="543">
        <v>148000</v>
      </c>
    </row>
    <row r="592" spans="1:10" ht="78.75" x14ac:dyDescent="0.25">
      <c r="A592" s="106" t="s">
        <v>168</v>
      </c>
      <c r="B592" s="54" t="s">
        <v>59</v>
      </c>
      <c r="C592" s="44" t="s">
        <v>29</v>
      </c>
      <c r="D592" s="44" t="s">
        <v>29</v>
      </c>
      <c r="E592" s="287" t="s">
        <v>243</v>
      </c>
      <c r="F592" s="288" t="s">
        <v>487</v>
      </c>
      <c r="G592" s="289" t="s">
        <v>488</v>
      </c>
      <c r="H592" s="44"/>
      <c r="I592" s="541">
        <f>SUM(I593)</f>
        <v>251320</v>
      </c>
      <c r="J592" s="541">
        <f>SUM(J593)</f>
        <v>251320</v>
      </c>
    </row>
    <row r="593" spans="1:10" ht="31.5" x14ac:dyDescent="0.25">
      <c r="A593" s="106" t="s">
        <v>572</v>
      </c>
      <c r="B593" s="54" t="s">
        <v>59</v>
      </c>
      <c r="C593" s="44" t="s">
        <v>29</v>
      </c>
      <c r="D593" s="44" t="s">
        <v>29</v>
      </c>
      <c r="E593" s="287" t="s">
        <v>243</v>
      </c>
      <c r="F593" s="288" t="s">
        <v>10</v>
      </c>
      <c r="G593" s="127" t="s">
        <v>488</v>
      </c>
      <c r="H593" s="44"/>
      <c r="I593" s="541">
        <f>SUM(I594+I596+I598)</f>
        <v>251320</v>
      </c>
      <c r="J593" s="541">
        <f>SUM(J594+J596+J598)</f>
        <v>251320</v>
      </c>
    </row>
    <row r="594" spans="1:10" ht="15.75" hidden="1" x14ac:dyDescent="0.25">
      <c r="A594" s="106" t="s">
        <v>701</v>
      </c>
      <c r="B594" s="54" t="s">
        <v>59</v>
      </c>
      <c r="C594" s="44" t="s">
        <v>29</v>
      </c>
      <c r="D594" s="44" t="s">
        <v>29</v>
      </c>
      <c r="E594" s="287" t="s">
        <v>243</v>
      </c>
      <c r="F594" s="288" t="s">
        <v>10</v>
      </c>
      <c r="G594" s="289" t="s">
        <v>700</v>
      </c>
      <c r="H594" s="44"/>
      <c r="I594" s="541">
        <f>SUM(I595)</f>
        <v>0</v>
      </c>
      <c r="J594" s="541">
        <f>SUM(J595)</f>
        <v>0</v>
      </c>
    </row>
    <row r="595" spans="1:10" ht="15.75" hidden="1" x14ac:dyDescent="0.25">
      <c r="A595" s="62" t="s">
        <v>40</v>
      </c>
      <c r="B595" s="54" t="s">
        <v>59</v>
      </c>
      <c r="C595" s="44" t="s">
        <v>29</v>
      </c>
      <c r="D595" s="44" t="s">
        <v>29</v>
      </c>
      <c r="E595" s="287" t="s">
        <v>243</v>
      </c>
      <c r="F595" s="288" t="s">
        <v>10</v>
      </c>
      <c r="G595" s="289" t="s">
        <v>700</v>
      </c>
      <c r="H595" s="44" t="s">
        <v>39</v>
      </c>
      <c r="I595" s="543"/>
      <c r="J595" s="543"/>
    </row>
    <row r="596" spans="1:10" ht="31.5" x14ac:dyDescent="0.25">
      <c r="A596" s="104" t="s">
        <v>573</v>
      </c>
      <c r="B596" s="406" t="s">
        <v>59</v>
      </c>
      <c r="C596" s="2" t="s">
        <v>29</v>
      </c>
      <c r="D596" s="2" t="s">
        <v>29</v>
      </c>
      <c r="E596" s="287" t="s">
        <v>243</v>
      </c>
      <c r="F596" s="249" t="s">
        <v>10</v>
      </c>
      <c r="G596" s="250" t="s">
        <v>574</v>
      </c>
      <c r="H596" s="2"/>
      <c r="I596" s="541">
        <f>SUM(I597:I597)</f>
        <v>202095</v>
      </c>
      <c r="J596" s="541">
        <f>SUM(J597:J597)</f>
        <v>202095</v>
      </c>
    </row>
    <row r="597" spans="1:10" ht="15.75" x14ac:dyDescent="0.25">
      <c r="A597" s="62" t="s">
        <v>40</v>
      </c>
      <c r="B597" s="406" t="s">
        <v>59</v>
      </c>
      <c r="C597" s="2" t="s">
        <v>29</v>
      </c>
      <c r="D597" s="2" t="s">
        <v>29</v>
      </c>
      <c r="E597" s="287" t="s">
        <v>243</v>
      </c>
      <c r="F597" s="249" t="s">
        <v>10</v>
      </c>
      <c r="G597" s="250" t="s">
        <v>574</v>
      </c>
      <c r="H597" s="2" t="s">
        <v>39</v>
      </c>
      <c r="I597" s="543">
        <v>202095</v>
      </c>
      <c r="J597" s="543">
        <v>202095</v>
      </c>
    </row>
    <row r="598" spans="1:10" ht="15.75" x14ac:dyDescent="0.25">
      <c r="A598" s="62" t="s">
        <v>699</v>
      </c>
      <c r="B598" s="406" t="s">
        <v>59</v>
      </c>
      <c r="C598" s="2" t="s">
        <v>29</v>
      </c>
      <c r="D598" s="2" t="s">
        <v>29</v>
      </c>
      <c r="E598" s="287" t="s">
        <v>243</v>
      </c>
      <c r="F598" s="249" t="s">
        <v>10</v>
      </c>
      <c r="G598" s="250" t="s">
        <v>702</v>
      </c>
      <c r="H598" s="2"/>
      <c r="I598" s="541">
        <f>SUM(I599)</f>
        <v>49225</v>
      </c>
      <c r="J598" s="541">
        <f>SUM(J599)</f>
        <v>49225</v>
      </c>
    </row>
    <row r="599" spans="1:10" ht="31.5" x14ac:dyDescent="0.25">
      <c r="A599" s="114" t="s">
        <v>673</v>
      </c>
      <c r="B599" s="406" t="s">
        <v>59</v>
      </c>
      <c r="C599" s="2" t="s">
        <v>29</v>
      </c>
      <c r="D599" s="2" t="s">
        <v>29</v>
      </c>
      <c r="E599" s="287" t="s">
        <v>243</v>
      </c>
      <c r="F599" s="249" t="s">
        <v>10</v>
      </c>
      <c r="G599" s="250" t="s">
        <v>702</v>
      </c>
      <c r="H599" s="2" t="s">
        <v>16</v>
      </c>
      <c r="I599" s="543">
        <v>49225</v>
      </c>
      <c r="J599" s="543">
        <v>49225</v>
      </c>
    </row>
    <row r="600" spans="1:10" s="65" customFormat="1" ht="47.25" x14ac:dyDescent="0.25">
      <c r="A600" s="105" t="s">
        <v>126</v>
      </c>
      <c r="B600" s="30" t="s">
        <v>59</v>
      </c>
      <c r="C600" s="28" t="s">
        <v>29</v>
      </c>
      <c r="D600" s="28" t="s">
        <v>29</v>
      </c>
      <c r="E600" s="245" t="s">
        <v>502</v>
      </c>
      <c r="F600" s="246" t="s">
        <v>487</v>
      </c>
      <c r="G600" s="247" t="s">
        <v>488</v>
      </c>
      <c r="H600" s="28"/>
      <c r="I600" s="540">
        <f t="shared" ref="I600:J603" si="56">SUM(I601)</f>
        <v>25000</v>
      </c>
      <c r="J600" s="540">
        <f t="shared" si="56"/>
        <v>25000</v>
      </c>
    </row>
    <row r="601" spans="1:10" s="65" customFormat="1" ht="63" x14ac:dyDescent="0.25">
      <c r="A601" s="106" t="s">
        <v>162</v>
      </c>
      <c r="B601" s="54" t="s">
        <v>59</v>
      </c>
      <c r="C601" s="35" t="s">
        <v>29</v>
      </c>
      <c r="D601" s="44" t="s">
        <v>29</v>
      </c>
      <c r="E601" s="287" t="s">
        <v>242</v>
      </c>
      <c r="F601" s="288" t="s">
        <v>487</v>
      </c>
      <c r="G601" s="289" t="s">
        <v>488</v>
      </c>
      <c r="H601" s="72"/>
      <c r="I601" s="544">
        <f t="shared" si="56"/>
        <v>25000</v>
      </c>
      <c r="J601" s="544">
        <f t="shared" si="56"/>
        <v>25000</v>
      </c>
    </row>
    <row r="602" spans="1:10" s="65" customFormat="1" ht="31.5" x14ac:dyDescent="0.25">
      <c r="A602" s="106" t="s">
        <v>565</v>
      </c>
      <c r="B602" s="54" t="s">
        <v>59</v>
      </c>
      <c r="C602" s="35" t="s">
        <v>29</v>
      </c>
      <c r="D602" s="44" t="s">
        <v>29</v>
      </c>
      <c r="E602" s="287" t="s">
        <v>242</v>
      </c>
      <c r="F602" s="288" t="s">
        <v>10</v>
      </c>
      <c r="G602" s="289" t="s">
        <v>488</v>
      </c>
      <c r="H602" s="72"/>
      <c r="I602" s="544">
        <f t="shared" si="56"/>
        <v>25000</v>
      </c>
      <c r="J602" s="544">
        <f t="shared" si="56"/>
        <v>25000</v>
      </c>
    </row>
    <row r="603" spans="1:10" s="37" customFormat="1" ht="31.5" x14ac:dyDescent="0.25">
      <c r="A603" s="107" t="s">
        <v>163</v>
      </c>
      <c r="B603" s="321" t="s">
        <v>59</v>
      </c>
      <c r="C603" s="35" t="s">
        <v>29</v>
      </c>
      <c r="D603" s="44" t="s">
        <v>29</v>
      </c>
      <c r="E603" s="287" t="s">
        <v>242</v>
      </c>
      <c r="F603" s="288" t="s">
        <v>10</v>
      </c>
      <c r="G603" s="289" t="s">
        <v>566</v>
      </c>
      <c r="H603" s="72"/>
      <c r="I603" s="544">
        <f t="shared" si="56"/>
        <v>25000</v>
      </c>
      <c r="J603" s="544">
        <f t="shared" si="56"/>
        <v>25000</v>
      </c>
    </row>
    <row r="604" spans="1:10" s="37" customFormat="1" ht="31.5" x14ac:dyDescent="0.25">
      <c r="A604" s="108" t="s">
        <v>673</v>
      </c>
      <c r="B604" s="321" t="s">
        <v>59</v>
      </c>
      <c r="C604" s="44" t="s">
        <v>29</v>
      </c>
      <c r="D604" s="44" t="s">
        <v>29</v>
      </c>
      <c r="E604" s="287" t="s">
        <v>242</v>
      </c>
      <c r="F604" s="288" t="s">
        <v>10</v>
      </c>
      <c r="G604" s="289" t="s">
        <v>566</v>
      </c>
      <c r="H604" s="72" t="s">
        <v>16</v>
      </c>
      <c r="I604" s="545">
        <v>25000</v>
      </c>
      <c r="J604" s="545">
        <v>25000</v>
      </c>
    </row>
    <row r="605" spans="1:10" ht="15.75" x14ac:dyDescent="0.25">
      <c r="A605" s="117" t="s">
        <v>33</v>
      </c>
      <c r="B605" s="19" t="s">
        <v>59</v>
      </c>
      <c r="C605" s="15" t="s">
        <v>35</v>
      </c>
      <c r="D605" s="15"/>
      <c r="E605" s="239"/>
      <c r="F605" s="240"/>
      <c r="G605" s="241"/>
      <c r="H605" s="15"/>
      <c r="I605" s="538">
        <f>SUM(I606,I636)</f>
        <v>27262064</v>
      </c>
      <c r="J605" s="538">
        <f>SUM(J606,J636)</f>
        <v>27262064</v>
      </c>
    </row>
    <row r="606" spans="1:10" ht="15.75" x14ac:dyDescent="0.25">
      <c r="A606" s="113" t="s">
        <v>34</v>
      </c>
      <c r="B606" s="26" t="s">
        <v>59</v>
      </c>
      <c r="C606" s="22" t="s">
        <v>35</v>
      </c>
      <c r="D606" s="22" t="s">
        <v>10</v>
      </c>
      <c r="E606" s="242"/>
      <c r="F606" s="243"/>
      <c r="G606" s="244"/>
      <c r="H606" s="22"/>
      <c r="I606" s="539">
        <f>SUM(I607+I624+I629)</f>
        <v>21481899</v>
      </c>
      <c r="J606" s="539">
        <f>SUM(J607+J624+J629)</f>
        <v>21481899</v>
      </c>
    </row>
    <row r="607" spans="1:10" ht="31.5" x14ac:dyDescent="0.25">
      <c r="A607" s="102" t="s">
        <v>164</v>
      </c>
      <c r="B607" s="30" t="s">
        <v>59</v>
      </c>
      <c r="C607" s="28" t="s">
        <v>35</v>
      </c>
      <c r="D607" s="28" t="s">
        <v>10</v>
      </c>
      <c r="E607" s="245" t="s">
        <v>245</v>
      </c>
      <c r="F607" s="246" t="s">
        <v>487</v>
      </c>
      <c r="G607" s="247" t="s">
        <v>488</v>
      </c>
      <c r="H607" s="31"/>
      <c r="I607" s="540">
        <f>SUM(I608,I618)</f>
        <v>21444899</v>
      </c>
      <c r="J607" s="540">
        <f>SUM(J608,J618)</f>
        <v>21444899</v>
      </c>
    </row>
    <row r="608" spans="1:10" ht="33" customHeight="1" x14ac:dyDescent="0.25">
      <c r="A608" s="104" t="s">
        <v>171</v>
      </c>
      <c r="B608" s="406" t="s">
        <v>59</v>
      </c>
      <c r="C608" s="2" t="s">
        <v>35</v>
      </c>
      <c r="D608" s="2" t="s">
        <v>10</v>
      </c>
      <c r="E608" s="248" t="s">
        <v>248</v>
      </c>
      <c r="F608" s="249" t="s">
        <v>487</v>
      </c>
      <c r="G608" s="250" t="s">
        <v>488</v>
      </c>
      <c r="H608" s="2"/>
      <c r="I608" s="541">
        <f>SUM(I609)</f>
        <v>10572668</v>
      </c>
      <c r="J608" s="541">
        <f>SUM(J609)</f>
        <v>10572668</v>
      </c>
    </row>
    <row r="609" spans="1:10" ht="31.5" x14ac:dyDescent="0.25">
      <c r="A609" s="104" t="s">
        <v>577</v>
      </c>
      <c r="B609" s="406" t="s">
        <v>59</v>
      </c>
      <c r="C609" s="2" t="s">
        <v>35</v>
      </c>
      <c r="D609" s="2" t="s">
        <v>10</v>
      </c>
      <c r="E609" s="248" t="s">
        <v>248</v>
      </c>
      <c r="F609" s="249" t="s">
        <v>10</v>
      </c>
      <c r="G609" s="250" t="s">
        <v>488</v>
      </c>
      <c r="H609" s="2"/>
      <c r="I609" s="541">
        <f>SUM(I610+I614+I616)</f>
        <v>10572668</v>
      </c>
      <c r="J609" s="541">
        <f>SUM(J610+J614+J616)</f>
        <v>10572668</v>
      </c>
    </row>
    <row r="610" spans="1:10" ht="31.5" x14ac:dyDescent="0.25">
      <c r="A610" s="62" t="s">
        <v>96</v>
      </c>
      <c r="B610" s="406" t="s">
        <v>59</v>
      </c>
      <c r="C610" s="2" t="s">
        <v>35</v>
      </c>
      <c r="D610" s="2" t="s">
        <v>10</v>
      </c>
      <c r="E610" s="248" t="s">
        <v>248</v>
      </c>
      <c r="F610" s="249" t="s">
        <v>10</v>
      </c>
      <c r="G610" s="250" t="s">
        <v>520</v>
      </c>
      <c r="H610" s="2"/>
      <c r="I610" s="541">
        <f>SUM(I611:I613)</f>
        <v>10572668</v>
      </c>
      <c r="J610" s="541">
        <f>SUM(J611:J613)</f>
        <v>10572668</v>
      </c>
    </row>
    <row r="611" spans="1:10" ht="63" x14ac:dyDescent="0.25">
      <c r="A611" s="104" t="s">
        <v>86</v>
      </c>
      <c r="B611" s="406" t="s">
        <v>59</v>
      </c>
      <c r="C611" s="2" t="s">
        <v>35</v>
      </c>
      <c r="D611" s="2" t="s">
        <v>10</v>
      </c>
      <c r="E611" s="248" t="s">
        <v>248</v>
      </c>
      <c r="F611" s="249" t="s">
        <v>10</v>
      </c>
      <c r="G611" s="250" t="s">
        <v>520</v>
      </c>
      <c r="H611" s="2" t="s">
        <v>13</v>
      </c>
      <c r="I611" s="543">
        <v>9849846</v>
      </c>
      <c r="J611" s="543">
        <v>9849846</v>
      </c>
    </row>
    <row r="612" spans="1:10" ht="31.5" x14ac:dyDescent="0.25">
      <c r="A612" s="114" t="s">
        <v>673</v>
      </c>
      <c r="B612" s="6" t="s">
        <v>59</v>
      </c>
      <c r="C612" s="2" t="s">
        <v>35</v>
      </c>
      <c r="D612" s="2" t="s">
        <v>10</v>
      </c>
      <c r="E612" s="248" t="s">
        <v>248</v>
      </c>
      <c r="F612" s="249" t="s">
        <v>10</v>
      </c>
      <c r="G612" s="250" t="s">
        <v>520</v>
      </c>
      <c r="H612" s="2" t="s">
        <v>16</v>
      </c>
      <c r="I612" s="543">
        <v>709667</v>
      </c>
      <c r="J612" s="543">
        <v>709667</v>
      </c>
    </row>
    <row r="613" spans="1:10" ht="15.75" x14ac:dyDescent="0.25">
      <c r="A613" s="62" t="s">
        <v>18</v>
      </c>
      <c r="B613" s="406" t="s">
        <v>59</v>
      </c>
      <c r="C613" s="2" t="s">
        <v>35</v>
      </c>
      <c r="D613" s="2" t="s">
        <v>10</v>
      </c>
      <c r="E613" s="248" t="s">
        <v>248</v>
      </c>
      <c r="F613" s="249" t="s">
        <v>10</v>
      </c>
      <c r="G613" s="250" t="s">
        <v>520</v>
      </c>
      <c r="H613" s="2" t="s">
        <v>17</v>
      </c>
      <c r="I613" s="543">
        <v>13155</v>
      </c>
      <c r="J613" s="543">
        <v>13155</v>
      </c>
    </row>
    <row r="614" spans="1:10" ht="15.75" hidden="1" x14ac:dyDescent="0.25">
      <c r="A614" s="62" t="s">
        <v>112</v>
      </c>
      <c r="B614" s="406" t="s">
        <v>59</v>
      </c>
      <c r="C614" s="2" t="s">
        <v>35</v>
      </c>
      <c r="D614" s="2" t="s">
        <v>10</v>
      </c>
      <c r="E614" s="248" t="s">
        <v>248</v>
      </c>
      <c r="F614" s="249" t="s">
        <v>10</v>
      </c>
      <c r="G614" s="250" t="s">
        <v>510</v>
      </c>
      <c r="H614" s="2"/>
      <c r="I614" s="541">
        <f>SUM(I615)</f>
        <v>0</v>
      </c>
      <c r="J614" s="541">
        <f>SUM(J615)</f>
        <v>0</v>
      </c>
    </row>
    <row r="615" spans="1:10" ht="31.5" hidden="1" x14ac:dyDescent="0.25">
      <c r="A615" s="114" t="s">
        <v>673</v>
      </c>
      <c r="B615" s="406" t="s">
        <v>59</v>
      </c>
      <c r="C615" s="2" t="s">
        <v>35</v>
      </c>
      <c r="D615" s="2" t="s">
        <v>10</v>
      </c>
      <c r="E615" s="248" t="s">
        <v>248</v>
      </c>
      <c r="F615" s="249" t="s">
        <v>10</v>
      </c>
      <c r="G615" s="250" t="s">
        <v>510</v>
      </c>
      <c r="H615" s="2" t="s">
        <v>16</v>
      </c>
      <c r="I615" s="543"/>
      <c r="J615" s="543"/>
    </row>
    <row r="616" spans="1:10" ht="31.5" hidden="1" x14ac:dyDescent="0.25">
      <c r="A616" s="62" t="s">
        <v>710</v>
      </c>
      <c r="B616" s="406" t="s">
        <v>59</v>
      </c>
      <c r="C616" s="2" t="s">
        <v>35</v>
      </c>
      <c r="D616" s="2" t="s">
        <v>10</v>
      </c>
      <c r="E616" s="248" t="s">
        <v>248</v>
      </c>
      <c r="F616" s="249" t="s">
        <v>10</v>
      </c>
      <c r="G616" s="250" t="s">
        <v>709</v>
      </c>
      <c r="H616" s="2"/>
      <c r="I616" s="541">
        <f>SUM(I617)</f>
        <v>0</v>
      </c>
      <c r="J616" s="541">
        <f>SUM(J617)</f>
        <v>0</v>
      </c>
    </row>
    <row r="617" spans="1:10" ht="31.5" hidden="1" x14ac:dyDescent="0.25">
      <c r="A617" s="114" t="s">
        <v>673</v>
      </c>
      <c r="B617" s="406" t="s">
        <v>59</v>
      </c>
      <c r="C617" s="2" t="s">
        <v>35</v>
      </c>
      <c r="D617" s="2" t="s">
        <v>10</v>
      </c>
      <c r="E617" s="248" t="s">
        <v>248</v>
      </c>
      <c r="F617" s="249" t="s">
        <v>10</v>
      </c>
      <c r="G617" s="250" t="s">
        <v>709</v>
      </c>
      <c r="H617" s="2" t="s">
        <v>16</v>
      </c>
      <c r="I617" s="543"/>
      <c r="J617" s="543"/>
    </row>
    <row r="618" spans="1:10" ht="33" customHeight="1" x14ac:dyDescent="0.25">
      <c r="A618" s="62" t="s">
        <v>172</v>
      </c>
      <c r="B618" s="406" t="s">
        <v>59</v>
      </c>
      <c r="C618" s="2" t="s">
        <v>35</v>
      </c>
      <c r="D618" s="2" t="s">
        <v>10</v>
      </c>
      <c r="E618" s="248" t="s">
        <v>578</v>
      </c>
      <c r="F618" s="249" t="s">
        <v>487</v>
      </c>
      <c r="G618" s="250" t="s">
        <v>488</v>
      </c>
      <c r="H618" s="2"/>
      <c r="I618" s="541">
        <f>SUM(I619)</f>
        <v>10872231</v>
      </c>
      <c r="J618" s="541">
        <f>SUM(J619)</f>
        <v>10872231</v>
      </c>
    </row>
    <row r="619" spans="1:10" ht="15.75" x14ac:dyDescent="0.25">
      <c r="A619" s="62" t="s">
        <v>579</v>
      </c>
      <c r="B619" s="406" t="s">
        <v>59</v>
      </c>
      <c r="C619" s="2" t="s">
        <v>35</v>
      </c>
      <c r="D619" s="2" t="s">
        <v>10</v>
      </c>
      <c r="E619" s="248" t="s">
        <v>249</v>
      </c>
      <c r="F619" s="249" t="s">
        <v>10</v>
      </c>
      <c r="G619" s="250" t="s">
        <v>488</v>
      </c>
      <c r="H619" s="2"/>
      <c r="I619" s="541">
        <f>SUM(I620)</f>
        <v>10872231</v>
      </c>
      <c r="J619" s="541">
        <f>SUM(J620)</f>
        <v>10872231</v>
      </c>
    </row>
    <row r="620" spans="1:10" ht="31.5" x14ac:dyDescent="0.25">
      <c r="A620" s="62" t="s">
        <v>96</v>
      </c>
      <c r="B620" s="406" t="s">
        <v>59</v>
      </c>
      <c r="C620" s="2" t="s">
        <v>35</v>
      </c>
      <c r="D620" s="2" t="s">
        <v>10</v>
      </c>
      <c r="E620" s="248" t="s">
        <v>249</v>
      </c>
      <c r="F620" s="249" t="s">
        <v>10</v>
      </c>
      <c r="G620" s="250" t="s">
        <v>520</v>
      </c>
      <c r="H620" s="2"/>
      <c r="I620" s="541">
        <f>SUM(I621:I623)</f>
        <v>10872231</v>
      </c>
      <c r="J620" s="541">
        <f>SUM(J621:J623)</f>
        <v>10872231</v>
      </c>
    </row>
    <row r="621" spans="1:10" ht="63" x14ac:dyDescent="0.25">
      <c r="A621" s="104" t="s">
        <v>86</v>
      </c>
      <c r="B621" s="406" t="s">
        <v>59</v>
      </c>
      <c r="C621" s="2" t="s">
        <v>35</v>
      </c>
      <c r="D621" s="2" t="s">
        <v>10</v>
      </c>
      <c r="E621" s="248" t="s">
        <v>249</v>
      </c>
      <c r="F621" s="249" t="s">
        <v>10</v>
      </c>
      <c r="G621" s="250" t="s">
        <v>520</v>
      </c>
      <c r="H621" s="2" t="s">
        <v>13</v>
      </c>
      <c r="I621" s="543">
        <v>10074952</v>
      </c>
      <c r="J621" s="543">
        <v>10074952</v>
      </c>
    </row>
    <row r="622" spans="1:10" ht="31.5" x14ac:dyDescent="0.25">
      <c r="A622" s="114" t="s">
        <v>673</v>
      </c>
      <c r="B622" s="6" t="s">
        <v>59</v>
      </c>
      <c r="C622" s="2" t="s">
        <v>35</v>
      </c>
      <c r="D622" s="2" t="s">
        <v>10</v>
      </c>
      <c r="E622" s="248" t="s">
        <v>249</v>
      </c>
      <c r="F622" s="249" t="s">
        <v>10</v>
      </c>
      <c r="G622" s="250" t="s">
        <v>520</v>
      </c>
      <c r="H622" s="2" t="s">
        <v>16</v>
      </c>
      <c r="I622" s="543">
        <v>792432</v>
      </c>
      <c r="J622" s="543">
        <v>792432</v>
      </c>
    </row>
    <row r="623" spans="1:10" ht="15.75" x14ac:dyDescent="0.25">
      <c r="A623" s="62" t="s">
        <v>18</v>
      </c>
      <c r="B623" s="406" t="s">
        <v>59</v>
      </c>
      <c r="C623" s="2" t="s">
        <v>35</v>
      </c>
      <c r="D623" s="2" t="s">
        <v>10</v>
      </c>
      <c r="E623" s="248" t="s">
        <v>249</v>
      </c>
      <c r="F623" s="249" t="s">
        <v>10</v>
      </c>
      <c r="G623" s="250" t="s">
        <v>520</v>
      </c>
      <c r="H623" s="2" t="s">
        <v>17</v>
      </c>
      <c r="I623" s="543">
        <v>4847</v>
      </c>
      <c r="J623" s="543">
        <v>4847</v>
      </c>
    </row>
    <row r="624" spans="1:10" s="37" customFormat="1" ht="63" x14ac:dyDescent="0.25">
      <c r="A624" s="105" t="s">
        <v>142</v>
      </c>
      <c r="B624" s="30" t="s">
        <v>59</v>
      </c>
      <c r="C624" s="28" t="s">
        <v>35</v>
      </c>
      <c r="D624" s="42" t="s">
        <v>10</v>
      </c>
      <c r="E624" s="257" t="s">
        <v>218</v>
      </c>
      <c r="F624" s="258" t="s">
        <v>487</v>
      </c>
      <c r="G624" s="259" t="s">
        <v>488</v>
      </c>
      <c r="H624" s="28"/>
      <c r="I624" s="540">
        <f t="shared" ref="I624:J627" si="57">SUM(I625)</f>
        <v>12000</v>
      </c>
      <c r="J624" s="540">
        <f t="shared" si="57"/>
        <v>12000</v>
      </c>
    </row>
    <row r="625" spans="1:10" s="37" customFormat="1" ht="110.25" x14ac:dyDescent="0.25">
      <c r="A625" s="106" t="s">
        <v>158</v>
      </c>
      <c r="B625" s="54" t="s">
        <v>59</v>
      </c>
      <c r="C625" s="2" t="s">
        <v>35</v>
      </c>
      <c r="D625" s="35" t="s">
        <v>10</v>
      </c>
      <c r="E625" s="290" t="s">
        <v>220</v>
      </c>
      <c r="F625" s="291" t="s">
        <v>487</v>
      </c>
      <c r="G625" s="292" t="s">
        <v>488</v>
      </c>
      <c r="H625" s="2"/>
      <c r="I625" s="541">
        <f t="shared" si="57"/>
        <v>12000</v>
      </c>
      <c r="J625" s="541">
        <f t="shared" si="57"/>
        <v>12000</v>
      </c>
    </row>
    <row r="626" spans="1:10" s="37" customFormat="1" ht="47.25" x14ac:dyDescent="0.25">
      <c r="A626" s="106" t="s">
        <v>507</v>
      </c>
      <c r="B626" s="54" t="s">
        <v>59</v>
      </c>
      <c r="C626" s="2" t="s">
        <v>35</v>
      </c>
      <c r="D626" s="35" t="s">
        <v>10</v>
      </c>
      <c r="E626" s="290" t="s">
        <v>220</v>
      </c>
      <c r="F626" s="291" t="s">
        <v>10</v>
      </c>
      <c r="G626" s="292" t="s">
        <v>488</v>
      </c>
      <c r="H626" s="2"/>
      <c r="I626" s="541">
        <f t="shared" si="57"/>
        <v>12000</v>
      </c>
      <c r="J626" s="541">
        <f t="shared" si="57"/>
        <v>12000</v>
      </c>
    </row>
    <row r="627" spans="1:10" s="37" customFormat="1" ht="31.5" x14ac:dyDescent="0.25">
      <c r="A627" s="62" t="s">
        <v>111</v>
      </c>
      <c r="B627" s="406" t="s">
        <v>59</v>
      </c>
      <c r="C627" s="2" t="s">
        <v>35</v>
      </c>
      <c r="D627" s="35" t="s">
        <v>10</v>
      </c>
      <c r="E627" s="290" t="s">
        <v>220</v>
      </c>
      <c r="F627" s="291" t="s">
        <v>10</v>
      </c>
      <c r="G627" s="292" t="s">
        <v>508</v>
      </c>
      <c r="H627" s="2"/>
      <c r="I627" s="541">
        <f t="shared" si="57"/>
        <v>12000</v>
      </c>
      <c r="J627" s="541">
        <f t="shared" si="57"/>
        <v>12000</v>
      </c>
    </row>
    <row r="628" spans="1:10" ht="31.5" x14ac:dyDescent="0.25">
      <c r="A628" s="114" t="s">
        <v>673</v>
      </c>
      <c r="B628" s="6" t="s">
        <v>59</v>
      </c>
      <c r="C628" s="2" t="s">
        <v>35</v>
      </c>
      <c r="D628" s="35" t="s">
        <v>10</v>
      </c>
      <c r="E628" s="290" t="s">
        <v>220</v>
      </c>
      <c r="F628" s="291" t="s">
        <v>10</v>
      </c>
      <c r="G628" s="292" t="s">
        <v>508</v>
      </c>
      <c r="H628" s="2" t="s">
        <v>16</v>
      </c>
      <c r="I628" s="542">
        <v>12000</v>
      </c>
      <c r="J628" s="542">
        <v>12000</v>
      </c>
    </row>
    <row r="629" spans="1:10" s="65" customFormat="1" ht="31.5" x14ac:dyDescent="0.25">
      <c r="A629" s="102" t="s">
        <v>149</v>
      </c>
      <c r="B629" s="30" t="s">
        <v>59</v>
      </c>
      <c r="C629" s="28" t="s">
        <v>35</v>
      </c>
      <c r="D629" s="28" t="s">
        <v>10</v>
      </c>
      <c r="E629" s="245" t="s">
        <v>223</v>
      </c>
      <c r="F629" s="246" t="s">
        <v>487</v>
      </c>
      <c r="G629" s="247" t="s">
        <v>488</v>
      </c>
      <c r="H629" s="31"/>
      <c r="I629" s="540">
        <f>SUM(I630)</f>
        <v>25000</v>
      </c>
      <c r="J629" s="540">
        <f>SUM(J630)</f>
        <v>25000</v>
      </c>
    </row>
    <row r="630" spans="1:10" s="65" customFormat="1" ht="63" x14ac:dyDescent="0.25">
      <c r="A630" s="104" t="s">
        <v>173</v>
      </c>
      <c r="B630" s="406" t="s">
        <v>59</v>
      </c>
      <c r="C630" s="2" t="s">
        <v>35</v>
      </c>
      <c r="D630" s="2" t="s">
        <v>10</v>
      </c>
      <c r="E630" s="248" t="s">
        <v>250</v>
      </c>
      <c r="F630" s="249" t="s">
        <v>487</v>
      </c>
      <c r="G630" s="250" t="s">
        <v>488</v>
      </c>
      <c r="H630" s="2"/>
      <c r="I630" s="541">
        <f>SUM(I631)</f>
        <v>25000</v>
      </c>
      <c r="J630" s="541">
        <f>SUM(J631)</f>
        <v>25000</v>
      </c>
    </row>
    <row r="631" spans="1:10" s="65" customFormat="1" ht="33.75" customHeight="1" x14ac:dyDescent="0.25">
      <c r="A631" s="104" t="s">
        <v>580</v>
      </c>
      <c r="B631" s="406" t="s">
        <v>59</v>
      </c>
      <c r="C631" s="2" t="s">
        <v>35</v>
      </c>
      <c r="D631" s="2" t="s">
        <v>10</v>
      </c>
      <c r="E631" s="248" t="s">
        <v>250</v>
      </c>
      <c r="F631" s="249" t="s">
        <v>12</v>
      </c>
      <c r="G631" s="250" t="s">
        <v>488</v>
      </c>
      <c r="H631" s="2"/>
      <c r="I631" s="541">
        <f>SUM(I632+I634)</f>
        <v>25000</v>
      </c>
      <c r="J631" s="541">
        <f>SUM(J632+J634)</f>
        <v>25000</v>
      </c>
    </row>
    <row r="632" spans="1:10" s="65" customFormat="1" ht="16.5" hidden="1" customHeight="1" x14ac:dyDescent="0.25">
      <c r="A632" s="62" t="s">
        <v>112</v>
      </c>
      <c r="B632" s="406" t="s">
        <v>59</v>
      </c>
      <c r="C632" s="2" t="s">
        <v>35</v>
      </c>
      <c r="D632" s="2" t="s">
        <v>10</v>
      </c>
      <c r="E632" s="248" t="s">
        <v>250</v>
      </c>
      <c r="F632" s="249" t="s">
        <v>12</v>
      </c>
      <c r="G632" s="250" t="s">
        <v>510</v>
      </c>
      <c r="H632" s="2"/>
      <c r="I632" s="541">
        <f>SUM(I633)</f>
        <v>0</v>
      </c>
      <c r="J632" s="541">
        <f>SUM(J633)</f>
        <v>0</v>
      </c>
    </row>
    <row r="633" spans="1:10" s="65" customFormat="1" ht="33.75" hidden="1" customHeight="1" x14ac:dyDescent="0.25">
      <c r="A633" s="114" t="s">
        <v>673</v>
      </c>
      <c r="B633" s="6" t="s">
        <v>59</v>
      </c>
      <c r="C633" s="2" t="s">
        <v>35</v>
      </c>
      <c r="D633" s="2" t="s">
        <v>10</v>
      </c>
      <c r="E633" s="248" t="s">
        <v>250</v>
      </c>
      <c r="F633" s="249" t="s">
        <v>12</v>
      </c>
      <c r="G633" s="250" t="s">
        <v>510</v>
      </c>
      <c r="H633" s="2" t="s">
        <v>16</v>
      </c>
      <c r="I633" s="543"/>
      <c r="J633" s="543"/>
    </row>
    <row r="634" spans="1:10" s="65" customFormat="1" ht="31.5" x14ac:dyDescent="0.25">
      <c r="A634" s="62" t="s">
        <v>582</v>
      </c>
      <c r="B634" s="406" t="s">
        <v>59</v>
      </c>
      <c r="C634" s="2" t="s">
        <v>35</v>
      </c>
      <c r="D634" s="2" t="s">
        <v>10</v>
      </c>
      <c r="E634" s="248" t="s">
        <v>250</v>
      </c>
      <c r="F634" s="249" t="s">
        <v>12</v>
      </c>
      <c r="G634" s="250" t="s">
        <v>581</v>
      </c>
      <c r="H634" s="2"/>
      <c r="I634" s="541">
        <f>SUM(I635)</f>
        <v>25000</v>
      </c>
      <c r="J634" s="541">
        <f>SUM(J635)</f>
        <v>25000</v>
      </c>
    </row>
    <row r="635" spans="1:10" s="65" customFormat="1" ht="31.5" x14ac:dyDescent="0.25">
      <c r="A635" s="114" t="s">
        <v>673</v>
      </c>
      <c r="B635" s="6" t="s">
        <v>59</v>
      </c>
      <c r="C635" s="2" t="s">
        <v>35</v>
      </c>
      <c r="D635" s="2" t="s">
        <v>10</v>
      </c>
      <c r="E635" s="248" t="s">
        <v>250</v>
      </c>
      <c r="F635" s="249" t="s">
        <v>12</v>
      </c>
      <c r="G635" s="250" t="s">
        <v>581</v>
      </c>
      <c r="H635" s="2" t="s">
        <v>16</v>
      </c>
      <c r="I635" s="543">
        <v>25000</v>
      </c>
      <c r="J635" s="543">
        <v>25000</v>
      </c>
    </row>
    <row r="636" spans="1:10" ht="15.75" x14ac:dyDescent="0.25">
      <c r="A636" s="113" t="s">
        <v>36</v>
      </c>
      <c r="B636" s="26" t="s">
        <v>59</v>
      </c>
      <c r="C636" s="22" t="s">
        <v>35</v>
      </c>
      <c r="D636" s="22" t="s">
        <v>20</v>
      </c>
      <c r="E636" s="242"/>
      <c r="F636" s="243"/>
      <c r="G636" s="244"/>
      <c r="H636" s="22"/>
      <c r="I636" s="539">
        <f>SUM(I637,I656)</f>
        <v>5780165</v>
      </c>
      <c r="J636" s="539">
        <f>SUM(J637,J656)</f>
        <v>5780165</v>
      </c>
    </row>
    <row r="637" spans="1:10" ht="31.5" x14ac:dyDescent="0.25">
      <c r="A637" s="102" t="s">
        <v>164</v>
      </c>
      <c r="B637" s="30" t="s">
        <v>59</v>
      </c>
      <c r="C637" s="28" t="s">
        <v>35</v>
      </c>
      <c r="D637" s="28" t="s">
        <v>20</v>
      </c>
      <c r="E637" s="245" t="s">
        <v>245</v>
      </c>
      <c r="F637" s="246" t="s">
        <v>487</v>
      </c>
      <c r="G637" s="247" t="s">
        <v>488</v>
      </c>
      <c r="H637" s="28"/>
      <c r="I637" s="540">
        <f>SUM(I644+I638)</f>
        <v>5774165</v>
      </c>
      <c r="J637" s="540">
        <f>SUM(J644+J638)</f>
        <v>5774165</v>
      </c>
    </row>
    <row r="638" spans="1:10" ht="47.25" hidden="1" x14ac:dyDescent="0.25">
      <c r="A638" s="62" t="s">
        <v>172</v>
      </c>
      <c r="B638" s="406" t="s">
        <v>59</v>
      </c>
      <c r="C638" s="2" t="s">
        <v>35</v>
      </c>
      <c r="D638" s="2" t="s">
        <v>20</v>
      </c>
      <c r="E638" s="248" t="s">
        <v>578</v>
      </c>
      <c r="F638" s="249" t="s">
        <v>487</v>
      </c>
      <c r="G638" s="250" t="s">
        <v>488</v>
      </c>
      <c r="H638" s="2"/>
      <c r="I638" s="541">
        <f>SUM(I639)</f>
        <v>0</v>
      </c>
      <c r="J638" s="541">
        <f>SUM(J639)</f>
        <v>0</v>
      </c>
    </row>
    <row r="639" spans="1:10" ht="16.5" hidden="1" customHeight="1" x14ac:dyDescent="0.25">
      <c r="A639" s="109" t="s">
        <v>903</v>
      </c>
      <c r="B639" s="406" t="s">
        <v>59</v>
      </c>
      <c r="C639" s="2" t="s">
        <v>35</v>
      </c>
      <c r="D639" s="2" t="s">
        <v>20</v>
      </c>
      <c r="E639" s="248" t="s">
        <v>249</v>
      </c>
      <c r="F639" s="249" t="s">
        <v>12</v>
      </c>
      <c r="G639" s="250" t="s">
        <v>488</v>
      </c>
      <c r="H639" s="2"/>
      <c r="I639" s="541">
        <f>SUM(I640+I642)</f>
        <v>0</v>
      </c>
      <c r="J639" s="541">
        <f>SUM(J640+J642)</f>
        <v>0</v>
      </c>
    </row>
    <row r="640" spans="1:10" ht="31.5" hidden="1" x14ac:dyDescent="0.25">
      <c r="A640" s="109" t="s">
        <v>902</v>
      </c>
      <c r="B640" s="406" t="s">
        <v>59</v>
      </c>
      <c r="C640" s="2" t="s">
        <v>35</v>
      </c>
      <c r="D640" s="2" t="s">
        <v>20</v>
      </c>
      <c r="E640" s="248" t="s">
        <v>249</v>
      </c>
      <c r="F640" s="249" t="s">
        <v>12</v>
      </c>
      <c r="G640" s="250" t="s">
        <v>901</v>
      </c>
      <c r="H640" s="2"/>
      <c r="I640" s="541">
        <f>SUM(I641)</f>
        <v>0</v>
      </c>
      <c r="J640" s="541">
        <f>SUM(J641)</f>
        <v>0</v>
      </c>
    </row>
    <row r="641" spans="1:10" ht="15.75" hidden="1" x14ac:dyDescent="0.25">
      <c r="A641" s="109" t="s">
        <v>21</v>
      </c>
      <c r="B641" s="406" t="s">
        <v>59</v>
      </c>
      <c r="C641" s="2" t="s">
        <v>35</v>
      </c>
      <c r="D641" s="2" t="s">
        <v>20</v>
      </c>
      <c r="E641" s="248" t="s">
        <v>249</v>
      </c>
      <c r="F641" s="249" t="s">
        <v>12</v>
      </c>
      <c r="G641" s="250" t="s">
        <v>901</v>
      </c>
      <c r="H641" s="2" t="s">
        <v>70</v>
      </c>
      <c r="I641" s="543"/>
      <c r="J641" s="543"/>
    </row>
    <row r="642" spans="1:10" ht="31.5" hidden="1" x14ac:dyDescent="0.25">
      <c r="A642" s="109" t="s">
        <v>550</v>
      </c>
      <c r="B642" s="406" t="s">
        <v>59</v>
      </c>
      <c r="C642" s="2" t="s">
        <v>35</v>
      </c>
      <c r="D642" s="2" t="s">
        <v>20</v>
      </c>
      <c r="E642" s="248" t="s">
        <v>249</v>
      </c>
      <c r="F642" s="249" t="s">
        <v>12</v>
      </c>
      <c r="G642" s="250" t="s">
        <v>549</v>
      </c>
      <c r="H642" s="2"/>
      <c r="I642" s="541">
        <f>SUM(I643)</f>
        <v>0</v>
      </c>
      <c r="J642" s="541">
        <f>SUM(J643)</f>
        <v>0</v>
      </c>
    </row>
    <row r="643" spans="1:10" ht="15.75" hidden="1" x14ac:dyDescent="0.25">
      <c r="A643" s="109" t="s">
        <v>21</v>
      </c>
      <c r="B643" s="406" t="s">
        <v>59</v>
      </c>
      <c r="C643" s="2" t="s">
        <v>35</v>
      </c>
      <c r="D643" s="2" t="s">
        <v>20</v>
      </c>
      <c r="E643" s="248" t="s">
        <v>249</v>
      </c>
      <c r="F643" s="249" t="s">
        <v>12</v>
      </c>
      <c r="G643" s="250" t="s">
        <v>549</v>
      </c>
      <c r="H643" s="2" t="s">
        <v>70</v>
      </c>
      <c r="I643" s="543"/>
      <c r="J643" s="543"/>
    </row>
    <row r="644" spans="1:10" ht="48.75" customHeight="1" x14ac:dyDescent="0.25">
      <c r="A644" s="62" t="s">
        <v>174</v>
      </c>
      <c r="B644" s="406" t="s">
        <v>59</v>
      </c>
      <c r="C644" s="2" t="s">
        <v>35</v>
      </c>
      <c r="D644" s="2" t="s">
        <v>20</v>
      </c>
      <c r="E644" s="248" t="s">
        <v>251</v>
      </c>
      <c r="F644" s="249" t="s">
        <v>487</v>
      </c>
      <c r="G644" s="250" t="s">
        <v>488</v>
      </c>
      <c r="H644" s="2"/>
      <c r="I644" s="541">
        <f>SUM(I645+I649)</f>
        <v>5774165</v>
      </c>
      <c r="J644" s="541">
        <f>SUM(J645+J649)</f>
        <v>5774165</v>
      </c>
    </row>
    <row r="645" spans="1:10" ht="78.75" x14ac:dyDescent="0.25">
      <c r="A645" s="62" t="s">
        <v>586</v>
      </c>
      <c r="B645" s="406" t="s">
        <v>59</v>
      </c>
      <c r="C645" s="2" t="s">
        <v>35</v>
      </c>
      <c r="D645" s="2" t="s">
        <v>20</v>
      </c>
      <c r="E645" s="248" t="s">
        <v>251</v>
      </c>
      <c r="F645" s="249" t="s">
        <v>10</v>
      </c>
      <c r="G645" s="250" t="s">
        <v>488</v>
      </c>
      <c r="H645" s="2"/>
      <c r="I645" s="541">
        <f>SUM(I646)</f>
        <v>1133792</v>
      </c>
      <c r="J645" s="541">
        <f>SUM(J646)</f>
        <v>1133792</v>
      </c>
    </row>
    <row r="646" spans="1:10" ht="31.5" x14ac:dyDescent="0.25">
      <c r="A646" s="62" t="s">
        <v>85</v>
      </c>
      <c r="B646" s="406" t="s">
        <v>59</v>
      </c>
      <c r="C646" s="44" t="s">
        <v>35</v>
      </c>
      <c r="D646" s="44" t="s">
        <v>20</v>
      </c>
      <c r="E646" s="287" t="s">
        <v>251</v>
      </c>
      <c r="F646" s="288" t="s">
        <v>587</v>
      </c>
      <c r="G646" s="289" t="s">
        <v>492</v>
      </c>
      <c r="H646" s="44"/>
      <c r="I646" s="541">
        <f>SUM(I647:I648)</f>
        <v>1133792</v>
      </c>
      <c r="J646" s="541">
        <f>SUM(J647:J648)</f>
        <v>1133792</v>
      </c>
    </row>
    <row r="647" spans="1:10" ht="63" x14ac:dyDescent="0.25">
      <c r="A647" s="104" t="s">
        <v>86</v>
      </c>
      <c r="B647" s="406" t="s">
        <v>59</v>
      </c>
      <c r="C647" s="2" t="s">
        <v>35</v>
      </c>
      <c r="D647" s="2" t="s">
        <v>20</v>
      </c>
      <c r="E647" s="248" t="s">
        <v>251</v>
      </c>
      <c r="F647" s="249" t="s">
        <v>587</v>
      </c>
      <c r="G647" s="250" t="s">
        <v>492</v>
      </c>
      <c r="H647" s="2" t="s">
        <v>13</v>
      </c>
      <c r="I647" s="543">
        <v>1133792</v>
      </c>
      <c r="J647" s="543">
        <v>1133792</v>
      </c>
    </row>
    <row r="648" spans="1:10" ht="15.75" hidden="1" x14ac:dyDescent="0.25">
      <c r="A648" s="62" t="s">
        <v>18</v>
      </c>
      <c r="B648" s="406" t="s">
        <v>59</v>
      </c>
      <c r="C648" s="2" t="s">
        <v>35</v>
      </c>
      <c r="D648" s="2" t="s">
        <v>20</v>
      </c>
      <c r="E648" s="248" t="s">
        <v>251</v>
      </c>
      <c r="F648" s="249" t="s">
        <v>587</v>
      </c>
      <c r="G648" s="250" t="s">
        <v>492</v>
      </c>
      <c r="H648" s="2" t="s">
        <v>17</v>
      </c>
      <c r="I648" s="543"/>
      <c r="J648" s="543"/>
    </row>
    <row r="649" spans="1:10" ht="47.25" x14ac:dyDescent="0.25">
      <c r="A649" s="62" t="s">
        <v>583</v>
      </c>
      <c r="B649" s="406" t="s">
        <v>59</v>
      </c>
      <c r="C649" s="2" t="s">
        <v>35</v>
      </c>
      <c r="D649" s="2" t="s">
        <v>20</v>
      </c>
      <c r="E649" s="248" t="s">
        <v>251</v>
      </c>
      <c r="F649" s="249" t="s">
        <v>12</v>
      </c>
      <c r="G649" s="250" t="s">
        <v>488</v>
      </c>
      <c r="H649" s="2"/>
      <c r="I649" s="541">
        <f>SUM(I650+I652)</f>
        <v>4640373</v>
      </c>
      <c r="J649" s="541">
        <f>SUM(J650+J652)</f>
        <v>4640373</v>
      </c>
    </row>
    <row r="650" spans="1:10" ht="47.25" x14ac:dyDescent="0.25">
      <c r="A650" s="62" t="s">
        <v>98</v>
      </c>
      <c r="B650" s="406" t="s">
        <v>59</v>
      </c>
      <c r="C650" s="2" t="s">
        <v>35</v>
      </c>
      <c r="D650" s="2" t="s">
        <v>20</v>
      </c>
      <c r="E650" s="248" t="s">
        <v>251</v>
      </c>
      <c r="F650" s="249" t="s">
        <v>584</v>
      </c>
      <c r="G650" s="250" t="s">
        <v>585</v>
      </c>
      <c r="H650" s="2"/>
      <c r="I650" s="541">
        <f>SUM(I651)</f>
        <v>52872</v>
      </c>
      <c r="J650" s="541">
        <f>SUM(J651)</f>
        <v>52872</v>
      </c>
    </row>
    <row r="651" spans="1:10" ht="63" x14ac:dyDescent="0.25">
      <c r="A651" s="104" t="s">
        <v>86</v>
      </c>
      <c r="B651" s="406" t="s">
        <v>59</v>
      </c>
      <c r="C651" s="2" t="s">
        <v>35</v>
      </c>
      <c r="D651" s="2" t="s">
        <v>20</v>
      </c>
      <c r="E651" s="248" t="s">
        <v>251</v>
      </c>
      <c r="F651" s="249" t="s">
        <v>584</v>
      </c>
      <c r="G651" s="250" t="s">
        <v>585</v>
      </c>
      <c r="H651" s="2" t="s">
        <v>13</v>
      </c>
      <c r="I651" s="543">
        <v>52872</v>
      </c>
      <c r="J651" s="543">
        <v>52872</v>
      </c>
    </row>
    <row r="652" spans="1:10" ht="31.5" x14ac:dyDescent="0.25">
      <c r="A652" s="62" t="s">
        <v>96</v>
      </c>
      <c r="B652" s="406" t="s">
        <v>59</v>
      </c>
      <c r="C652" s="2" t="s">
        <v>35</v>
      </c>
      <c r="D652" s="2" t="s">
        <v>20</v>
      </c>
      <c r="E652" s="248" t="s">
        <v>251</v>
      </c>
      <c r="F652" s="249" t="s">
        <v>584</v>
      </c>
      <c r="G652" s="250" t="s">
        <v>520</v>
      </c>
      <c r="H652" s="2"/>
      <c r="I652" s="541">
        <f>SUM(I653:I655)</f>
        <v>4587501</v>
      </c>
      <c r="J652" s="541">
        <f>SUM(J653:J655)</f>
        <v>4587501</v>
      </c>
    </row>
    <row r="653" spans="1:10" ht="63" x14ac:dyDescent="0.25">
      <c r="A653" s="104" t="s">
        <v>86</v>
      </c>
      <c r="B653" s="406" t="s">
        <v>59</v>
      </c>
      <c r="C653" s="2" t="s">
        <v>35</v>
      </c>
      <c r="D653" s="2" t="s">
        <v>20</v>
      </c>
      <c r="E653" s="248" t="s">
        <v>251</v>
      </c>
      <c r="F653" s="249" t="s">
        <v>584</v>
      </c>
      <c r="G653" s="250" t="s">
        <v>520</v>
      </c>
      <c r="H653" s="2" t="s">
        <v>13</v>
      </c>
      <c r="I653" s="543">
        <v>4411301</v>
      </c>
      <c r="J653" s="543">
        <v>4411301</v>
      </c>
    </row>
    <row r="654" spans="1:10" ht="31.5" x14ac:dyDescent="0.25">
      <c r="A654" s="114" t="s">
        <v>673</v>
      </c>
      <c r="B654" s="6" t="s">
        <v>59</v>
      </c>
      <c r="C654" s="2" t="s">
        <v>35</v>
      </c>
      <c r="D654" s="2" t="s">
        <v>20</v>
      </c>
      <c r="E654" s="248" t="s">
        <v>251</v>
      </c>
      <c r="F654" s="249" t="s">
        <v>584</v>
      </c>
      <c r="G654" s="250" t="s">
        <v>520</v>
      </c>
      <c r="H654" s="2" t="s">
        <v>16</v>
      </c>
      <c r="I654" s="543">
        <v>176000</v>
      </c>
      <c r="J654" s="543">
        <v>176000</v>
      </c>
    </row>
    <row r="655" spans="1:10" ht="15.75" x14ac:dyDescent="0.25">
      <c r="A655" s="62" t="s">
        <v>18</v>
      </c>
      <c r="B655" s="406" t="s">
        <v>59</v>
      </c>
      <c r="C655" s="2" t="s">
        <v>35</v>
      </c>
      <c r="D655" s="2" t="s">
        <v>20</v>
      </c>
      <c r="E655" s="248" t="s">
        <v>251</v>
      </c>
      <c r="F655" s="249" t="s">
        <v>584</v>
      </c>
      <c r="G655" s="250" t="s">
        <v>520</v>
      </c>
      <c r="H655" s="2" t="s">
        <v>17</v>
      </c>
      <c r="I655" s="543">
        <v>200</v>
      </c>
      <c r="J655" s="543">
        <v>200</v>
      </c>
    </row>
    <row r="656" spans="1:10" ht="47.25" x14ac:dyDescent="0.25">
      <c r="A656" s="105" t="s">
        <v>117</v>
      </c>
      <c r="B656" s="30" t="s">
        <v>59</v>
      </c>
      <c r="C656" s="28" t="s">
        <v>35</v>
      </c>
      <c r="D656" s="28" t="s">
        <v>20</v>
      </c>
      <c r="E656" s="245" t="s">
        <v>490</v>
      </c>
      <c r="F656" s="246" t="s">
        <v>487</v>
      </c>
      <c r="G656" s="247" t="s">
        <v>488</v>
      </c>
      <c r="H656" s="28"/>
      <c r="I656" s="540">
        <f t="shared" ref="I656:J659" si="58">SUM(I657)</f>
        <v>6000</v>
      </c>
      <c r="J656" s="540">
        <f t="shared" si="58"/>
        <v>6000</v>
      </c>
    </row>
    <row r="657" spans="1:10" ht="63" x14ac:dyDescent="0.25">
      <c r="A657" s="106" t="s">
        <v>130</v>
      </c>
      <c r="B657" s="54" t="s">
        <v>59</v>
      </c>
      <c r="C657" s="2" t="s">
        <v>35</v>
      </c>
      <c r="D657" s="2" t="s">
        <v>20</v>
      </c>
      <c r="E657" s="248" t="s">
        <v>202</v>
      </c>
      <c r="F657" s="249" t="s">
        <v>487</v>
      </c>
      <c r="G657" s="250" t="s">
        <v>488</v>
      </c>
      <c r="H657" s="44"/>
      <c r="I657" s="541">
        <f t="shared" si="58"/>
        <v>6000</v>
      </c>
      <c r="J657" s="541">
        <f t="shared" si="58"/>
        <v>6000</v>
      </c>
    </row>
    <row r="658" spans="1:10" ht="47.25" x14ac:dyDescent="0.25">
      <c r="A658" s="106" t="s">
        <v>494</v>
      </c>
      <c r="B658" s="54" t="s">
        <v>59</v>
      </c>
      <c r="C658" s="2" t="s">
        <v>35</v>
      </c>
      <c r="D658" s="2" t="s">
        <v>20</v>
      </c>
      <c r="E658" s="248" t="s">
        <v>202</v>
      </c>
      <c r="F658" s="249" t="s">
        <v>10</v>
      </c>
      <c r="G658" s="250" t="s">
        <v>488</v>
      </c>
      <c r="H658" s="44"/>
      <c r="I658" s="541">
        <f t="shared" si="58"/>
        <v>6000</v>
      </c>
      <c r="J658" s="541">
        <f t="shared" si="58"/>
        <v>6000</v>
      </c>
    </row>
    <row r="659" spans="1:10" ht="15.75" x14ac:dyDescent="0.25">
      <c r="A659" s="106" t="s">
        <v>119</v>
      </c>
      <c r="B659" s="54" t="s">
        <v>59</v>
      </c>
      <c r="C659" s="2" t="s">
        <v>35</v>
      </c>
      <c r="D659" s="2" t="s">
        <v>20</v>
      </c>
      <c r="E659" s="248" t="s">
        <v>202</v>
      </c>
      <c r="F659" s="249" t="s">
        <v>10</v>
      </c>
      <c r="G659" s="250" t="s">
        <v>493</v>
      </c>
      <c r="H659" s="44"/>
      <c r="I659" s="541">
        <f t="shared" si="58"/>
        <v>6000</v>
      </c>
      <c r="J659" s="541">
        <f t="shared" si="58"/>
        <v>6000</v>
      </c>
    </row>
    <row r="660" spans="1:10" ht="31.5" x14ac:dyDescent="0.25">
      <c r="A660" s="114" t="s">
        <v>673</v>
      </c>
      <c r="B660" s="6" t="s">
        <v>59</v>
      </c>
      <c r="C660" s="2" t="s">
        <v>35</v>
      </c>
      <c r="D660" s="2" t="s">
        <v>20</v>
      </c>
      <c r="E660" s="248" t="s">
        <v>202</v>
      </c>
      <c r="F660" s="249" t="s">
        <v>10</v>
      </c>
      <c r="G660" s="250" t="s">
        <v>493</v>
      </c>
      <c r="H660" s="2" t="s">
        <v>16</v>
      </c>
      <c r="I660" s="543">
        <v>6000</v>
      </c>
      <c r="J660" s="543">
        <v>6000</v>
      </c>
    </row>
    <row r="661" spans="1:10" ht="15.75" x14ac:dyDescent="0.25">
      <c r="A661" s="117" t="s">
        <v>37</v>
      </c>
      <c r="B661" s="19" t="s">
        <v>59</v>
      </c>
      <c r="C661" s="19">
        <v>10</v>
      </c>
      <c r="D661" s="19"/>
      <c r="E661" s="278"/>
      <c r="F661" s="279"/>
      <c r="G661" s="280"/>
      <c r="H661" s="15"/>
      <c r="I661" s="538">
        <f>SUM(I662)</f>
        <v>1042276</v>
      </c>
      <c r="J661" s="538">
        <f>SUM(J662)</f>
        <v>1042276</v>
      </c>
    </row>
    <row r="662" spans="1:10" ht="15.75" x14ac:dyDescent="0.25">
      <c r="A662" s="113" t="s">
        <v>41</v>
      </c>
      <c r="B662" s="26" t="s">
        <v>59</v>
      </c>
      <c r="C662" s="26">
        <v>10</v>
      </c>
      <c r="D662" s="22" t="s">
        <v>15</v>
      </c>
      <c r="E662" s="242"/>
      <c r="F662" s="243"/>
      <c r="G662" s="244"/>
      <c r="H662" s="22"/>
      <c r="I662" s="539">
        <f>SUM(I663)</f>
        <v>1042276</v>
      </c>
      <c r="J662" s="539">
        <f>SUM(J663)</f>
        <v>1042276</v>
      </c>
    </row>
    <row r="663" spans="1:10" ht="31.5" x14ac:dyDescent="0.25">
      <c r="A663" s="102" t="s">
        <v>164</v>
      </c>
      <c r="B663" s="30" t="s">
        <v>59</v>
      </c>
      <c r="C663" s="28" t="s">
        <v>57</v>
      </c>
      <c r="D663" s="28" t="s">
        <v>15</v>
      </c>
      <c r="E663" s="245" t="s">
        <v>245</v>
      </c>
      <c r="F663" s="246" t="s">
        <v>487</v>
      </c>
      <c r="G663" s="247" t="s">
        <v>488</v>
      </c>
      <c r="H663" s="28"/>
      <c r="I663" s="540">
        <f>SUM(I664,I669,I674)</f>
        <v>1042276</v>
      </c>
      <c r="J663" s="540">
        <f>SUM(J664,J669,J674)</f>
        <v>1042276</v>
      </c>
    </row>
    <row r="664" spans="1:10" ht="48" customHeight="1" x14ac:dyDescent="0.25">
      <c r="A664" s="104" t="s">
        <v>171</v>
      </c>
      <c r="B664" s="406" t="s">
        <v>59</v>
      </c>
      <c r="C664" s="54">
        <v>10</v>
      </c>
      <c r="D664" s="44" t="s">
        <v>15</v>
      </c>
      <c r="E664" s="287" t="s">
        <v>248</v>
      </c>
      <c r="F664" s="288" t="s">
        <v>487</v>
      </c>
      <c r="G664" s="289" t="s">
        <v>488</v>
      </c>
      <c r="H664" s="44"/>
      <c r="I664" s="541">
        <f>SUM(I665)</f>
        <v>424699</v>
      </c>
      <c r="J664" s="541">
        <f>SUM(J665)</f>
        <v>424699</v>
      </c>
    </row>
    <row r="665" spans="1:10" ht="31.5" x14ac:dyDescent="0.25">
      <c r="A665" s="104" t="s">
        <v>577</v>
      </c>
      <c r="B665" s="406" t="s">
        <v>59</v>
      </c>
      <c r="C665" s="54">
        <v>10</v>
      </c>
      <c r="D665" s="44" t="s">
        <v>15</v>
      </c>
      <c r="E665" s="287" t="s">
        <v>248</v>
      </c>
      <c r="F665" s="288" t="s">
        <v>10</v>
      </c>
      <c r="G665" s="289" t="s">
        <v>488</v>
      </c>
      <c r="H665" s="44"/>
      <c r="I665" s="541">
        <f>SUM(I666)</f>
        <v>424699</v>
      </c>
      <c r="J665" s="541">
        <f>SUM(J666)</f>
        <v>424699</v>
      </c>
    </row>
    <row r="666" spans="1:10" ht="33" customHeight="1" x14ac:dyDescent="0.25">
      <c r="A666" s="104" t="s">
        <v>177</v>
      </c>
      <c r="B666" s="406" t="s">
        <v>59</v>
      </c>
      <c r="C666" s="54">
        <v>10</v>
      </c>
      <c r="D666" s="44" t="s">
        <v>15</v>
      </c>
      <c r="E666" s="287" t="s">
        <v>248</v>
      </c>
      <c r="F666" s="288" t="s">
        <v>587</v>
      </c>
      <c r="G666" s="289" t="s">
        <v>589</v>
      </c>
      <c r="H666" s="44"/>
      <c r="I666" s="541">
        <f>SUM(I667:I668)</f>
        <v>424699</v>
      </c>
      <c r="J666" s="541">
        <f>SUM(J667:J668)</f>
        <v>424699</v>
      </c>
    </row>
    <row r="667" spans="1:10" ht="31.5" x14ac:dyDescent="0.25">
      <c r="A667" s="114" t="s">
        <v>673</v>
      </c>
      <c r="B667" s="6" t="s">
        <v>59</v>
      </c>
      <c r="C667" s="54">
        <v>10</v>
      </c>
      <c r="D667" s="44" t="s">
        <v>15</v>
      </c>
      <c r="E667" s="287" t="s">
        <v>248</v>
      </c>
      <c r="F667" s="288" t="s">
        <v>587</v>
      </c>
      <c r="G667" s="289" t="s">
        <v>589</v>
      </c>
      <c r="H667" s="44" t="s">
        <v>16</v>
      </c>
      <c r="I667" s="543">
        <v>2600</v>
      </c>
      <c r="J667" s="543">
        <v>2600</v>
      </c>
    </row>
    <row r="668" spans="1:10" ht="15.75" x14ac:dyDescent="0.25">
      <c r="A668" s="62" t="s">
        <v>40</v>
      </c>
      <c r="B668" s="406" t="s">
        <v>59</v>
      </c>
      <c r="C668" s="54">
        <v>10</v>
      </c>
      <c r="D668" s="44" t="s">
        <v>15</v>
      </c>
      <c r="E668" s="287" t="s">
        <v>248</v>
      </c>
      <c r="F668" s="288" t="s">
        <v>587</v>
      </c>
      <c r="G668" s="289" t="s">
        <v>589</v>
      </c>
      <c r="H668" s="44" t="s">
        <v>39</v>
      </c>
      <c r="I668" s="543">
        <v>422099</v>
      </c>
      <c r="J668" s="543">
        <v>422099</v>
      </c>
    </row>
    <row r="669" spans="1:10" ht="48.75" customHeight="1" x14ac:dyDescent="0.25">
      <c r="A669" s="62" t="s">
        <v>172</v>
      </c>
      <c r="B669" s="406" t="s">
        <v>59</v>
      </c>
      <c r="C669" s="54">
        <v>10</v>
      </c>
      <c r="D669" s="44" t="s">
        <v>15</v>
      </c>
      <c r="E669" s="287" t="s">
        <v>578</v>
      </c>
      <c r="F669" s="288" t="s">
        <v>487</v>
      </c>
      <c r="G669" s="289" t="s">
        <v>488</v>
      </c>
      <c r="H669" s="44"/>
      <c r="I669" s="541">
        <f>SUM(I670)</f>
        <v>457577</v>
      </c>
      <c r="J669" s="541">
        <f>SUM(J670)</f>
        <v>457577</v>
      </c>
    </row>
    <row r="670" spans="1:10" ht="15.75" x14ac:dyDescent="0.25">
      <c r="A670" s="62" t="s">
        <v>579</v>
      </c>
      <c r="B670" s="406" t="s">
        <v>59</v>
      </c>
      <c r="C670" s="54">
        <v>10</v>
      </c>
      <c r="D670" s="44" t="s">
        <v>15</v>
      </c>
      <c r="E670" s="287" t="s">
        <v>249</v>
      </c>
      <c r="F670" s="288" t="s">
        <v>10</v>
      </c>
      <c r="G670" s="289" t="s">
        <v>488</v>
      </c>
      <c r="H670" s="44"/>
      <c r="I670" s="541">
        <f>SUM(I671)</f>
        <v>457577</v>
      </c>
      <c r="J670" s="541">
        <f>SUM(J671)</f>
        <v>457577</v>
      </c>
    </row>
    <row r="671" spans="1:10" ht="33.75" customHeight="1" x14ac:dyDescent="0.25">
      <c r="A671" s="104" t="s">
        <v>177</v>
      </c>
      <c r="B671" s="406" t="s">
        <v>59</v>
      </c>
      <c r="C671" s="54">
        <v>10</v>
      </c>
      <c r="D671" s="44" t="s">
        <v>15</v>
      </c>
      <c r="E671" s="287" t="s">
        <v>249</v>
      </c>
      <c r="F671" s="288" t="s">
        <v>587</v>
      </c>
      <c r="G671" s="289" t="s">
        <v>589</v>
      </c>
      <c r="H671" s="44"/>
      <c r="I671" s="541">
        <f>SUM(I672:I673)</f>
        <v>457577</v>
      </c>
      <c r="J671" s="541">
        <f>SUM(J672:J673)</f>
        <v>457577</v>
      </c>
    </row>
    <row r="672" spans="1:10" ht="31.5" x14ac:dyDescent="0.25">
      <c r="A672" s="114" t="s">
        <v>673</v>
      </c>
      <c r="B672" s="6" t="s">
        <v>59</v>
      </c>
      <c r="C672" s="54">
        <v>10</v>
      </c>
      <c r="D672" s="44" t="s">
        <v>15</v>
      </c>
      <c r="E672" s="287" t="s">
        <v>249</v>
      </c>
      <c r="F672" s="288" t="s">
        <v>587</v>
      </c>
      <c r="G672" s="289" t="s">
        <v>589</v>
      </c>
      <c r="H672" s="44" t="s">
        <v>16</v>
      </c>
      <c r="I672" s="543">
        <v>2500</v>
      </c>
      <c r="J672" s="543">
        <v>2500</v>
      </c>
    </row>
    <row r="673" spans="1:10" ht="15.75" x14ac:dyDescent="0.25">
      <c r="A673" s="62" t="s">
        <v>40</v>
      </c>
      <c r="B673" s="406" t="s">
        <v>59</v>
      </c>
      <c r="C673" s="54">
        <v>10</v>
      </c>
      <c r="D673" s="44" t="s">
        <v>15</v>
      </c>
      <c r="E673" s="287" t="s">
        <v>249</v>
      </c>
      <c r="F673" s="288" t="s">
        <v>587</v>
      </c>
      <c r="G673" s="289" t="s">
        <v>589</v>
      </c>
      <c r="H673" s="44" t="s">
        <v>39</v>
      </c>
      <c r="I673" s="543">
        <v>455077</v>
      </c>
      <c r="J673" s="543">
        <v>455077</v>
      </c>
    </row>
    <row r="674" spans="1:10" ht="50.25" customHeight="1" x14ac:dyDescent="0.25">
      <c r="A674" s="62" t="s">
        <v>165</v>
      </c>
      <c r="B674" s="406" t="s">
        <v>59</v>
      </c>
      <c r="C674" s="54">
        <v>10</v>
      </c>
      <c r="D674" s="44" t="s">
        <v>15</v>
      </c>
      <c r="E674" s="287" t="s">
        <v>246</v>
      </c>
      <c r="F674" s="288" t="s">
        <v>487</v>
      </c>
      <c r="G674" s="289" t="s">
        <v>488</v>
      </c>
      <c r="H674" s="44"/>
      <c r="I674" s="541">
        <f>SUM(I675)</f>
        <v>160000</v>
      </c>
      <c r="J674" s="541">
        <f>SUM(J675)</f>
        <v>160000</v>
      </c>
    </row>
    <row r="675" spans="1:10" ht="47.25" x14ac:dyDescent="0.25">
      <c r="A675" s="62" t="s">
        <v>567</v>
      </c>
      <c r="B675" s="406" t="s">
        <v>59</v>
      </c>
      <c r="C675" s="54">
        <v>10</v>
      </c>
      <c r="D675" s="44" t="s">
        <v>15</v>
      </c>
      <c r="E675" s="287" t="s">
        <v>246</v>
      </c>
      <c r="F675" s="288" t="s">
        <v>10</v>
      </c>
      <c r="G675" s="289" t="s">
        <v>488</v>
      </c>
      <c r="H675" s="44"/>
      <c r="I675" s="541">
        <f>SUM(I676)</f>
        <v>160000</v>
      </c>
      <c r="J675" s="541">
        <f>SUM(J676)</f>
        <v>160000</v>
      </c>
    </row>
    <row r="676" spans="1:10" ht="78.75" x14ac:dyDescent="0.25">
      <c r="A676" s="62" t="s">
        <v>591</v>
      </c>
      <c r="B676" s="406" t="s">
        <v>59</v>
      </c>
      <c r="C676" s="54">
        <v>10</v>
      </c>
      <c r="D676" s="44" t="s">
        <v>15</v>
      </c>
      <c r="E676" s="287" t="s">
        <v>246</v>
      </c>
      <c r="F676" s="288" t="s">
        <v>10</v>
      </c>
      <c r="G676" s="289" t="s">
        <v>590</v>
      </c>
      <c r="H676" s="44"/>
      <c r="I676" s="541">
        <f>SUM(I677:I678)</f>
        <v>160000</v>
      </c>
      <c r="J676" s="541">
        <f>SUM(J677:J678)</f>
        <v>160000</v>
      </c>
    </row>
    <row r="677" spans="1:10" ht="31.5" x14ac:dyDescent="0.25">
      <c r="A677" s="114" t="s">
        <v>673</v>
      </c>
      <c r="B677" s="6" t="s">
        <v>59</v>
      </c>
      <c r="C677" s="54">
        <v>10</v>
      </c>
      <c r="D677" s="44" t="s">
        <v>15</v>
      </c>
      <c r="E677" s="287" t="s">
        <v>246</v>
      </c>
      <c r="F677" s="288" t="s">
        <v>10</v>
      </c>
      <c r="G677" s="289" t="s">
        <v>590</v>
      </c>
      <c r="H677" s="44" t="s">
        <v>16</v>
      </c>
      <c r="I677" s="543">
        <v>799</v>
      </c>
      <c r="J677" s="543">
        <v>799</v>
      </c>
    </row>
    <row r="678" spans="1:10" ht="15.75" x14ac:dyDescent="0.25">
      <c r="A678" s="62" t="s">
        <v>40</v>
      </c>
      <c r="B678" s="406" t="s">
        <v>59</v>
      </c>
      <c r="C678" s="54">
        <v>10</v>
      </c>
      <c r="D678" s="44" t="s">
        <v>15</v>
      </c>
      <c r="E678" s="287" t="s">
        <v>246</v>
      </c>
      <c r="F678" s="288" t="s">
        <v>10</v>
      </c>
      <c r="G678" s="289" t="s">
        <v>590</v>
      </c>
      <c r="H678" s="44" t="s">
        <v>39</v>
      </c>
      <c r="I678" s="543">
        <v>159201</v>
      </c>
      <c r="J678" s="543">
        <v>159201</v>
      </c>
    </row>
    <row r="679" spans="1:10" ht="15.75" x14ac:dyDescent="0.25">
      <c r="A679" s="117" t="s">
        <v>43</v>
      </c>
      <c r="B679" s="19" t="s">
        <v>59</v>
      </c>
      <c r="C679" s="19">
        <v>11</v>
      </c>
      <c r="D679" s="19"/>
      <c r="E679" s="278"/>
      <c r="F679" s="279"/>
      <c r="G679" s="280"/>
      <c r="H679" s="15"/>
      <c r="I679" s="538">
        <f>SUM(I680)</f>
        <v>150000</v>
      </c>
      <c r="J679" s="538">
        <f>SUM(J680)</f>
        <v>150000</v>
      </c>
    </row>
    <row r="680" spans="1:10" ht="15.75" x14ac:dyDescent="0.25">
      <c r="A680" s="113" t="s">
        <v>44</v>
      </c>
      <c r="B680" s="26" t="s">
        <v>59</v>
      </c>
      <c r="C680" s="26">
        <v>11</v>
      </c>
      <c r="D680" s="22" t="s">
        <v>12</v>
      </c>
      <c r="E680" s="242"/>
      <c r="F680" s="243"/>
      <c r="G680" s="244"/>
      <c r="H680" s="22"/>
      <c r="I680" s="539">
        <f>SUM(I681)</f>
        <v>150000</v>
      </c>
      <c r="J680" s="539">
        <f>SUM(J681)</f>
        <v>150000</v>
      </c>
    </row>
    <row r="681" spans="1:10" ht="63" x14ac:dyDescent="0.25">
      <c r="A681" s="111" t="s">
        <v>166</v>
      </c>
      <c r="B681" s="30" t="s">
        <v>59</v>
      </c>
      <c r="C681" s="28" t="s">
        <v>45</v>
      </c>
      <c r="D681" s="28" t="s">
        <v>12</v>
      </c>
      <c r="E681" s="245" t="s">
        <v>569</v>
      </c>
      <c r="F681" s="246" t="s">
        <v>487</v>
      </c>
      <c r="G681" s="247" t="s">
        <v>488</v>
      </c>
      <c r="H681" s="28"/>
      <c r="I681" s="540">
        <f t="shared" ref="I681:J684" si="59">SUM(I682)</f>
        <v>150000</v>
      </c>
      <c r="J681" s="540">
        <f t="shared" si="59"/>
        <v>150000</v>
      </c>
    </row>
    <row r="682" spans="1:10" ht="94.5" x14ac:dyDescent="0.25">
      <c r="A682" s="112" t="s">
        <v>182</v>
      </c>
      <c r="B682" s="54" t="s">
        <v>59</v>
      </c>
      <c r="C682" s="2" t="s">
        <v>45</v>
      </c>
      <c r="D682" s="2" t="s">
        <v>12</v>
      </c>
      <c r="E682" s="248" t="s">
        <v>252</v>
      </c>
      <c r="F682" s="249" t="s">
        <v>487</v>
      </c>
      <c r="G682" s="250" t="s">
        <v>488</v>
      </c>
      <c r="H682" s="2"/>
      <c r="I682" s="541">
        <f t="shared" si="59"/>
        <v>150000</v>
      </c>
      <c r="J682" s="541">
        <f t="shared" si="59"/>
        <v>150000</v>
      </c>
    </row>
    <row r="683" spans="1:10" ht="31.5" x14ac:dyDescent="0.25">
      <c r="A683" s="112" t="s">
        <v>602</v>
      </c>
      <c r="B683" s="54" t="s">
        <v>59</v>
      </c>
      <c r="C683" s="2" t="s">
        <v>45</v>
      </c>
      <c r="D683" s="2" t="s">
        <v>12</v>
      </c>
      <c r="E683" s="248" t="s">
        <v>252</v>
      </c>
      <c r="F683" s="249" t="s">
        <v>10</v>
      </c>
      <c r="G683" s="250" t="s">
        <v>488</v>
      </c>
      <c r="H683" s="2"/>
      <c r="I683" s="541">
        <f t="shared" si="59"/>
        <v>150000</v>
      </c>
      <c r="J683" s="541">
        <f t="shared" si="59"/>
        <v>150000</v>
      </c>
    </row>
    <row r="684" spans="1:10" ht="47.25" x14ac:dyDescent="0.25">
      <c r="A684" s="62" t="s">
        <v>183</v>
      </c>
      <c r="B684" s="406" t="s">
        <v>59</v>
      </c>
      <c r="C684" s="2" t="s">
        <v>45</v>
      </c>
      <c r="D684" s="2" t="s">
        <v>12</v>
      </c>
      <c r="E684" s="248" t="s">
        <v>252</v>
      </c>
      <c r="F684" s="249" t="s">
        <v>10</v>
      </c>
      <c r="G684" s="250" t="s">
        <v>603</v>
      </c>
      <c r="H684" s="2"/>
      <c r="I684" s="541">
        <f t="shared" si="59"/>
        <v>150000</v>
      </c>
      <c r="J684" s="541">
        <f t="shared" si="59"/>
        <v>150000</v>
      </c>
    </row>
    <row r="685" spans="1:10" ht="31.5" x14ac:dyDescent="0.25">
      <c r="A685" s="491" t="s">
        <v>673</v>
      </c>
      <c r="B685" s="492" t="s">
        <v>59</v>
      </c>
      <c r="C685" s="5" t="s">
        <v>45</v>
      </c>
      <c r="D685" s="5" t="s">
        <v>12</v>
      </c>
      <c r="E685" s="493" t="s">
        <v>252</v>
      </c>
      <c r="F685" s="339" t="s">
        <v>10</v>
      </c>
      <c r="G685" s="494" t="s">
        <v>603</v>
      </c>
      <c r="H685" s="5" t="s">
        <v>16</v>
      </c>
      <c r="I685" s="545">
        <v>150000</v>
      </c>
      <c r="J685" s="545">
        <v>150000</v>
      </c>
    </row>
    <row r="686" spans="1:10" ht="15.75" x14ac:dyDescent="0.25">
      <c r="A686" s="575" t="s">
        <v>970</v>
      </c>
      <c r="B686" s="576"/>
      <c r="C686" s="576"/>
      <c r="D686" s="577"/>
      <c r="E686" s="577"/>
      <c r="F686" s="578"/>
      <c r="G686" s="579"/>
      <c r="H686" s="579"/>
      <c r="I686" s="604">
        <v>3089041</v>
      </c>
      <c r="J686" s="603">
        <v>6296260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5"/>
  <sheetViews>
    <sheetView zoomScaleNormal="100" workbookViewId="0">
      <selection activeCell="A471" sqref="A471:XFD475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93" customWidth="1"/>
    <col min="7" max="7" width="9" customWidth="1"/>
    <col min="8" max="8" width="5.5703125" customWidth="1"/>
  </cols>
  <sheetData>
    <row r="1" spans="1:8" x14ac:dyDescent="0.25">
      <c r="B1" s="641" t="s">
        <v>868</v>
      </c>
      <c r="C1" s="641"/>
      <c r="D1" s="641"/>
      <c r="E1" s="641"/>
      <c r="F1" s="641"/>
    </row>
    <row r="2" spans="1:8" x14ac:dyDescent="0.25">
      <c r="B2" s="641" t="s">
        <v>105</v>
      </c>
      <c r="C2" s="641"/>
      <c r="D2" s="641"/>
      <c r="E2" s="641"/>
      <c r="F2" s="641"/>
    </row>
    <row r="3" spans="1:8" x14ac:dyDescent="0.25">
      <c r="B3" s="641" t="s">
        <v>106</v>
      </c>
      <c r="C3" s="641"/>
      <c r="D3" s="641"/>
      <c r="E3" s="641"/>
      <c r="F3" s="641"/>
    </row>
    <row r="4" spans="1:8" x14ac:dyDescent="0.25">
      <c r="B4" s="450" t="s">
        <v>107</v>
      </c>
      <c r="C4" s="450"/>
      <c r="D4" s="450"/>
      <c r="E4" s="450"/>
      <c r="F4" s="596"/>
      <c r="G4" s="132"/>
      <c r="H4" s="132"/>
    </row>
    <row r="5" spans="1:8" x14ac:dyDescent="0.25">
      <c r="B5" s="450" t="s">
        <v>1083</v>
      </c>
      <c r="C5" s="450"/>
      <c r="D5" s="450"/>
      <c r="E5" s="450"/>
      <c r="F5" s="596"/>
      <c r="G5" s="132"/>
      <c r="H5" s="132"/>
    </row>
    <row r="6" spans="1:8" x14ac:dyDescent="0.25">
      <c r="B6" s="448" t="s">
        <v>1084</v>
      </c>
      <c r="C6" s="448"/>
      <c r="D6" s="448"/>
      <c r="E6" s="448"/>
      <c r="F6" s="597"/>
    </row>
    <row r="7" spans="1:8" x14ac:dyDescent="0.25">
      <c r="B7" s="4" t="s">
        <v>1136</v>
      </c>
      <c r="C7" s="4"/>
      <c r="D7" s="4"/>
      <c r="E7" s="4"/>
      <c r="F7" s="598"/>
    </row>
    <row r="8" spans="1:8" x14ac:dyDescent="0.25">
      <c r="B8" s="4" t="s">
        <v>1229</v>
      </c>
      <c r="C8" s="4"/>
      <c r="D8" s="4"/>
      <c r="E8" s="4"/>
      <c r="F8" s="598"/>
    </row>
    <row r="9" spans="1:8" ht="18.75" customHeight="1" x14ac:dyDescent="0.25">
      <c r="A9" s="648" t="s">
        <v>272</v>
      </c>
      <c r="B9" s="648"/>
      <c r="C9" s="648"/>
      <c r="D9" s="648"/>
      <c r="E9" s="648"/>
      <c r="F9" s="648"/>
    </row>
    <row r="10" spans="1:8" ht="18.75" customHeight="1" x14ac:dyDescent="0.25">
      <c r="A10" s="648" t="s">
        <v>273</v>
      </c>
      <c r="B10" s="648"/>
      <c r="C10" s="648"/>
      <c r="D10" s="648"/>
      <c r="E10" s="648"/>
      <c r="F10" s="648"/>
    </row>
    <row r="11" spans="1:8" ht="18.75" customHeight="1" x14ac:dyDescent="0.25">
      <c r="A11" s="648" t="s">
        <v>274</v>
      </c>
      <c r="B11" s="648"/>
      <c r="C11" s="648"/>
      <c r="D11" s="648"/>
      <c r="E11" s="648"/>
      <c r="F11" s="648"/>
    </row>
    <row r="12" spans="1:8" ht="18.75" customHeight="1" x14ac:dyDescent="0.25">
      <c r="A12" s="648" t="s">
        <v>1086</v>
      </c>
      <c r="B12" s="648"/>
      <c r="C12" s="648"/>
      <c r="D12" s="648"/>
      <c r="E12" s="648"/>
      <c r="F12" s="648"/>
    </row>
    <row r="13" spans="1:8" ht="15.75" x14ac:dyDescent="0.25">
      <c r="B13" s="425"/>
      <c r="C13" s="425"/>
      <c r="D13" s="425"/>
      <c r="E13" s="425"/>
      <c r="F13" s="609" t="s">
        <v>633</v>
      </c>
    </row>
    <row r="14" spans="1:8" ht="45.75" customHeight="1" x14ac:dyDescent="0.25">
      <c r="A14" s="50" t="s">
        <v>0</v>
      </c>
      <c r="B14" s="656" t="s">
        <v>3</v>
      </c>
      <c r="C14" s="657"/>
      <c r="D14" s="658"/>
      <c r="E14" s="50" t="s">
        <v>4</v>
      </c>
      <c r="F14" s="462" t="s">
        <v>275</v>
      </c>
    </row>
    <row r="15" spans="1:8" ht="15.75" x14ac:dyDescent="0.25">
      <c r="A15" s="580" t="s">
        <v>1144</v>
      </c>
      <c r="B15" s="565"/>
      <c r="C15" s="581"/>
      <c r="D15" s="582"/>
      <c r="E15" s="569"/>
      <c r="F15" s="556">
        <f>SUM(F16+F415)</f>
        <v>378545510</v>
      </c>
    </row>
    <row r="16" spans="1:8" ht="21.75" customHeight="1" x14ac:dyDescent="0.25">
      <c r="A16" s="592" t="s">
        <v>1112</v>
      </c>
      <c r="B16" s="583"/>
      <c r="C16" s="584"/>
      <c r="D16" s="585"/>
      <c r="E16" s="586"/>
      <c r="F16" s="599">
        <f>SUM(F17+F72+F112+F214+F224+F244+F275+F293+F298+F307+F340+F353+F372+F385+F398+F410+F229)</f>
        <v>350462853</v>
      </c>
    </row>
    <row r="17" spans="1:6" ht="33.75" customHeight="1" x14ac:dyDescent="0.25">
      <c r="A17" s="140" t="s">
        <v>267</v>
      </c>
      <c r="B17" s="142" t="s">
        <v>245</v>
      </c>
      <c r="C17" s="272" t="s">
        <v>487</v>
      </c>
      <c r="D17" s="143" t="s">
        <v>488</v>
      </c>
      <c r="E17" s="141"/>
      <c r="F17" s="594">
        <f>SUM(F18+F33+F51+F60)</f>
        <v>35318202</v>
      </c>
    </row>
    <row r="18" spans="1:6" ht="36" customHeight="1" x14ac:dyDescent="0.25">
      <c r="A18" s="139" t="s">
        <v>171</v>
      </c>
      <c r="B18" s="145" t="s">
        <v>248</v>
      </c>
      <c r="C18" s="353" t="s">
        <v>487</v>
      </c>
      <c r="D18" s="146" t="s">
        <v>488</v>
      </c>
      <c r="E18" s="144"/>
      <c r="F18" s="600">
        <f>SUM(F19)</f>
        <v>11181740</v>
      </c>
    </row>
    <row r="19" spans="1:6" ht="16.5" customHeight="1" x14ac:dyDescent="0.25">
      <c r="A19" s="343" t="s">
        <v>577</v>
      </c>
      <c r="B19" s="344" t="s">
        <v>248</v>
      </c>
      <c r="C19" s="345" t="s">
        <v>10</v>
      </c>
      <c r="D19" s="346" t="s">
        <v>488</v>
      </c>
      <c r="E19" s="347"/>
      <c r="F19" s="544">
        <f>SUM(F20+F25+F29+F31+F23)</f>
        <v>11181740</v>
      </c>
    </row>
    <row r="20" spans="1:6" ht="35.25" customHeight="1" x14ac:dyDescent="0.25">
      <c r="A20" s="27" t="s">
        <v>177</v>
      </c>
      <c r="B20" s="121" t="s">
        <v>248</v>
      </c>
      <c r="C20" s="234" t="s">
        <v>587</v>
      </c>
      <c r="D20" s="119" t="s">
        <v>589</v>
      </c>
      <c r="E20" s="147"/>
      <c r="F20" s="540">
        <f>SUM(F21:F22)</f>
        <v>509078</v>
      </c>
    </row>
    <row r="21" spans="1:6" ht="33" customHeight="1" x14ac:dyDescent="0.25">
      <c r="A21" s="55" t="s">
        <v>673</v>
      </c>
      <c r="B21" s="130" t="s">
        <v>248</v>
      </c>
      <c r="C21" s="235" t="s">
        <v>587</v>
      </c>
      <c r="D21" s="127" t="s">
        <v>589</v>
      </c>
      <c r="E21" s="134" t="s">
        <v>16</v>
      </c>
      <c r="F21" s="543">
        <f>SUM(прил7!H531)</f>
        <v>2600</v>
      </c>
    </row>
    <row r="22" spans="1:6" ht="16.5" customHeight="1" x14ac:dyDescent="0.25">
      <c r="A22" s="55" t="s">
        <v>40</v>
      </c>
      <c r="B22" s="130" t="s">
        <v>248</v>
      </c>
      <c r="C22" s="235" t="s">
        <v>587</v>
      </c>
      <c r="D22" s="127" t="s">
        <v>589</v>
      </c>
      <c r="E22" s="134" t="s">
        <v>39</v>
      </c>
      <c r="F22" s="543">
        <f>SUM(прил7!H532)</f>
        <v>506478</v>
      </c>
    </row>
    <row r="23" spans="1:6" ht="33.75" customHeight="1" x14ac:dyDescent="0.25">
      <c r="A23" s="27" t="s">
        <v>992</v>
      </c>
      <c r="B23" s="121" t="s">
        <v>248</v>
      </c>
      <c r="C23" s="234" t="s">
        <v>587</v>
      </c>
      <c r="D23" s="119" t="s">
        <v>991</v>
      </c>
      <c r="E23" s="147"/>
      <c r="F23" s="540">
        <f>SUM(F24)</f>
        <v>483912</v>
      </c>
    </row>
    <row r="24" spans="1:6" ht="34.5" customHeight="1" x14ac:dyDescent="0.25">
      <c r="A24" s="91" t="s">
        <v>673</v>
      </c>
      <c r="B24" s="130" t="s">
        <v>248</v>
      </c>
      <c r="C24" s="235" t="s">
        <v>587</v>
      </c>
      <c r="D24" s="127" t="s">
        <v>991</v>
      </c>
      <c r="E24" s="134" t="s">
        <v>16</v>
      </c>
      <c r="F24" s="543">
        <f>SUM(прил7!H454)</f>
        <v>483912</v>
      </c>
    </row>
    <row r="25" spans="1:6" ht="32.25" customHeight="1" x14ac:dyDescent="0.25">
      <c r="A25" s="27" t="s">
        <v>96</v>
      </c>
      <c r="B25" s="367" t="s">
        <v>248</v>
      </c>
      <c r="C25" s="368" t="s">
        <v>10</v>
      </c>
      <c r="D25" s="119" t="s">
        <v>520</v>
      </c>
      <c r="E25" s="147"/>
      <c r="F25" s="540">
        <f>SUM(F26:F28)</f>
        <v>9732750</v>
      </c>
    </row>
    <row r="26" spans="1:6" ht="50.25" customHeight="1" x14ac:dyDescent="0.25">
      <c r="A26" s="55" t="s">
        <v>86</v>
      </c>
      <c r="B26" s="369" t="s">
        <v>248</v>
      </c>
      <c r="C26" s="370" t="s">
        <v>10</v>
      </c>
      <c r="D26" s="127" t="s">
        <v>520</v>
      </c>
      <c r="E26" s="134" t="s">
        <v>13</v>
      </c>
      <c r="F26" s="543">
        <f>SUM(прил7!H456)</f>
        <v>8976928</v>
      </c>
    </row>
    <row r="27" spans="1:6" ht="30.75" customHeight="1" x14ac:dyDescent="0.25">
      <c r="A27" s="55" t="s">
        <v>673</v>
      </c>
      <c r="B27" s="369" t="s">
        <v>248</v>
      </c>
      <c r="C27" s="370" t="s">
        <v>10</v>
      </c>
      <c r="D27" s="127" t="s">
        <v>520</v>
      </c>
      <c r="E27" s="134" t="s">
        <v>16</v>
      </c>
      <c r="F27" s="543">
        <f>SUM(прил7!H457)</f>
        <v>742667</v>
      </c>
    </row>
    <row r="28" spans="1:6" ht="16.5" customHeight="1" x14ac:dyDescent="0.25">
      <c r="A28" s="55" t="s">
        <v>18</v>
      </c>
      <c r="B28" s="369" t="s">
        <v>248</v>
      </c>
      <c r="C28" s="370" t="s">
        <v>10</v>
      </c>
      <c r="D28" s="127" t="s">
        <v>520</v>
      </c>
      <c r="E28" s="134" t="s">
        <v>17</v>
      </c>
      <c r="F28" s="543">
        <f>SUM(прил7!H458)</f>
        <v>13155</v>
      </c>
    </row>
    <row r="29" spans="1:6" ht="19.5" hidden="1" customHeight="1" x14ac:dyDescent="0.25">
      <c r="A29" s="27" t="s">
        <v>112</v>
      </c>
      <c r="B29" s="367" t="s">
        <v>248</v>
      </c>
      <c r="C29" s="368" t="s">
        <v>10</v>
      </c>
      <c r="D29" s="119" t="s">
        <v>510</v>
      </c>
      <c r="E29" s="147"/>
      <c r="F29" s="540">
        <f>SUM(F30)</f>
        <v>0</v>
      </c>
    </row>
    <row r="30" spans="1:6" ht="16.5" hidden="1" customHeight="1" x14ac:dyDescent="0.25">
      <c r="A30" s="55" t="s">
        <v>673</v>
      </c>
      <c r="B30" s="369" t="s">
        <v>248</v>
      </c>
      <c r="C30" s="370" t="s">
        <v>10</v>
      </c>
      <c r="D30" s="127" t="s">
        <v>510</v>
      </c>
      <c r="E30" s="134" t="s">
        <v>16</v>
      </c>
      <c r="F30" s="543">
        <f>SUM(прил7!H460)</f>
        <v>0</v>
      </c>
    </row>
    <row r="31" spans="1:6" ht="32.25" customHeight="1" x14ac:dyDescent="0.25">
      <c r="A31" s="619" t="s">
        <v>1186</v>
      </c>
      <c r="B31" s="367" t="s">
        <v>248</v>
      </c>
      <c r="C31" s="368" t="s">
        <v>10</v>
      </c>
      <c r="D31" s="119" t="s">
        <v>1183</v>
      </c>
      <c r="E31" s="147"/>
      <c r="F31" s="540">
        <f>SUM(F32)</f>
        <v>456000</v>
      </c>
    </row>
    <row r="32" spans="1:6" ht="31.5" customHeight="1" x14ac:dyDescent="0.25">
      <c r="A32" s="55" t="s">
        <v>673</v>
      </c>
      <c r="B32" s="369" t="s">
        <v>248</v>
      </c>
      <c r="C32" s="370" t="s">
        <v>10</v>
      </c>
      <c r="D32" s="127" t="s">
        <v>1183</v>
      </c>
      <c r="E32" s="134" t="s">
        <v>16</v>
      </c>
      <c r="F32" s="543">
        <f>SUM(прил7!H462)</f>
        <v>456000</v>
      </c>
    </row>
    <row r="33" spans="1:6" ht="35.25" customHeight="1" x14ac:dyDescent="0.25">
      <c r="A33" s="148" t="s">
        <v>172</v>
      </c>
      <c r="B33" s="358" t="s">
        <v>578</v>
      </c>
      <c r="C33" s="273" t="s">
        <v>487</v>
      </c>
      <c r="D33" s="150" t="s">
        <v>488</v>
      </c>
      <c r="E33" s="151"/>
      <c r="F33" s="601">
        <f>SUM(F34+F44)</f>
        <v>11408372</v>
      </c>
    </row>
    <row r="34" spans="1:6" ht="18" customHeight="1" x14ac:dyDescent="0.25">
      <c r="A34" s="348" t="s">
        <v>579</v>
      </c>
      <c r="B34" s="349" t="s">
        <v>249</v>
      </c>
      <c r="C34" s="350" t="s">
        <v>10</v>
      </c>
      <c r="D34" s="351" t="s">
        <v>488</v>
      </c>
      <c r="E34" s="352"/>
      <c r="F34" s="541">
        <f>SUM(F35+F38+F42)</f>
        <v>10557236</v>
      </c>
    </row>
    <row r="35" spans="1:6" ht="35.25" customHeight="1" x14ac:dyDescent="0.25">
      <c r="A35" s="27" t="s">
        <v>177</v>
      </c>
      <c r="B35" s="121" t="s">
        <v>249</v>
      </c>
      <c r="C35" s="234" t="s">
        <v>587</v>
      </c>
      <c r="D35" s="119" t="s">
        <v>589</v>
      </c>
      <c r="E35" s="147"/>
      <c r="F35" s="540">
        <f>SUM(F36:F37)</f>
        <v>472500</v>
      </c>
    </row>
    <row r="36" spans="1:6" ht="31.5" customHeight="1" x14ac:dyDescent="0.25">
      <c r="A36" s="55" t="s">
        <v>673</v>
      </c>
      <c r="B36" s="130" t="s">
        <v>249</v>
      </c>
      <c r="C36" s="235" t="s">
        <v>587</v>
      </c>
      <c r="D36" s="127" t="s">
        <v>589</v>
      </c>
      <c r="E36" s="134" t="s">
        <v>16</v>
      </c>
      <c r="F36" s="543">
        <f>SUM(прил7!H536)</f>
        <v>2500</v>
      </c>
    </row>
    <row r="37" spans="1:6" ht="16.5" customHeight="1" x14ac:dyDescent="0.25">
      <c r="A37" s="55" t="s">
        <v>40</v>
      </c>
      <c r="B37" s="130" t="s">
        <v>249</v>
      </c>
      <c r="C37" s="235" t="s">
        <v>587</v>
      </c>
      <c r="D37" s="127" t="s">
        <v>589</v>
      </c>
      <c r="E37" s="134" t="s">
        <v>39</v>
      </c>
      <c r="F37" s="543">
        <f>SUM(прил7!H537)</f>
        <v>470000</v>
      </c>
    </row>
    <row r="38" spans="1:6" ht="33" customHeight="1" x14ac:dyDescent="0.25">
      <c r="A38" s="27" t="s">
        <v>96</v>
      </c>
      <c r="B38" s="367" t="s">
        <v>249</v>
      </c>
      <c r="C38" s="368" t="s">
        <v>10</v>
      </c>
      <c r="D38" s="119" t="s">
        <v>520</v>
      </c>
      <c r="E38" s="147"/>
      <c r="F38" s="540">
        <f>SUM(F39:F41)</f>
        <v>9864736</v>
      </c>
    </row>
    <row r="39" spans="1:6" ht="47.25" customHeight="1" x14ac:dyDescent="0.25">
      <c r="A39" s="55" t="s">
        <v>86</v>
      </c>
      <c r="B39" s="369" t="s">
        <v>249</v>
      </c>
      <c r="C39" s="370" t="s">
        <v>10</v>
      </c>
      <c r="D39" s="127" t="s">
        <v>520</v>
      </c>
      <c r="E39" s="134" t="s">
        <v>13</v>
      </c>
      <c r="F39" s="543">
        <f>SUM(прил7!H466)</f>
        <v>9067457</v>
      </c>
    </row>
    <row r="40" spans="1:6" ht="33" customHeight="1" x14ac:dyDescent="0.25">
      <c r="A40" s="55" t="s">
        <v>673</v>
      </c>
      <c r="B40" s="369" t="s">
        <v>249</v>
      </c>
      <c r="C40" s="370" t="s">
        <v>10</v>
      </c>
      <c r="D40" s="127" t="s">
        <v>520</v>
      </c>
      <c r="E40" s="134" t="s">
        <v>16</v>
      </c>
      <c r="F40" s="543">
        <f>SUM(прил7!H467)</f>
        <v>792432</v>
      </c>
    </row>
    <row r="41" spans="1:6" ht="18" customHeight="1" x14ac:dyDescent="0.25">
      <c r="A41" s="55" t="s">
        <v>18</v>
      </c>
      <c r="B41" s="369" t="s">
        <v>249</v>
      </c>
      <c r="C41" s="370" t="s">
        <v>10</v>
      </c>
      <c r="D41" s="127" t="s">
        <v>520</v>
      </c>
      <c r="E41" s="134" t="s">
        <v>17</v>
      </c>
      <c r="F41" s="543">
        <f>SUM(прил7!H468)</f>
        <v>4847</v>
      </c>
    </row>
    <row r="42" spans="1:6" s="614" customFormat="1" ht="48" customHeight="1" x14ac:dyDescent="0.25">
      <c r="A42" s="619" t="s">
        <v>1185</v>
      </c>
      <c r="B42" s="367" t="s">
        <v>248</v>
      </c>
      <c r="C42" s="368" t="s">
        <v>10</v>
      </c>
      <c r="D42" s="119" t="s">
        <v>1184</v>
      </c>
      <c r="E42" s="147"/>
      <c r="F42" s="540">
        <f>SUM(F43)</f>
        <v>220000</v>
      </c>
    </row>
    <row r="43" spans="1:6" s="614" customFormat="1" ht="33" customHeight="1" x14ac:dyDescent="0.25">
      <c r="A43" s="55" t="s">
        <v>673</v>
      </c>
      <c r="B43" s="369" t="s">
        <v>248</v>
      </c>
      <c r="C43" s="370" t="s">
        <v>10</v>
      </c>
      <c r="D43" s="127" t="s">
        <v>1184</v>
      </c>
      <c r="E43" s="134" t="s">
        <v>16</v>
      </c>
      <c r="F43" s="543">
        <f>SUM(прил7!H470)</f>
        <v>220000</v>
      </c>
    </row>
    <row r="44" spans="1:6" ht="18" customHeight="1" x14ac:dyDescent="0.25">
      <c r="A44" s="348" t="s">
        <v>903</v>
      </c>
      <c r="B44" s="470" t="s">
        <v>249</v>
      </c>
      <c r="C44" s="471" t="s">
        <v>12</v>
      </c>
      <c r="D44" s="351" t="s">
        <v>488</v>
      </c>
      <c r="E44" s="352"/>
      <c r="F44" s="541">
        <f>SUM(F45+F47+F49)</f>
        <v>851136</v>
      </c>
    </row>
    <row r="45" spans="1:6" ht="33.75" customHeight="1" x14ac:dyDescent="0.25">
      <c r="A45" s="27" t="s">
        <v>902</v>
      </c>
      <c r="B45" s="367" t="s">
        <v>249</v>
      </c>
      <c r="C45" s="368" t="s">
        <v>12</v>
      </c>
      <c r="D45" s="119" t="s">
        <v>901</v>
      </c>
      <c r="E45" s="147"/>
      <c r="F45" s="540">
        <f>SUM(F46)</f>
        <v>50000</v>
      </c>
    </row>
    <row r="46" spans="1:6" ht="18" customHeight="1" x14ac:dyDescent="0.25">
      <c r="A46" s="55" t="s">
        <v>21</v>
      </c>
      <c r="B46" s="369" t="s">
        <v>249</v>
      </c>
      <c r="C46" s="370" t="s">
        <v>12</v>
      </c>
      <c r="D46" s="127" t="s">
        <v>901</v>
      </c>
      <c r="E46" s="134" t="s">
        <v>70</v>
      </c>
      <c r="F46" s="543">
        <f>SUM(прил7!H493)</f>
        <v>50000</v>
      </c>
    </row>
    <row r="47" spans="1:6" ht="31.5" customHeight="1" x14ac:dyDescent="0.25">
      <c r="A47" s="27" t="s">
        <v>550</v>
      </c>
      <c r="B47" s="367" t="s">
        <v>249</v>
      </c>
      <c r="C47" s="368" t="s">
        <v>12</v>
      </c>
      <c r="D47" s="119" t="s">
        <v>549</v>
      </c>
      <c r="E47" s="147"/>
      <c r="F47" s="540">
        <f>SUM(F48)</f>
        <v>51136</v>
      </c>
    </row>
    <row r="48" spans="1:6" ht="16.5" customHeight="1" x14ac:dyDescent="0.25">
      <c r="A48" s="55" t="s">
        <v>21</v>
      </c>
      <c r="B48" s="369" t="s">
        <v>249</v>
      </c>
      <c r="C48" s="370" t="s">
        <v>12</v>
      </c>
      <c r="D48" s="127" t="s">
        <v>549</v>
      </c>
      <c r="E48" s="134" t="s">
        <v>70</v>
      </c>
      <c r="F48" s="543">
        <f>SUM(прил7!H114)</f>
        <v>51136</v>
      </c>
    </row>
    <row r="49" spans="1:6" ht="16.5" customHeight="1" x14ac:dyDescent="0.25">
      <c r="A49" s="27" t="s">
        <v>1015</v>
      </c>
      <c r="B49" s="367" t="s">
        <v>249</v>
      </c>
      <c r="C49" s="368" t="s">
        <v>12</v>
      </c>
      <c r="D49" s="119" t="s">
        <v>1014</v>
      </c>
      <c r="E49" s="147"/>
      <c r="F49" s="540">
        <f>SUM(F50)</f>
        <v>750000</v>
      </c>
    </row>
    <row r="50" spans="1:6" ht="32.25" customHeight="1" x14ac:dyDescent="0.25">
      <c r="A50" s="55" t="s">
        <v>673</v>
      </c>
      <c r="B50" s="369" t="s">
        <v>249</v>
      </c>
      <c r="C50" s="370" t="s">
        <v>12</v>
      </c>
      <c r="D50" s="127" t="s">
        <v>1014</v>
      </c>
      <c r="E50" s="134" t="s">
        <v>16</v>
      </c>
      <c r="F50" s="543">
        <f>SUM(прил7!H495)</f>
        <v>750000</v>
      </c>
    </row>
    <row r="51" spans="1:6" s="43" customFormat="1" ht="47.25" x14ac:dyDescent="0.25">
      <c r="A51" s="152" t="s">
        <v>165</v>
      </c>
      <c r="B51" s="360" t="s">
        <v>246</v>
      </c>
      <c r="C51" s="359" t="s">
        <v>487</v>
      </c>
      <c r="D51" s="150" t="s">
        <v>488</v>
      </c>
      <c r="E51" s="153"/>
      <c r="F51" s="601">
        <f>SUM(F53+F56)</f>
        <v>6760531</v>
      </c>
    </row>
    <row r="52" spans="1:6" s="43" customFormat="1" ht="47.25" x14ac:dyDescent="0.25">
      <c r="A52" s="354" t="s">
        <v>567</v>
      </c>
      <c r="B52" s="355" t="s">
        <v>246</v>
      </c>
      <c r="C52" s="356" t="s">
        <v>10</v>
      </c>
      <c r="D52" s="361" t="s">
        <v>488</v>
      </c>
      <c r="E52" s="357"/>
      <c r="F52" s="541">
        <f>SUM(F53+F56)</f>
        <v>6760531</v>
      </c>
    </row>
    <row r="53" spans="1:6" s="43" customFormat="1" ht="63.75" customHeight="1" x14ac:dyDescent="0.25">
      <c r="A53" s="76" t="s">
        <v>108</v>
      </c>
      <c r="B53" s="362" t="s">
        <v>246</v>
      </c>
      <c r="C53" s="363" t="s">
        <v>10</v>
      </c>
      <c r="D53" s="364" t="s">
        <v>590</v>
      </c>
      <c r="E53" s="30"/>
      <c r="F53" s="540">
        <f>SUM(F54:F55)</f>
        <v>229000</v>
      </c>
    </row>
    <row r="54" spans="1:6" s="43" customFormat="1" ht="29.25" customHeight="1" x14ac:dyDescent="0.25">
      <c r="A54" s="135" t="s">
        <v>673</v>
      </c>
      <c r="B54" s="365" t="s">
        <v>246</v>
      </c>
      <c r="C54" s="366" t="s">
        <v>10</v>
      </c>
      <c r="D54" s="127" t="s">
        <v>590</v>
      </c>
      <c r="E54" s="54">
        <v>200</v>
      </c>
      <c r="F54" s="543">
        <f>SUM(прил7!H541)</f>
        <v>1099</v>
      </c>
    </row>
    <row r="55" spans="1:6" s="43" customFormat="1" ht="17.25" customHeight="1" x14ac:dyDescent="0.25">
      <c r="A55" s="135" t="s">
        <v>40</v>
      </c>
      <c r="B55" s="365" t="s">
        <v>246</v>
      </c>
      <c r="C55" s="366" t="s">
        <v>10</v>
      </c>
      <c r="D55" s="127" t="s">
        <v>590</v>
      </c>
      <c r="E55" s="54">
        <v>300</v>
      </c>
      <c r="F55" s="543">
        <f>SUM(прил7!H542)</f>
        <v>227901</v>
      </c>
    </row>
    <row r="56" spans="1:6" s="43" customFormat="1" ht="31.5" x14ac:dyDescent="0.25">
      <c r="A56" s="157" t="s">
        <v>96</v>
      </c>
      <c r="B56" s="371" t="s">
        <v>246</v>
      </c>
      <c r="C56" s="372" t="s">
        <v>10</v>
      </c>
      <c r="D56" s="158" t="s">
        <v>520</v>
      </c>
      <c r="E56" s="30"/>
      <c r="F56" s="540">
        <f>SUM(F57:F59)</f>
        <v>6531531</v>
      </c>
    </row>
    <row r="57" spans="1:6" s="43" customFormat="1" ht="47.25" x14ac:dyDescent="0.25">
      <c r="A57" s="135" t="s">
        <v>86</v>
      </c>
      <c r="B57" s="373" t="s">
        <v>246</v>
      </c>
      <c r="C57" s="374" t="s">
        <v>10</v>
      </c>
      <c r="D57" s="155" t="s">
        <v>520</v>
      </c>
      <c r="E57" s="54">
        <v>100</v>
      </c>
      <c r="F57" s="543">
        <f>SUM(прил7!H376)</f>
        <v>6054240</v>
      </c>
    </row>
    <row r="58" spans="1:6" s="43" customFormat="1" ht="27.75" customHeight="1" x14ac:dyDescent="0.25">
      <c r="A58" s="135" t="s">
        <v>673</v>
      </c>
      <c r="B58" s="373" t="s">
        <v>246</v>
      </c>
      <c r="C58" s="374" t="s">
        <v>10</v>
      </c>
      <c r="D58" s="154" t="s">
        <v>520</v>
      </c>
      <c r="E58" s="54">
        <v>200</v>
      </c>
      <c r="F58" s="543">
        <f>SUM(прил7!H377)</f>
        <v>470400</v>
      </c>
    </row>
    <row r="59" spans="1:6" s="43" customFormat="1" ht="15.75" customHeight="1" x14ac:dyDescent="0.25">
      <c r="A59" s="135" t="s">
        <v>18</v>
      </c>
      <c r="B59" s="373" t="s">
        <v>246</v>
      </c>
      <c r="C59" s="374" t="s">
        <v>10</v>
      </c>
      <c r="D59" s="155" t="s">
        <v>520</v>
      </c>
      <c r="E59" s="54">
        <v>800</v>
      </c>
      <c r="F59" s="543">
        <f>SUM(прил7!H378)</f>
        <v>6891</v>
      </c>
    </row>
    <row r="60" spans="1:6" s="43" customFormat="1" ht="49.5" customHeight="1" x14ac:dyDescent="0.25">
      <c r="A60" s="159" t="s">
        <v>174</v>
      </c>
      <c r="B60" s="160" t="s">
        <v>251</v>
      </c>
      <c r="C60" s="169" t="s">
        <v>487</v>
      </c>
      <c r="D60" s="156" t="s">
        <v>488</v>
      </c>
      <c r="E60" s="153"/>
      <c r="F60" s="601">
        <f>SUM(F61+F65)</f>
        <v>5967559</v>
      </c>
    </row>
    <row r="61" spans="1:6" s="43" customFormat="1" ht="64.5" customHeight="1" x14ac:dyDescent="0.25">
      <c r="A61" s="375" t="s">
        <v>586</v>
      </c>
      <c r="B61" s="379" t="s">
        <v>251</v>
      </c>
      <c r="C61" s="380" t="s">
        <v>10</v>
      </c>
      <c r="D61" s="378" t="s">
        <v>488</v>
      </c>
      <c r="E61" s="357"/>
      <c r="F61" s="541">
        <f>SUM(F62)</f>
        <v>1133792</v>
      </c>
    </row>
    <row r="62" spans="1:6" s="43" customFormat="1" ht="33" customHeight="1" x14ac:dyDescent="0.25">
      <c r="A62" s="76" t="s">
        <v>85</v>
      </c>
      <c r="B62" s="381" t="s">
        <v>251</v>
      </c>
      <c r="C62" s="382" t="s">
        <v>587</v>
      </c>
      <c r="D62" s="158" t="s">
        <v>492</v>
      </c>
      <c r="E62" s="30"/>
      <c r="F62" s="540">
        <f>SUM(F63:F64)</f>
        <v>1133792</v>
      </c>
    </row>
    <row r="63" spans="1:6" s="43" customFormat="1" ht="49.5" customHeight="1" x14ac:dyDescent="0.25">
      <c r="A63" s="77" t="s">
        <v>86</v>
      </c>
      <c r="B63" s="383" t="s">
        <v>251</v>
      </c>
      <c r="C63" s="384" t="s">
        <v>587</v>
      </c>
      <c r="D63" s="155" t="s">
        <v>492</v>
      </c>
      <c r="E63" s="54">
        <v>100</v>
      </c>
      <c r="F63" s="543">
        <f>SUM(прил7!H499)</f>
        <v>1133792</v>
      </c>
    </row>
    <row r="64" spans="1:6" s="43" customFormat="1" ht="18.75" hidden="1" customHeight="1" x14ac:dyDescent="0.25">
      <c r="A64" s="135" t="s">
        <v>18</v>
      </c>
      <c r="B64" s="383" t="s">
        <v>251</v>
      </c>
      <c r="C64" s="384" t="s">
        <v>587</v>
      </c>
      <c r="D64" s="155" t="s">
        <v>492</v>
      </c>
      <c r="E64" s="54">
        <v>800</v>
      </c>
      <c r="F64" s="543">
        <f>SUM([1]прил7!H484)</f>
        <v>0</v>
      </c>
    </row>
    <row r="65" spans="1:6" s="43" customFormat="1" ht="49.5" customHeight="1" x14ac:dyDescent="0.25">
      <c r="A65" s="375" t="s">
        <v>583</v>
      </c>
      <c r="B65" s="376" t="s">
        <v>251</v>
      </c>
      <c r="C65" s="377" t="s">
        <v>12</v>
      </c>
      <c r="D65" s="378" t="s">
        <v>488</v>
      </c>
      <c r="E65" s="357"/>
      <c r="F65" s="541">
        <f>SUM(F66+F68)</f>
        <v>4833767</v>
      </c>
    </row>
    <row r="66" spans="1:6" s="43" customFormat="1" ht="49.5" customHeight="1" x14ac:dyDescent="0.25">
      <c r="A66" s="76" t="s">
        <v>98</v>
      </c>
      <c r="B66" s="381" t="s">
        <v>251</v>
      </c>
      <c r="C66" s="382" t="s">
        <v>584</v>
      </c>
      <c r="D66" s="158" t="s">
        <v>585</v>
      </c>
      <c r="E66" s="30"/>
      <c r="F66" s="540">
        <f>SUM(F67)</f>
        <v>52872</v>
      </c>
    </row>
    <row r="67" spans="1:6" s="43" customFormat="1" ht="49.5" customHeight="1" x14ac:dyDescent="0.25">
      <c r="A67" s="77" t="s">
        <v>86</v>
      </c>
      <c r="B67" s="383" t="s">
        <v>251</v>
      </c>
      <c r="C67" s="384" t="s">
        <v>584</v>
      </c>
      <c r="D67" s="155" t="s">
        <v>585</v>
      </c>
      <c r="E67" s="54">
        <v>100</v>
      </c>
      <c r="F67" s="543">
        <f>SUM(прил7!H503)</f>
        <v>52872</v>
      </c>
    </row>
    <row r="68" spans="1:6" s="43" customFormat="1" ht="33" customHeight="1" x14ac:dyDescent="0.25">
      <c r="A68" s="76" t="s">
        <v>96</v>
      </c>
      <c r="B68" s="381" t="s">
        <v>251</v>
      </c>
      <c r="C68" s="382" t="s">
        <v>584</v>
      </c>
      <c r="D68" s="158" t="s">
        <v>520</v>
      </c>
      <c r="E68" s="30"/>
      <c r="F68" s="540">
        <f>SUM(F69:F71)</f>
        <v>4780895</v>
      </c>
    </row>
    <row r="69" spans="1:6" s="43" customFormat="1" ht="49.5" customHeight="1" x14ac:dyDescent="0.25">
      <c r="A69" s="77" t="s">
        <v>86</v>
      </c>
      <c r="B69" s="383" t="s">
        <v>251</v>
      </c>
      <c r="C69" s="384" t="s">
        <v>584</v>
      </c>
      <c r="D69" s="155" t="s">
        <v>520</v>
      </c>
      <c r="E69" s="54">
        <v>100</v>
      </c>
      <c r="F69" s="543">
        <f>SUM(прил7!H505)</f>
        <v>4604695</v>
      </c>
    </row>
    <row r="70" spans="1:6" s="43" customFormat="1" ht="30.75" customHeight="1" x14ac:dyDescent="0.25">
      <c r="A70" s="77" t="s">
        <v>673</v>
      </c>
      <c r="B70" s="383" t="s">
        <v>251</v>
      </c>
      <c r="C70" s="384" t="s">
        <v>584</v>
      </c>
      <c r="D70" s="155" t="s">
        <v>520</v>
      </c>
      <c r="E70" s="54">
        <v>200</v>
      </c>
      <c r="F70" s="543">
        <f>SUM(прил7!H506)</f>
        <v>176000</v>
      </c>
    </row>
    <row r="71" spans="1:6" s="43" customFormat="1" ht="18" customHeight="1" x14ac:dyDescent="0.25">
      <c r="A71" s="77" t="s">
        <v>18</v>
      </c>
      <c r="B71" s="383" t="s">
        <v>251</v>
      </c>
      <c r="C71" s="384" t="s">
        <v>584</v>
      </c>
      <c r="D71" s="155" t="s">
        <v>520</v>
      </c>
      <c r="E71" s="54">
        <v>800</v>
      </c>
      <c r="F71" s="543">
        <f>SUM(прил7!H507)</f>
        <v>200</v>
      </c>
    </row>
    <row r="72" spans="1:6" s="43" customFormat="1" ht="34.5" customHeight="1" x14ac:dyDescent="0.25">
      <c r="A72" s="59" t="s">
        <v>124</v>
      </c>
      <c r="B72" s="161" t="s">
        <v>199</v>
      </c>
      <c r="C72" s="274" t="s">
        <v>487</v>
      </c>
      <c r="D72" s="162" t="s">
        <v>488</v>
      </c>
      <c r="E72" s="39"/>
      <c r="F72" s="594">
        <f>SUM(F73+F83+F103)</f>
        <v>13997498</v>
      </c>
    </row>
    <row r="73" spans="1:6" s="43" customFormat="1" ht="48.75" customHeight="1" x14ac:dyDescent="0.25">
      <c r="A73" s="148" t="s">
        <v>136</v>
      </c>
      <c r="B73" s="160" t="s">
        <v>233</v>
      </c>
      <c r="C73" s="169" t="s">
        <v>487</v>
      </c>
      <c r="D73" s="156" t="s">
        <v>488</v>
      </c>
      <c r="E73" s="153"/>
      <c r="F73" s="601">
        <f>SUM(F74)</f>
        <v>2897529</v>
      </c>
    </row>
    <row r="74" spans="1:6" s="43" customFormat="1" ht="48.75" customHeight="1" x14ac:dyDescent="0.25">
      <c r="A74" s="348" t="s">
        <v>511</v>
      </c>
      <c r="B74" s="376" t="s">
        <v>233</v>
      </c>
      <c r="C74" s="377" t="s">
        <v>10</v>
      </c>
      <c r="D74" s="378" t="s">
        <v>488</v>
      </c>
      <c r="E74" s="357"/>
      <c r="F74" s="541">
        <f>SUM(F75+F77+F81)</f>
        <v>2897529</v>
      </c>
    </row>
    <row r="75" spans="1:6" s="43" customFormat="1" ht="33" customHeight="1" x14ac:dyDescent="0.25">
      <c r="A75" s="27" t="s">
        <v>93</v>
      </c>
      <c r="B75" s="128" t="s">
        <v>233</v>
      </c>
      <c r="C75" s="167" t="s">
        <v>10</v>
      </c>
      <c r="D75" s="158" t="s">
        <v>512</v>
      </c>
      <c r="E75" s="30"/>
      <c r="F75" s="540">
        <f>SUM(F76)</f>
        <v>124300</v>
      </c>
    </row>
    <row r="76" spans="1:6" s="43" customFormat="1" ht="32.25" customHeight="1" x14ac:dyDescent="0.25">
      <c r="A76" s="55" t="s">
        <v>94</v>
      </c>
      <c r="B76" s="129" t="s">
        <v>233</v>
      </c>
      <c r="C76" s="164" t="s">
        <v>10</v>
      </c>
      <c r="D76" s="155" t="s">
        <v>512</v>
      </c>
      <c r="E76" s="54">
        <v>600</v>
      </c>
      <c r="F76" s="543">
        <f>SUM(прил7!H119)</f>
        <v>124300</v>
      </c>
    </row>
    <row r="77" spans="1:6" s="43" customFormat="1" ht="33" customHeight="1" x14ac:dyDescent="0.25">
      <c r="A77" s="27" t="s">
        <v>103</v>
      </c>
      <c r="B77" s="128" t="s">
        <v>233</v>
      </c>
      <c r="C77" s="167" t="s">
        <v>10</v>
      </c>
      <c r="D77" s="158" t="s">
        <v>599</v>
      </c>
      <c r="E77" s="30"/>
      <c r="F77" s="540">
        <f>SUM(F78:F80)</f>
        <v>2368000</v>
      </c>
    </row>
    <row r="78" spans="1:6" s="43" customFormat="1" ht="48.75" customHeight="1" x14ac:dyDescent="0.25">
      <c r="A78" s="55" t="s">
        <v>86</v>
      </c>
      <c r="B78" s="129" t="s">
        <v>233</v>
      </c>
      <c r="C78" s="164" t="s">
        <v>10</v>
      </c>
      <c r="D78" s="155" t="s">
        <v>599</v>
      </c>
      <c r="E78" s="54">
        <v>100</v>
      </c>
      <c r="F78" s="543">
        <f>SUM(прил7!H613)</f>
        <v>2208575</v>
      </c>
    </row>
    <row r="79" spans="1:6" s="43" customFormat="1" ht="33" customHeight="1" x14ac:dyDescent="0.25">
      <c r="A79" s="55" t="s">
        <v>673</v>
      </c>
      <c r="B79" s="129" t="s">
        <v>233</v>
      </c>
      <c r="C79" s="164" t="s">
        <v>10</v>
      </c>
      <c r="D79" s="155" t="s">
        <v>599</v>
      </c>
      <c r="E79" s="54">
        <v>200</v>
      </c>
      <c r="F79" s="543">
        <f>SUM(прил7!H614)</f>
        <v>159425</v>
      </c>
    </row>
    <row r="80" spans="1:6" s="43" customFormat="1" ht="18" hidden="1" customHeight="1" x14ac:dyDescent="0.25">
      <c r="A80" s="62" t="s">
        <v>18</v>
      </c>
      <c r="B80" s="129" t="s">
        <v>233</v>
      </c>
      <c r="C80" s="164" t="s">
        <v>10</v>
      </c>
      <c r="D80" s="155" t="s">
        <v>599</v>
      </c>
      <c r="E80" s="54">
        <v>800</v>
      </c>
      <c r="F80" s="543">
        <f>SUM([1]прил7!H600)</f>
        <v>0</v>
      </c>
    </row>
    <row r="81" spans="1:6" s="43" customFormat="1" ht="33.75" customHeight="1" x14ac:dyDescent="0.25">
      <c r="A81" s="76" t="s">
        <v>85</v>
      </c>
      <c r="B81" s="128" t="s">
        <v>233</v>
      </c>
      <c r="C81" s="167" t="s">
        <v>10</v>
      </c>
      <c r="D81" s="158" t="s">
        <v>492</v>
      </c>
      <c r="E81" s="30"/>
      <c r="F81" s="540">
        <f>SUM(F82)</f>
        <v>405229</v>
      </c>
    </row>
    <row r="82" spans="1:6" s="43" customFormat="1" ht="51.75" customHeight="1" x14ac:dyDescent="0.25">
      <c r="A82" s="55" t="s">
        <v>86</v>
      </c>
      <c r="B82" s="129" t="s">
        <v>233</v>
      </c>
      <c r="C82" s="164" t="s">
        <v>10</v>
      </c>
      <c r="D82" s="155" t="s">
        <v>492</v>
      </c>
      <c r="E82" s="54">
        <v>100</v>
      </c>
      <c r="F82" s="543">
        <f>SUM(прил7!H617)</f>
        <v>405229</v>
      </c>
    </row>
    <row r="83" spans="1:6" s="43" customFormat="1" ht="48" customHeight="1" x14ac:dyDescent="0.25">
      <c r="A83" s="148" t="s">
        <v>175</v>
      </c>
      <c r="B83" s="160" t="s">
        <v>201</v>
      </c>
      <c r="C83" s="169" t="s">
        <v>487</v>
      </c>
      <c r="D83" s="156" t="s">
        <v>488</v>
      </c>
      <c r="E83" s="153"/>
      <c r="F83" s="601">
        <f>SUM(F84)</f>
        <v>6444183</v>
      </c>
    </row>
    <row r="84" spans="1:6" s="43" customFormat="1" ht="48" customHeight="1" x14ac:dyDescent="0.25">
      <c r="A84" s="348" t="s">
        <v>588</v>
      </c>
      <c r="B84" s="376" t="s">
        <v>201</v>
      </c>
      <c r="C84" s="377" t="s">
        <v>10</v>
      </c>
      <c r="D84" s="378" t="s">
        <v>488</v>
      </c>
      <c r="E84" s="357"/>
      <c r="F84" s="541">
        <f>SUM(F85+F87+F90+F93+F96+F99+F101)</f>
        <v>6444183</v>
      </c>
    </row>
    <row r="85" spans="1:6" s="43" customFormat="1" ht="16.5" customHeight="1" x14ac:dyDescent="0.25">
      <c r="A85" s="27" t="s">
        <v>711</v>
      </c>
      <c r="B85" s="128" t="s">
        <v>201</v>
      </c>
      <c r="C85" s="167" t="s">
        <v>10</v>
      </c>
      <c r="D85" s="158" t="s">
        <v>592</v>
      </c>
      <c r="E85" s="30"/>
      <c r="F85" s="540">
        <f>SUM(F86)</f>
        <v>1293060</v>
      </c>
    </row>
    <row r="86" spans="1:6" s="43" customFormat="1" ht="16.5" customHeight="1" x14ac:dyDescent="0.25">
      <c r="A86" s="55" t="s">
        <v>40</v>
      </c>
      <c r="B86" s="129" t="s">
        <v>201</v>
      </c>
      <c r="C86" s="164" t="s">
        <v>10</v>
      </c>
      <c r="D86" s="155" t="s">
        <v>592</v>
      </c>
      <c r="E86" s="54" t="s">
        <v>39</v>
      </c>
      <c r="F86" s="543">
        <f>SUM(прил7!H597)</f>
        <v>1293060</v>
      </c>
    </row>
    <row r="87" spans="1:6" s="43" customFormat="1" ht="33" customHeight="1" x14ac:dyDescent="0.25">
      <c r="A87" s="27" t="s">
        <v>99</v>
      </c>
      <c r="B87" s="128" t="s">
        <v>201</v>
      </c>
      <c r="C87" s="167" t="s">
        <v>10</v>
      </c>
      <c r="D87" s="158" t="s">
        <v>593</v>
      </c>
      <c r="E87" s="30"/>
      <c r="F87" s="540">
        <f>SUM(F88:F89)</f>
        <v>41675</v>
      </c>
    </row>
    <row r="88" spans="1:6" s="43" customFormat="1" ht="30.75" customHeight="1" x14ac:dyDescent="0.25">
      <c r="A88" s="55" t="s">
        <v>673</v>
      </c>
      <c r="B88" s="129" t="s">
        <v>201</v>
      </c>
      <c r="C88" s="164" t="s">
        <v>10</v>
      </c>
      <c r="D88" s="155" t="s">
        <v>593</v>
      </c>
      <c r="E88" s="54" t="s">
        <v>16</v>
      </c>
      <c r="F88" s="543">
        <f>SUM(прил7!H547)</f>
        <v>740</v>
      </c>
    </row>
    <row r="89" spans="1:6" s="43" customFormat="1" ht="16.5" customHeight="1" x14ac:dyDescent="0.25">
      <c r="A89" s="55" t="s">
        <v>40</v>
      </c>
      <c r="B89" s="129" t="s">
        <v>201</v>
      </c>
      <c r="C89" s="164" t="s">
        <v>10</v>
      </c>
      <c r="D89" s="155" t="s">
        <v>593</v>
      </c>
      <c r="E89" s="54" t="s">
        <v>39</v>
      </c>
      <c r="F89" s="543">
        <f>SUM(прил7!H548)</f>
        <v>40935</v>
      </c>
    </row>
    <row r="90" spans="1:6" s="43" customFormat="1" ht="31.5" customHeight="1" x14ac:dyDescent="0.25">
      <c r="A90" s="27" t="s">
        <v>100</v>
      </c>
      <c r="B90" s="128" t="s">
        <v>201</v>
      </c>
      <c r="C90" s="167" t="s">
        <v>10</v>
      </c>
      <c r="D90" s="158" t="s">
        <v>594</v>
      </c>
      <c r="E90" s="30"/>
      <c r="F90" s="540">
        <f>SUM(F91:F92)</f>
        <v>246349</v>
      </c>
    </row>
    <row r="91" spans="1:6" s="43" customFormat="1" ht="33" customHeight="1" x14ac:dyDescent="0.25">
      <c r="A91" s="55" t="s">
        <v>673</v>
      </c>
      <c r="B91" s="129" t="s">
        <v>201</v>
      </c>
      <c r="C91" s="164" t="s">
        <v>10</v>
      </c>
      <c r="D91" s="155" t="s">
        <v>594</v>
      </c>
      <c r="E91" s="54" t="s">
        <v>16</v>
      </c>
      <c r="F91" s="543">
        <f>SUM(прил7!H550)</f>
        <v>3650</v>
      </c>
    </row>
    <row r="92" spans="1:6" s="43" customFormat="1" ht="17.25" customHeight="1" x14ac:dyDescent="0.25">
      <c r="A92" s="55" t="s">
        <v>40</v>
      </c>
      <c r="B92" s="129" t="s">
        <v>201</v>
      </c>
      <c r="C92" s="164" t="s">
        <v>10</v>
      </c>
      <c r="D92" s="155" t="s">
        <v>594</v>
      </c>
      <c r="E92" s="54" t="s">
        <v>39</v>
      </c>
      <c r="F92" s="543">
        <f>SUM(прил7!H551)</f>
        <v>242699</v>
      </c>
    </row>
    <row r="93" spans="1:6" s="43" customFormat="1" ht="15.75" customHeight="1" x14ac:dyDescent="0.25">
      <c r="A93" s="27" t="s">
        <v>101</v>
      </c>
      <c r="B93" s="128" t="s">
        <v>201</v>
      </c>
      <c r="C93" s="167" t="s">
        <v>10</v>
      </c>
      <c r="D93" s="158" t="s">
        <v>595</v>
      </c>
      <c r="E93" s="30"/>
      <c r="F93" s="540">
        <f>SUM(F94:F95)</f>
        <v>3522271</v>
      </c>
    </row>
    <row r="94" spans="1:6" s="43" customFormat="1" ht="30.75" customHeight="1" x14ac:dyDescent="0.25">
      <c r="A94" s="55" t="s">
        <v>673</v>
      </c>
      <c r="B94" s="129" t="s">
        <v>201</v>
      </c>
      <c r="C94" s="164" t="s">
        <v>10</v>
      </c>
      <c r="D94" s="155" t="s">
        <v>595</v>
      </c>
      <c r="E94" s="54" t="s">
        <v>16</v>
      </c>
      <c r="F94" s="543">
        <f>SUM(прил7!H553)</f>
        <v>58300</v>
      </c>
    </row>
    <row r="95" spans="1:6" s="43" customFormat="1" ht="17.25" customHeight="1" x14ac:dyDescent="0.25">
      <c r="A95" s="55" t="s">
        <v>40</v>
      </c>
      <c r="B95" s="129" t="s">
        <v>201</v>
      </c>
      <c r="C95" s="164" t="s">
        <v>10</v>
      </c>
      <c r="D95" s="155" t="s">
        <v>595</v>
      </c>
      <c r="E95" s="54" t="s">
        <v>39</v>
      </c>
      <c r="F95" s="543">
        <f>SUM(прил7!H554)</f>
        <v>3463971</v>
      </c>
    </row>
    <row r="96" spans="1:6" s="43" customFormat="1" ht="16.5" customHeight="1" x14ac:dyDescent="0.25">
      <c r="A96" s="27" t="s">
        <v>102</v>
      </c>
      <c r="B96" s="128" t="s">
        <v>201</v>
      </c>
      <c r="C96" s="167" t="s">
        <v>10</v>
      </c>
      <c r="D96" s="158" t="s">
        <v>596</v>
      </c>
      <c r="E96" s="30"/>
      <c r="F96" s="540">
        <f>SUM(F97:F98)</f>
        <v>484142</v>
      </c>
    </row>
    <row r="97" spans="1:6" s="43" customFormat="1" ht="31.5" customHeight="1" x14ac:dyDescent="0.25">
      <c r="A97" s="55" t="s">
        <v>673</v>
      </c>
      <c r="B97" s="129" t="s">
        <v>201</v>
      </c>
      <c r="C97" s="164" t="s">
        <v>10</v>
      </c>
      <c r="D97" s="155" t="s">
        <v>596</v>
      </c>
      <c r="E97" s="54" t="s">
        <v>16</v>
      </c>
      <c r="F97" s="543">
        <f>SUM(прил7!H556)</f>
        <v>7695</v>
      </c>
    </row>
    <row r="98" spans="1:6" s="43" customFormat="1" ht="17.25" customHeight="1" x14ac:dyDescent="0.25">
      <c r="A98" s="55" t="s">
        <v>40</v>
      </c>
      <c r="B98" s="129" t="s">
        <v>201</v>
      </c>
      <c r="C98" s="164" t="s">
        <v>10</v>
      </c>
      <c r="D98" s="155" t="s">
        <v>596</v>
      </c>
      <c r="E98" s="54" t="s">
        <v>39</v>
      </c>
      <c r="F98" s="543">
        <f>SUM(прил7!H557)</f>
        <v>476447</v>
      </c>
    </row>
    <row r="99" spans="1:6" s="43" customFormat="1" ht="17.25" customHeight="1" x14ac:dyDescent="0.25">
      <c r="A99" s="27" t="s">
        <v>176</v>
      </c>
      <c r="B99" s="128" t="s">
        <v>201</v>
      </c>
      <c r="C99" s="167" t="s">
        <v>10</v>
      </c>
      <c r="D99" s="158" t="s">
        <v>974</v>
      </c>
      <c r="E99" s="30"/>
      <c r="F99" s="540">
        <f>SUM(F100)</f>
        <v>854686</v>
      </c>
    </row>
    <row r="100" spans="1:6" s="43" customFormat="1" ht="17.25" customHeight="1" x14ac:dyDescent="0.25">
      <c r="A100" s="55" t="s">
        <v>40</v>
      </c>
      <c r="B100" s="129" t="s">
        <v>201</v>
      </c>
      <c r="C100" s="164" t="s">
        <v>10</v>
      </c>
      <c r="D100" s="155" t="s">
        <v>974</v>
      </c>
      <c r="E100" s="54">
        <v>300</v>
      </c>
      <c r="F100" s="543">
        <f>SUM(прил7!H525)</f>
        <v>854686</v>
      </c>
    </row>
    <row r="101" spans="1:6" s="43" customFormat="1" ht="15.75" customHeight="1" x14ac:dyDescent="0.25">
      <c r="A101" s="27" t="s">
        <v>601</v>
      </c>
      <c r="B101" s="128" t="s">
        <v>201</v>
      </c>
      <c r="C101" s="167" t="s">
        <v>10</v>
      </c>
      <c r="D101" s="158" t="s">
        <v>600</v>
      </c>
      <c r="E101" s="30"/>
      <c r="F101" s="540">
        <f>SUM(F102)</f>
        <v>2000</v>
      </c>
    </row>
    <row r="102" spans="1:6" s="43" customFormat="1" ht="31.5" customHeight="1" x14ac:dyDescent="0.25">
      <c r="A102" s="55" t="s">
        <v>673</v>
      </c>
      <c r="B102" s="129" t="s">
        <v>201</v>
      </c>
      <c r="C102" s="164" t="s">
        <v>10</v>
      </c>
      <c r="D102" s="155" t="s">
        <v>600</v>
      </c>
      <c r="E102" s="54">
        <v>200</v>
      </c>
      <c r="F102" s="543">
        <f>SUM(прил7!H621)</f>
        <v>2000</v>
      </c>
    </row>
    <row r="103" spans="1:6" s="43" customFormat="1" ht="66" customHeight="1" x14ac:dyDescent="0.25">
      <c r="A103" s="148" t="s">
        <v>181</v>
      </c>
      <c r="B103" s="160" t="s">
        <v>232</v>
      </c>
      <c r="C103" s="169" t="s">
        <v>487</v>
      </c>
      <c r="D103" s="156" t="s">
        <v>488</v>
      </c>
      <c r="E103" s="153"/>
      <c r="F103" s="601">
        <f>SUM(F105+F107+F110)</f>
        <v>4655786</v>
      </c>
    </row>
    <row r="104" spans="1:6" s="43" customFormat="1" ht="46.5" customHeight="1" x14ac:dyDescent="0.25">
      <c r="A104" s="348" t="s">
        <v>495</v>
      </c>
      <c r="B104" s="376" t="s">
        <v>232</v>
      </c>
      <c r="C104" s="377" t="s">
        <v>10</v>
      </c>
      <c r="D104" s="378" t="s">
        <v>488</v>
      </c>
      <c r="E104" s="357"/>
      <c r="F104" s="541">
        <f>SUM(F105+F107+F110)</f>
        <v>4655786</v>
      </c>
    </row>
    <row r="105" spans="1:6" s="43" customFormat="1" ht="51" customHeight="1" x14ac:dyDescent="0.25">
      <c r="A105" s="27" t="s">
        <v>87</v>
      </c>
      <c r="B105" s="128" t="s">
        <v>232</v>
      </c>
      <c r="C105" s="167" t="s">
        <v>10</v>
      </c>
      <c r="D105" s="158" t="s">
        <v>496</v>
      </c>
      <c r="E105" s="30"/>
      <c r="F105" s="540">
        <f>SUM(F106)</f>
        <v>888000</v>
      </c>
    </row>
    <row r="106" spans="1:6" s="43" customFormat="1" ht="48" customHeight="1" x14ac:dyDescent="0.25">
      <c r="A106" s="55" t="s">
        <v>86</v>
      </c>
      <c r="B106" s="129" t="s">
        <v>232</v>
      </c>
      <c r="C106" s="164" t="s">
        <v>10</v>
      </c>
      <c r="D106" s="155" t="s">
        <v>496</v>
      </c>
      <c r="E106" s="54">
        <v>100</v>
      </c>
      <c r="F106" s="543">
        <f>SUM(прил7!H41)</f>
        <v>888000</v>
      </c>
    </row>
    <row r="107" spans="1:6" s="43" customFormat="1" ht="32.25" customHeight="1" x14ac:dyDescent="0.25">
      <c r="A107" s="27" t="s">
        <v>452</v>
      </c>
      <c r="B107" s="128" t="s">
        <v>232</v>
      </c>
      <c r="C107" s="167" t="s">
        <v>10</v>
      </c>
      <c r="D107" s="158" t="s">
        <v>597</v>
      </c>
      <c r="E107" s="30"/>
      <c r="F107" s="540">
        <f>SUM(F108:F109)</f>
        <v>3746786</v>
      </c>
    </row>
    <row r="108" spans="1:6" s="43" customFormat="1" ht="17.25" hidden="1" customHeight="1" x14ac:dyDescent="0.25">
      <c r="A108" s="55" t="s">
        <v>673</v>
      </c>
      <c r="B108" s="129" t="s">
        <v>232</v>
      </c>
      <c r="C108" s="164" t="s">
        <v>10</v>
      </c>
      <c r="D108" s="155" t="s">
        <v>597</v>
      </c>
      <c r="E108" s="54">
        <v>200</v>
      </c>
      <c r="F108" s="543">
        <f>SUM([1]прил7!H585)</f>
        <v>0</v>
      </c>
    </row>
    <row r="109" spans="1:6" s="43" customFormat="1" ht="17.25" customHeight="1" x14ac:dyDescent="0.25">
      <c r="A109" s="55" t="s">
        <v>40</v>
      </c>
      <c r="B109" s="129" t="s">
        <v>232</v>
      </c>
      <c r="C109" s="164" t="s">
        <v>10</v>
      </c>
      <c r="D109" s="155" t="s">
        <v>597</v>
      </c>
      <c r="E109" s="54">
        <v>300</v>
      </c>
      <c r="F109" s="543">
        <f>SUM(прил7!H601)</f>
        <v>3746786</v>
      </c>
    </row>
    <row r="110" spans="1:6" s="43" customFormat="1" ht="33.75" customHeight="1" x14ac:dyDescent="0.25">
      <c r="A110" s="27" t="s">
        <v>114</v>
      </c>
      <c r="B110" s="128" t="s">
        <v>232</v>
      </c>
      <c r="C110" s="167" t="s">
        <v>10</v>
      </c>
      <c r="D110" s="158" t="s">
        <v>497</v>
      </c>
      <c r="E110" s="30"/>
      <c r="F110" s="540">
        <f>SUM(F111)</f>
        <v>21000</v>
      </c>
    </row>
    <row r="111" spans="1:6" s="43" customFormat="1" ht="32.25" customHeight="1" x14ac:dyDescent="0.25">
      <c r="A111" s="55" t="s">
        <v>673</v>
      </c>
      <c r="B111" s="129" t="s">
        <v>232</v>
      </c>
      <c r="C111" s="164" t="s">
        <v>10</v>
      </c>
      <c r="D111" s="155" t="s">
        <v>497</v>
      </c>
      <c r="E111" s="54">
        <v>200</v>
      </c>
      <c r="F111" s="543">
        <f>SUM(прил7!H43+прил7!H416+прил7!H625)</f>
        <v>21000</v>
      </c>
    </row>
    <row r="112" spans="1:6" s="43" customFormat="1" ht="31.5" x14ac:dyDescent="0.25">
      <c r="A112" s="136" t="s">
        <v>445</v>
      </c>
      <c r="B112" s="161" t="s">
        <v>552</v>
      </c>
      <c r="C112" s="274" t="s">
        <v>487</v>
      </c>
      <c r="D112" s="162" t="s">
        <v>488</v>
      </c>
      <c r="E112" s="39"/>
      <c r="F112" s="594">
        <f>SUM(F113+F185+F198+F202)</f>
        <v>248146663</v>
      </c>
    </row>
    <row r="113" spans="1:6" s="43" customFormat="1" ht="47.25" x14ac:dyDescent="0.25">
      <c r="A113" s="152" t="s">
        <v>268</v>
      </c>
      <c r="B113" s="160" t="s">
        <v>239</v>
      </c>
      <c r="C113" s="169" t="s">
        <v>487</v>
      </c>
      <c r="D113" s="156" t="s">
        <v>488</v>
      </c>
      <c r="E113" s="153"/>
      <c r="F113" s="601">
        <f>SUM(F114+F134+F137)</f>
        <v>229611118</v>
      </c>
    </row>
    <row r="114" spans="1:6" s="43" customFormat="1" ht="16.5" customHeight="1" x14ac:dyDescent="0.25">
      <c r="A114" s="375" t="s">
        <v>553</v>
      </c>
      <c r="B114" s="376" t="s">
        <v>239</v>
      </c>
      <c r="C114" s="377" t="s">
        <v>10</v>
      </c>
      <c r="D114" s="378" t="s">
        <v>488</v>
      </c>
      <c r="E114" s="357"/>
      <c r="F114" s="541">
        <f>SUM(F115+F118+F123+F125+F128+F130)</f>
        <v>26839329</v>
      </c>
    </row>
    <row r="115" spans="1:6" s="43" customFormat="1" ht="18" customHeight="1" x14ac:dyDescent="0.25">
      <c r="A115" s="76" t="s">
        <v>180</v>
      </c>
      <c r="B115" s="128" t="s">
        <v>239</v>
      </c>
      <c r="C115" s="167" t="s">
        <v>10</v>
      </c>
      <c r="D115" s="158" t="s">
        <v>598</v>
      </c>
      <c r="E115" s="30"/>
      <c r="F115" s="540">
        <f>SUM(F116:F117)</f>
        <v>1411837</v>
      </c>
    </row>
    <row r="116" spans="1:6" s="43" customFormat="1" ht="18" hidden="1" customHeight="1" x14ac:dyDescent="0.25">
      <c r="A116" s="77" t="s">
        <v>673</v>
      </c>
      <c r="B116" s="129" t="s">
        <v>239</v>
      </c>
      <c r="C116" s="164" t="s">
        <v>10</v>
      </c>
      <c r="D116" s="155" t="s">
        <v>598</v>
      </c>
      <c r="E116" s="54">
        <v>200</v>
      </c>
      <c r="F116" s="543">
        <f>SUM([1]прил7!H591)</f>
        <v>0</v>
      </c>
    </row>
    <row r="117" spans="1:6" s="43" customFormat="1" ht="17.25" customHeight="1" x14ac:dyDescent="0.25">
      <c r="A117" s="77" t="s">
        <v>40</v>
      </c>
      <c r="B117" s="129" t="s">
        <v>239</v>
      </c>
      <c r="C117" s="164" t="s">
        <v>10</v>
      </c>
      <c r="D117" s="155" t="s">
        <v>598</v>
      </c>
      <c r="E117" s="54">
        <v>300</v>
      </c>
      <c r="F117" s="543">
        <f>SUM(прил7!H607)</f>
        <v>1411837</v>
      </c>
    </row>
    <row r="118" spans="1:6" s="43" customFormat="1" ht="94.5" x14ac:dyDescent="0.25">
      <c r="A118" s="157" t="s">
        <v>157</v>
      </c>
      <c r="B118" s="128" t="s">
        <v>239</v>
      </c>
      <c r="C118" s="167" t="s">
        <v>10</v>
      </c>
      <c r="D118" s="158" t="s">
        <v>555</v>
      </c>
      <c r="E118" s="30"/>
      <c r="F118" s="540">
        <f>SUM(F119:F120)</f>
        <v>13629293</v>
      </c>
    </row>
    <row r="119" spans="1:6" s="43" customFormat="1" ht="47.25" x14ac:dyDescent="0.25">
      <c r="A119" s="135" t="s">
        <v>86</v>
      </c>
      <c r="B119" s="129" t="s">
        <v>239</v>
      </c>
      <c r="C119" s="164" t="s">
        <v>10</v>
      </c>
      <c r="D119" s="155" t="s">
        <v>555</v>
      </c>
      <c r="E119" s="54">
        <v>100</v>
      </c>
      <c r="F119" s="543">
        <f>SUM(прил7!H303)</f>
        <v>13413337</v>
      </c>
    </row>
    <row r="120" spans="1:6" s="43" customFormat="1" ht="30.75" customHeight="1" x14ac:dyDescent="0.25">
      <c r="A120" s="77" t="s">
        <v>673</v>
      </c>
      <c r="B120" s="129" t="s">
        <v>239</v>
      </c>
      <c r="C120" s="164" t="s">
        <v>10</v>
      </c>
      <c r="D120" s="155" t="s">
        <v>555</v>
      </c>
      <c r="E120" s="54">
        <v>200</v>
      </c>
      <c r="F120" s="543">
        <f>SUM(прил7!H304)</f>
        <v>215956</v>
      </c>
    </row>
    <row r="121" spans="1:6" s="43" customFormat="1" ht="18.75" hidden="1" customHeight="1" x14ac:dyDescent="0.25">
      <c r="A121" s="76" t="s">
        <v>704</v>
      </c>
      <c r="B121" s="128" t="s">
        <v>239</v>
      </c>
      <c r="C121" s="167" t="s">
        <v>10</v>
      </c>
      <c r="D121" s="158" t="s">
        <v>703</v>
      </c>
      <c r="E121" s="30"/>
      <c r="F121" s="602">
        <f>SUM(F122)</f>
        <v>0</v>
      </c>
    </row>
    <row r="122" spans="1:6" s="43" customFormat="1" ht="30.75" hidden="1" customHeight="1" x14ac:dyDescent="0.25">
      <c r="A122" s="77" t="s">
        <v>673</v>
      </c>
      <c r="B122" s="129" t="s">
        <v>239</v>
      </c>
      <c r="C122" s="164" t="s">
        <v>10</v>
      </c>
      <c r="D122" s="155" t="s">
        <v>703</v>
      </c>
      <c r="E122" s="54">
        <v>200</v>
      </c>
      <c r="F122" s="543">
        <f>SUM(прил7!H306)</f>
        <v>0</v>
      </c>
    </row>
    <row r="123" spans="1:6" s="43" customFormat="1" ht="30.75" customHeight="1" x14ac:dyDescent="0.25">
      <c r="A123" s="76" t="s">
        <v>696</v>
      </c>
      <c r="B123" s="128" t="s">
        <v>239</v>
      </c>
      <c r="C123" s="167" t="s">
        <v>10</v>
      </c>
      <c r="D123" s="158" t="s">
        <v>695</v>
      </c>
      <c r="E123" s="30"/>
      <c r="F123" s="540">
        <f>SUM(F124)</f>
        <v>11411</v>
      </c>
    </row>
    <row r="124" spans="1:6" s="43" customFormat="1" ht="16.5" customHeight="1" x14ac:dyDescent="0.25">
      <c r="A124" s="77" t="s">
        <v>40</v>
      </c>
      <c r="B124" s="129" t="s">
        <v>239</v>
      </c>
      <c r="C124" s="164" t="s">
        <v>10</v>
      </c>
      <c r="D124" s="155" t="s">
        <v>695</v>
      </c>
      <c r="E124" s="54">
        <v>300</v>
      </c>
      <c r="F124" s="543">
        <f>SUM(прил7!H562)</f>
        <v>11411</v>
      </c>
    </row>
    <row r="125" spans="1:6" s="43" customFormat="1" ht="66" customHeight="1" x14ac:dyDescent="0.25">
      <c r="A125" s="76" t="s">
        <v>108</v>
      </c>
      <c r="B125" s="128" t="s">
        <v>239</v>
      </c>
      <c r="C125" s="167" t="s">
        <v>10</v>
      </c>
      <c r="D125" s="158" t="s">
        <v>590</v>
      </c>
      <c r="E125" s="30"/>
      <c r="F125" s="540">
        <f>SUM(F126:F127)</f>
        <v>1020000</v>
      </c>
    </row>
    <row r="126" spans="1:6" s="43" customFormat="1" ht="30.75" customHeight="1" x14ac:dyDescent="0.25">
      <c r="A126" s="77" t="s">
        <v>673</v>
      </c>
      <c r="B126" s="129" t="s">
        <v>239</v>
      </c>
      <c r="C126" s="164" t="s">
        <v>10</v>
      </c>
      <c r="D126" s="155" t="s">
        <v>590</v>
      </c>
      <c r="E126" s="54">
        <v>200</v>
      </c>
      <c r="F126" s="543">
        <f>SUM(прил7!H564)</f>
        <v>4787</v>
      </c>
    </row>
    <row r="127" spans="1:6" s="43" customFormat="1" ht="17.25" customHeight="1" x14ac:dyDescent="0.25">
      <c r="A127" s="77" t="s">
        <v>40</v>
      </c>
      <c r="B127" s="129" t="s">
        <v>239</v>
      </c>
      <c r="C127" s="164" t="s">
        <v>10</v>
      </c>
      <c r="D127" s="155" t="s">
        <v>590</v>
      </c>
      <c r="E127" s="54">
        <v>300</v>
      </c>
      <c r="F127" s="543">
        <f>SUM(прил7!H565)</f>
        <v>1015213</v>
      </c>
    </row>
    <row r="128" spans="1:6" s="43" customFormat="1" ht="31.5" customHeight="1" x14ac:dyDescent="0.25">
      <c r="A128" s="76" t="s">
        <v>558</v>
      </c>
      <c r="B128" s="128" t="s">
        <v>239</v>
      </c>
      <c r="C128" s="167" t="s">
        <v>10</v>
      </c>
      <c r="D128" s="158" t="s">
        <v>559</v>
      </c>
      <c r="E128" s="30"/>
      <c r="F128" s="540">
        <f>SUM(F129)</f>
        <v>69734</v>
      </c>
    </row>
    <row r="129" spans="1:6" s="43" customFormat="1" ht="30.75" customHeight="1" x14ac:dyDescent="0.25">
      <c r="A129" s="77" t="s">
        <v>673</v>
      </c>
      <c r="B129" s="129" t="s">
        <v>239</v>
      </c>
      <c r="C129" s="164" t="s">
        <v>10</v>
      </c>
      <c r="D129" s="155" t="s">
        <v>559</v>
      </c>
      <c r="E129" s="54">
        <v>200</v>
      </c>
      <c r="F129" s="543">
        <f>SUM(прил7!H567)</f>
        <v>69734</v>
      </c>
    </row>
    <row r="130" spans="1:6" s="43" customFormat="1" ht="33.75" customHeight="1" x14ac:dyDescent="0.25">
      <c r="A130" s="76" t="s">
        <v>96</v>
      </c>
      <c r="B130" s="128" t="s">
        <v>239</v>
      </c>
      <c r="C130" s="167" t="s">
        <v>10</v>
      </c>
      <c r="D130" s="158" t="s">
        <v>520</v>
      </c>
      <c r="E130" s="30"/>
      <c r="F130" s="540">
        <f>SUM(F131:F133)</f>
        <v>10697054</v>
      </c>
    </row>
    <row r="131" spans="1:6" s="43" customFormat="1" ht="48.75" customHeight="1" x14ac:dyDescent="0.25">
      <c r="A131" s="77" t="s">
        <v>86</v>
      </c>
      <c r="B131" s="129" t="s">
        <v>239</v>
      </c>
      <c r="C131" s="164" t="s">
        <v>10</v>
      </c>
      <c r="D131" s="155" t="s">
        <v>520</v>
      </c>
      <c r="E131" s="54">
        <v>100</v>
      </c>
      <c r="F131" s="543">
        <f>SUM(прил7!H308)</f>
        <v>4554955</v>
      </c>
    </row>
    <row r="132" spans="1:6" s="43" customFormat="1" ht="31.5" customHeight="1" x14ac:dyDescent="0.25">
      <c r="A132" s="77" t="s">
        <v>673</v>
      </c>
      <c r="B132" s="129" t="s">
        <v>239</v>
      </c>
      <c r="C132" s="164" t="s">
        <v>10</v>
      </c>
      <c r="D132" s="155" t="s">
        <v>520</v>
      </c>
      <c r="E132" s="54">
        <v>200</v>
      </c>
      <c r="F132" s="543">
        <f>SUM(прил7!H309)</f>
        <v>6065725</v>
      </c>
    </row>
    <row r="133" spans="1:6" s="43" customFormat="1" ht="17.25" customHeight="1" x14ac:dyDescent="0.25">
      <c r="A133" s="77" t="s">
        <v>18</v>
      </c>
      <c r="B133" s="129" t="s">
        <v>239</v>
      </c>
      <c r="C133" s="164" t="s">
        <v>10</v>
      </c>
      <c r="D133" s="155" t="s">
        <v>520</v>
      </c>
      <c r="E133" s="54">
        <v>800</v>
      </c>
      <c r="F133" s="543">
        <f>SUM(прил7!H310)</f>
        <v>76374</v>
      </c>
    </row>
    <row r="134" spans="1:6" s="43" customFormat="1" ht="33.75" customHeight="1" x14ac:dyDescent="0.25">
      <c r="A134" s="375" t="s">
        <v>1156</v>
      </c>
      <c r="B134" s="376" t="s">
        <v>239</v>
      </c>
      <c r="C134" s="377" t="s">
        <v>1155</v>
      </c>
      <c r="D134" s="378" t="s">
        <v>488</v>
      </c>
      <c r="E134" s="357"/>
      <c r="F134" s="541">
        <f>SUM(F135)</f>
        <v>19783499</v>
      </c>
    </row>
    <row r="135" spans="1:6" s="43" customFormat="1" ht="48" customHeight="1" x14ac:dyDescent="0.25">
      <c r="A135" s="76" t="s">
        <v>1158</v>
      </c>
      <c r="B135" s="128" t="s">
        <v>239</v>
      </c>
      <c r="C135" s="167" t="s">
        <v>1155</v>
      </c>
      <c r="D135" s="158" t="s">
        <v>1157</v>
      </c>
      <c r="E135" s="30"/>
      <c r="F135" s="540">
        <f>SUM(F136)</f>
        <v>19783499</v>
      </c>
    </row>
    <row r="136" spans="1:6" s="43" customFormat="1" ht="32.25" customHeight="1" x14ac:dyDescent="0.25">
      <c r="A136" s="77" t="s">
        <v>190</v>
      </c>
      <c r="B136" s="129" t="s">
        <v>239</v>
      </c>
      <c r="C136" s="164" t="s">
        <v>1155</v>
      </c>
      <c r="D136" s="155" t="s">
        <v>1157</v>
      </c>
      <c r="E136" s="54">
        <v>400</v>
      </c>
      <c r="F136" s="543">
        <f>SUM(прил7!H313)</f>
        <v>19783499</v>
      </c>
    </row>
    <row r="137" spans="1:6" s="43" customFormat="1" ht="17.25" customHeight="1" x14ac:dyDescent="0.25">
      <c r="A137" s="375" t="s">
        <v>564</v>
      </c>
      <c r="B137" s="376" t="s">
        <v>239</v>
      </c>
      <c r="C137" s="377" t="s">
        <v>12</v>
      </c>
      <c r="D137" s="378" t="s">
        <v>488</v>
      </c>
      <c r="E137" s="357"/>
      <c r="F137" s="541">
        <f>SUM(F140+F143+F145+F148+F153+F155+F157+F159+F161+F163+F181+F168+F170+F179+F176+F174+F183+F151+F166+F138)</f>
        <v>182988290</v>
      </c>
    </row>
    <row r="138" spans="1:6" s="43" customFormat="1" ht="18.75" customHeight="1" x14ac:dyDescent="0.25">
      <c r="A138" s="625" t="s">
        <v>1223</v>
      </c>
      <c r="B138" s="128" t="s">
        <v>239</v>
      </c>
      <c r="C138" s="167" t="s">
        <v>12</v>
      </c>
      <c r="D138" s="158" t="s">
        <v>1201</v>
      </c>
      <c r="E138" s="30"/>
      <c r="F138" s="540">
        <f>SUM(F139)</f>
        <v>120000</v>
      </c>
    </row>
    <row r="139" spans="1:6" s="43" customFormat="1" ht="32.25" customHeight="1" x14ac:dyDescent="0.25">
      <c r="A139" s="77" t="s">
        <v>673</v>
      </c>
      <c r="B139" s="129" t="s">
        <v>239</v>
      </c>
      <c r="C139" s="164" t="s">
        <v>12</v>
      </c>
      <c r="D139" s="155" t="s">
        <v>1201</v>
      </c>
      <c r="E139" s="54">
        <v>200</v>
      </c>
      <c r="F139" s="543">
        <f>SUM(прил7!H421)</f>
        <v>120000</v>
      </c>
    </row>
    <row r="140" spans="1:6" s="43" customFormat="1" ht="81" customHeight="1" x14ac:dyDescent="0.25">
      <c r="A140" s="76" t="s">
        <v>159</v>
      </c>
      <c r="B140" s="128" t="s">
        <v>239</v>
      </c>
      <c r="C140" s="167" t="s">
        <v>12</v>
      </c>
      <c r="D140" s="158" t="s">
        <v>556</v>
      </c>
      <c r="E140" s="30"/>
      <c r="F140" s="540">
        <f>SUM(F141:F142)</f>
        <v>143637562</v>
      </c>
    </row>
    <row r="141" spans="1:6" s="43" customFormat="1" ht="47.25" x14ac:dyDescent="0.25">
      <c r="A141" s="135" t="s">
        <v>86</v>
      </c>
      <c r="B141" s="129" t="s">
        <v>239</v>
      </c>
      <c r="C141" s="164" t="s">
        <v>12</v>
      </c>
      <c r="D141" s="155" t="s">
        <v>556</v>
      </c>
      <c r="E141" s="54">
        <v>100</v>
      </c>
      <c r="F141" s="543">
        <f>SUM(прил7!H324)</f>
        <v>138639185</v>
      </c>
    </row>
    <row r="142" spans="1:6" s="43" customFormat="1" ht="30.75" customHeight="1" x14ac:dyDescent="0.25">
      <c r="A142" s="77" t="s">
        <v>673</v>
      </c>
      <c r="B142" s="129" t="s">
        <v>239</v>
      </c>
      <c r="C142" s="164" t="s">
        <v>12</v>
      </c>
      <c r="D142" s="155" t="s">
        <v>556</v>
      </c>
      <c r="E142" s="54">
        <v>200</v>
      </c>
      <c r="F142" s="543">
        <f>SUM(прил7!H325)</f>
        <v>4998377</v>
      </c>
    </row>
    <row r="143" spans="1:6" s="43" customFormat="1" ht="16.5" hidden="1" customHeight="1" x14ac:dyDescent="0.25">
      <c r="A143" s="76" t="s">
        <v>704</v>
      </c>
      <c r="B143" s="128" t="s">
        <v>239</v>
      </c>
      <c r="C143" s="167" t="s">
        <v>12</v>
      </c>
      <c r="D143" s="158" t="s">
        <v>703</v>
      </c>
      <c r="E143" s="30"/>
      <c r="F143" s="540">
        <f>SUM(F144)</f>
        <v>0</v>
      </c>
    </row>
    <row r="144" spans="1:6" s="43" customFormat="1" ht="30.75" hidden="1" customHeight="1" x14ac:dyDescent="0.25">
      <c r="A144" s="77" t="s">
        <v>673</v>
      </c>
      <c r="B144" s="129" t="s">
        <v>239</v>
      </c>
      <c r="C144" s="164" t="s">
        <v>12</v>
      </c>
      <c r="D144" s="155" t="s">
        <v>703</v>
      </c>
      <c r="E144" s="54">
        <v>200</v>
      </c>
      <c r="F144" s="543">
        <f>SUM(прил7!H327)</f>
        <v>0</v>
      </c>
    </row>
    <row r="145" spans="1:6" s="43" customFormat="1" ht="30.75" customHeight="1" x14ac:dyDescent="0.25">
      <c r="A145" s="76" t="s">
        <v>696</v>
      </c>
      <c r="B145" s="128" t="s">
        <v>239</v>
      </c>
      <c r="C145" s="167" t="s">
        <v>12</v>
      </c>
      <c r="D145" s="158" t="s">
        <v>695</v>
      </c>
      <c r="E145" s="30"/>
      <c r="F145" s="540">
        <f>SUM(F146:F147)</f>
        <v>80985</v>
      </c>
    </row>
    <row r="146" spans="1:6" s="43" customFormat="1" ht="48.75" customHeight="1" x14ac:dyDescent="0.25">
      <c r="A146" s="77" t="s">
        <v>86</v>
      </c>
      <c r="B146" s="129" t="s">
        <v>239</v>
      </c>
      <c r="C146" s="164" t="s">
        <v>12</v>
      </c>
      <c r="D146" s="155" t="s">
        <v>695</v>
      </c>
      <c r="E146" s="54">
        <v>100</v>
      </c>
      <c r="F146" s="543">
        <f>SUM(прил7!H329+прил7!H570)</f>
        <v>65301</v>
      </c>
    </row>
    <row r="147" spans="1:6" s="43" customFormat="1" ht="19.5" customHeight="1" x14ac:dyDescent="0.25">
      <c r="A147" s="77" t="s">
        <v>40</v>
      </c>
      <c r="B147" s="129" t="s">
        <v>239</v>
      </c>
      <c r="C147" s="164" t="s">
        <v>12</v>
      </c>
      <c r="D147" s="155" t="s">
        <v>695</v>
      </c>
      <c r="E147" s="54">
        <v>300</v>
      </c>
      <c r="F147" s="543">
        <f>SUM(прил7!H330)</f>
        <v>15684</v>
      </c>
    </row>
    <row r="148" spans="1:6" s="43" customFormat="1" ht="64.5" customHeight="1" x14ac:dyDescent="0.25">
      <c r="A148" s="76" t="s">
        <v>108</v>
      </c>
      <c r="B148" s="128" t="s">
        <v>239</v>
      </c>
      <c r="C148" s="167" t="s">
        <v>12</v>
      </c>
      <c r="D148" s="158" t="s">
        <v>590</v>
      </c>
      <c r="E148" s="30"/>
      <c r="F148" s="540">
        <f>SUM(F149:F150)</f>
        <v>8091090</v>
      </c>
    </row>
    <row r="149" spans="1:6" s="43" customFormat="1" ht="30" customHeight="1" x14ac:dyDescent="0.25">
      <c r="A149" s="77" t="s">
        <v>673</v>
      </c>
      <c r="B149" s="129" t="s">
        <v>239</v>
      </c>
      <c r="C149" s="164" t="s">
        <v>12</v>
      </c>
      <c r="D149" s="155" t="s">
        <v>590</v>
      </c>
      <c r="E149" s="54">
        <v>200</v>
      </c>
      <c r="F149" s="543">
        <f>SUM(прил7!H572)</f>
        <v>31737</v>
      </c>
    </row>
    <row r="150" spans="1:6" s="43" customFormat="1" ht="16.5" customHeight="1" x14ac:dyDescent="0.25">
      <c r="A150" s="77" t="s">
        <v>40</v>
      </c>
      <c r="B150" s="129" t="s">
        <v>239</v>
      </c>
      <c r="C150" s="164" t="s">
        <v>12</v>
      </c>
      <c r="D150" s="155" t="s">
        <v>590</v>
      </c>
      <c r="E150" s="54">
        <v>300</v>
      </c>
      <c r="F150" s="543">
        <f>SUM(прил7!H573)</f>
        <v>8059353</v>
      </c>
    </row>
    <row r="151" spans="1:6" s="43" customFormat="1" ht="50.25" customHeight="1" x14ac:dyDescent="0.25">
      <c r="A151" s="76" t="s">
        <v>1152</v>
      </c>
      <c r="B151" s="128" t="s">
        <v>239</v>
      </c>
      <c r="C151" s="167" t="s">
        <v>12</v>
      </c>
      <c r="D151" s="158" t="s">
        <v>1151</v>
      </c>
      <c r="E151" s="30"/>
      <c r="F151" s="540">
        <f>SUM(F152)</f>
        <v>358174</v>
      </c>
    </row>
    <row r="152" spans="1:6" s="43" customFormat="1" ht="34.5" customHeight="1" x14ac:dyDescent="0.25">
      <c r="A152" s="77" t="s">
        <v>673</v>
      </c>
      <c r="B152" s="129" t="s">
        <v>239</v>
      </c>
      <c r="C152" s="164" t="s">
        <v>12</v>
      </c>
      <c r="D152" s="155" t="s">
        <v>1151</v>
      </c>
      <c r="E152" s="54">
        <v>200</v>
      </c>
      <c r="F152" s="543">
        <f>SUM(прил7!H332)</f>
        <v>358174</v>
      </c>
    </row>
    <row r="153" spans="1:6" s="43" customFormat="1" ht="64.5" customHeight="1" x14ac:dyDescent="0.25">
      <c r="A153" s="76" t="s">
        <v>997</v>
      </c>
      <c r="B153" s="128" t="s">
        <v>239</v>
      </c>
      <c r="C153" s="167" t="s">
        <v>12</v>
      </c>
      <c r="D153" s="158" t="s">
        <v>694</v>
      </c>
      <c r="E153" s="30"/>
      <c r="F153" s="540">
        <f>SUM(F154)</f>
        <v>196530</v>
      </c>
    </row>
    <row r="154" spans="1:6" s="43" customFormat="1" ht="31.5" customHeight="1" x14ac:dyDescent="0.25">
      <c r="A154" s="77" t="s">
        <v>673</v>
      </c>
      <c r="B154" s="129" t="s">
        <v>239</v>
      </c>
      <c r="C154" s="164" t="s">
        <v>12</v>
      </c>
      <c r="D154" s="155" t="s">
        <v>694</v>
      </c>
      <c r="E154" s="54">
        <v>200</v>
      </c>
      <c r="F154" s="543">
        <f>SUM(прил7!H334)</f>
        <v>196530</v>
      </c>
    </row>
    <row r="155" spans="1:6" s="43" customFormat="1" ht="19.5" hidden="1" customHeight="1" x14ac:dyDescent="0.25">
      <c r="A155" s="157" t="s">
        <v>451</v>
      </c>
      <c r="B155" s="128" t="s">
        <v>239</v>
      </c>
      <c r="C155" s="167" t="s">
        <v>12</v>
      </c>
      <c r="D155" s="158" t="s">
        <v>557</v>
      </c>
      <c r="E155" s="30"/>
      <c r="F155" s="540">
        <f>SUM(F156)</f>
        <v>0</v>
      </c>
    </row>
    <row r="156" spans="1:6" s="43" customFormat="1" ht="47.25" hidden="1" x14ac:dyDescent="0.25">
      <c r="A156" s="135" t="s">
        <v>86</v>
      </c>
      <c r="B156" s="129" t="s">
        <v>239</v>
      </c>
      <c r="C156" s="164" t="s">
        <v>12</v>
      </c>
      <c r="D156" s="155" t="s">
        <v>557</v>
      </c>
      <c r="E156" s="54">
        <v>100</v>
      </c>
      <c r="F156" s="543">
        <f>SUM(прил7!H336)</f>
        <v>0</v>
      </c>
    </row>
    <row r="157" spans="1:6" s="43" customFormat="1" ht="47.25" hidden="1" x14ac:dyDescent="0.25">
      <c r="A157" s="157" t="s">
        <v>931</v>
      </c>
      <c r="B157" s="128" t="s">
        <v>239</v>
      </c>
      <c r="C157" s="167" t="s">
        <v>12</v>
      </c>
      <c r="D157" s="158" t="s">
        <v>932</v>
      </c>
      <c r="E157" s="30"/>
      <c r="F157" s="540">
        <f>SUM(F158)</f>
        <v>0</v>
      </c>
    </row>
    <row r="158" spans="1:6" s="43" customFormat="1" ht="31.5" hidden="1" x14ac:dyDescent="0.25">
      <c r="A158" s="135" t="s">
        <v>673</v>
      </c>
      <c r="B158" s="129" t="s">
        <v>239</v>
      </c>
      <c r="C158" s="164" t="s">
        <v>12</v>
      </c>
      <c r="D158" s="155" t="s">
        <v>932</v>
      </c>
      <c r="E158" s="54">
        <v>200</v>
      </c>
      <c r="F158" s="543">
        <f>SUM(прил7!H337)</f>
        <v>0</v>
      </c>
    </row>
    <row r="159" spans="1:6" s="43" customFormat="1" ht="31.5" hidden="1" x14ac:dyDescent="0.25">
      <c r="A159" s="157" t="s">
        <v>933</v>
      </c>
      <c r="B159" s="128" t="s">
        <v>239</v>
      </c>
      <c r="C159" s="167" t="s">
        <v>12</v>
      </c>
      <c r="D159" s="158" t="s">
        <v>934</v>
      </c>
      <c r="E159" s="30"/>
      <c r="F159" s="540">
        <f>SUM(F160)</f>
        <v>0</v>
      </c>
    </row>
    <row r="160" spans="1:6" s="43" customFormat="1" ht="31.5" hidden="1" x14ac:dyDescent="0.25">
      <c r="A160" s="135" t="s">
        <v>673</v>
      </c>
      <c r="B160" s="129" t="s">
        <v>239</v>
      </c>
      <c r="C160" s="164" t="s">
        <v>12</v>
      </c>
      <c r="D160" s="155" t="s">
        <v>934</v>
      </c>
      <c r="E160" s="54">
        <v>200</v>
      </c>
      <c r="F160" s="543">
        <f>SUM(прил7!H340)</f>
        <v>0</v>
      </c>
    </row>
    <row r="161" spans="1:6" s="43" customFormat="1" ht="31.5" hidden="1" x14ac:dyDescent="0.25">
      <c r="A161" s="157" t="s">
        <v>670</v>
      </c>
      <c r="B161" s="128" t="s">
        <v>239</v>
      </c>
      <c r="C161" s="167" t="s">
        <v>12</v>
      </c>
      <c r="D161" s="158" t="s">
        <v>669</v>
      </c>
      <c r="E161" s="30"/>
      <c r="F161" s="540">
        <f>SUM(F162)</f>
        <v>0</v>
      </c>
    </row>
    <row r="162" spans="1:6" s="43" customFormat="1" ht="32.25" hidden="1" customHeight="1" x14ac:dyDescent="0.25">
      <c r="A162" s="77" t="s">
        <v>673</v>
      </c>
      <c r="B162" s="129" t="s">
        <v>239</v>
      </c>
      <c r="C162" s="164" t="s">
        <v>12</v>
      </c>
      <c r="D162" s="155" t="s">
        <v>669</v>
      </c>
      <c r="E162" s="54">
        <v>200</v>
      </c>
      <c r="F162" s="543">
        <f>SUM(прил7!H341)</f>
        <v>0</v>
      </c>
    </row>
    <row r="163" spans="1:6" s="43" customFormat="1" ht="31.5" x14ac:dyDescent="0.25">
      <c r="A163" s="76" t="s">
        <v>558</v>
      </c>
      <c r="B163" s="128" t="s">
        <v>239</v>
      </c>
      <c r="C163" s="167" t="s">
        <v>12</v>
      </c>
      <c r="D163" s="158" t="s">
        <v>559</v>
      </c>
      <c r="E163" s="30"/>
      <c r="F163" s="540">
        <f>SUM(F164:F165)</f>
        <v>771191</v>
      </c>
    </row>
    <row r="164" spans="1:6" s="43" customFormat="1" ht="47.25" x14ac:dyDescent="0.25">
      <c r="A164" s="77" t="s">
        <v>86</v>
      </c>
      <c r="B164" s="129" t="s">
        <v>239</v>
      </c>
      <c r="C164" s="164" t="s">
        <v>12</v>
      </c>
      <c r="D164" s="155" t="s">
        <v>559</v>
      </c>
      <c r="E164" s="54">
        <v>100</v>
      </c>
      <c r="F164" s="543">
        <f>SUM(прил7!H344)</f>
        <v>562294</v>
      </c>
    </row>
    <row r="165" spans="1:6" s="43" customFormat="1" ht="15.75" customHeight="1" x14ac:dyDescent="0.25">
      <c r="A165" s="77" t="s">
        <v>40</v>
      </c>
      <c r="B165" s="129" t="s">
        <v>239</v>
      </c>
      <c r="C165" s="164" t="s">
        <v>12</v>
      </c>
      <c r="D165" s="155" t="s">
        <v>559</v>
      </c>
      <c r="E165" s="54">
        <v>300</v>
      </c>
      <c r="F165" s="543">
        <f>SUM(прил7!H345+прил7!H575)</f>
        <v>208897</v>
      </c>
    </row>
    <row r="166" spans="1:6" s="43" customFormat="1" ht="49.5" customHeight="1" x14ac:dyDescent="0.25">
      <c r="A166" s="76" t="s">
        <v>1152</v>
      </c>
      <c r="B166" s="128" t="s">
        <v>239</v>
      </c>
      <c r="C166" s="167" t="s">
        <v>12</v>
      </c>
      <c r="D166" s="158" t="s">
        <v>1153</v>
      </c>
      <c r="E166" s="30"/>
      <c r="F166" s="540">
        <f>SUM(F167)</f>
        <v>551291</v>
      </c>
    </row>
    <row r="167" spans="1:6" s="43" customFormat="1" ht="33" customHeight="1" x14ac:dyDescent="0.25">
      <c r="A167" s="77" t="s">
        <v>673</v>
      </c>
      <c r="B167" s="129" t="s">
        <v>239</v>
      </c>
      <c r="C167" s="164" t="s">
        <v>12</v>
      </c>
      <c r="D167" s="155" t="s">
        <v>1153</v>
      </c>
      <c r="E167" s="54">
        <v>200</v>
      </c>
      <c r="F167" s="543">
        <f>SUM(прил7!H347)</f>
        <v>551291</v>
      </c>
    </row>
    <row r="168" spans="1:6" s="43" customFormat="1" ht="47.25" x14ac:dyDescent="0.25">
      <c r="A168" s="76" t="s">
        <v>977</v>
      </c>
      <c r="B168" s="128" t="s">
        <v>239</v>
      </c>
      <c r="C168" s="167" t="s">
        <v>12</v>
      </c>
      <c r="D168" s="158" t="s">
        <v>560</v>
      </c>
      <c r="E168" s="30"/>
      <c r="F168" s="540">
        <f>SUM(F169)</f>
        <v>1835000</v>
      </c>
    </row>
    <row r="169" spans="1:6" s="43" customFormat="1" ht="30.75" customHeight="1" x14ac:dyDescent="0.25">
      <c r="A169" s="77" t="s">
        <v>673</v>
      </c>
      <c r="B169" s="129" t="s">
        <v>239</v>
      </c>
      <c r="C169" s="164" t="s">
        <v>12</v>
      </c>
      <c r="D169" s="155" t="s">
        <v>560</v>
      </c>
      <c r="E169" s="54">
        <v>200</v>
      </c>
      <c r="F169" s="543">
        <f>SUM(прил7!H349)</f>
        <v>1835000</v>
      </c>
    </row>
    <row r="170" spans="1:6" s="43" customFormat="1" ht="31.5" x14ac:dyDescent="0.25">
      <c r="A170" s="76" t="s">
        <v>96</v>
      </c>
      <c r="B170" s="128" t="s">
        <v>239</v>
      </c>
      <c r="C170" s="167" t="s">
        <v>12</v>
      </c>
      <c r="D170" s="158" t="s">
        <v>520</v>
      </c>
      <c r="E170" s="30"/>
      <c r="F170" s="540">
        <f>SUM(F171:F173)</f>
        <v>23624528</v>
      </c>
    </row>
    <row r="171" spans="1:6" s="43" customFormat="1" ht="47.25" x14ac:dyDescent="0.25">
      <c r="A171" s="77" t="s">
        <v>86</v>
      </c>
      <c r="B171" s="129" t="s">
        <v>239</v>
      </c>
      <c r="C171" s="164" t="s">
        <v>12</v>
      </c>
      <c r="D171" s="155" t="s">
        <v>520</v>
      </c>
      <c r="E171" s="54">
        <v>100</v>
      </c>
      <c r="F171" s="543">
        <f>SUM(прил7!H351)</f>
        <v>1684242</v>
      </c>
    </row>
    <row r="172" spans="1:6" s="43" customFormat="1" ht="30" customHeight="1" x14ac:dyDescent="0.25">
      <c r="A172" s="77" t="s">
        <v>673</v>
      </c>
      <c r="B172" s="129" t="s">
        <v>239</v>
      </c>
      <c r="C172" s="164" t="s">
        <v>12</v>
      </c>
      <c r="D172" s="155" t="s">
        <v>520</v>
      </c>
      <c r="E172" s="54">
        <v>200</v>
      </c>
      <c r="F172" s="543">
        <f>SUM(прил7!H352)</f>
        <v>18928290</v>
      </c>
    </row>
    <row r="173" spans="1:6" s="43" customFormat="1" ht="16.5" customHeight="1" x14ac:dyDescent="0.25">
      <c r="A173" s="77" t="s">
        <v>18</v>
      </c>
      <c r="B173" s="129" t="s">
        <v>239</v>
      </c>
      <c r="C173" s="164" t="s">
        <v>12</v>
      </c>
      <c r="D173" s="155" t="s">
        <v>520</v>
      </c>
      <c r="E173" s="54">
        <v>800</v>
      </c>
      <c r="F173" s="543">
        <f>SUM(прил7!H353)</f>
        <v>3011996</v>
      </c>
    </row>
    <row r="174" spans="1:6" s="43" customFormat="1" ht="18.75" hidden="1" customHeight="1" x14ac:dyDescent="0.25">
      <c r="A174" s="76" t="s">
        <v>112</v>
      </c>
      <c r="B174" s="128" t="s">
        <v>239</v>
      </c>
      <c r="C174" s="167" t="s">
        <v>12</v>
      </c>
      <c r="D174" s="158" t="s">
        <v>510</v>
      </c>
      <c r="E174" s="30"/>
      <c r="F174" s="540">
        <f>SUM(F175)</f>
        <v>0</v>
      </c>
    </row>
    <row r="175" spans="1:6" s="43" customFormat="1" ht="33" hidden="1" customHeight="1" x14ac:dyDescent="0.25">
      <c r="A175" s="77" t="s">
        <v>673</v>
      </c>
      <c r="B175" s="129" t="s">
        <v>239</v>
      </c>
      <c r="C175" s="164" t="s">
        <v>12</v>
      </c>
      <c r="D175" s="155" t="s">
        <v>510</v>
      </c>
      <c r="E175" s="54">
        <v>200</v>
      </c>
      <c r="F175" s="543">
        <f>SUM(прил7!H355)</f>
        <v>0</v>
      </c>
    </row>
    <row r="176" spans="1:6" s="43" customFormat="1" ht="33.75" hidden="1" customHeight="1" x14ac:dyDescent="0.25">
      <c r="A176" s="76" t="s">
        <v>990</v>
      </c>
      <c r="B176" s="128" t="s">
        <v>239</v>
      </c>
      <c r="C176" s="167" t="s">
        <v>12</v>
      </c>
      <c r="D176" s="158" t="s">
        <v>989</v>
      </c>
      <c r="E176" s="30"/>
      <c r="F176" s="540">
        <f>SUM(F177:F178)</f>
        <v>0</v>
      </c>
    </row>
    <row r="177" spans="1:6" s="43" customFormat="1" ht="33.75" hidden="1" customHeight="1" x14ac:dyDescent="0.25">
      <c r="A177" s="77" t="s">
        <v>86</v>
      </c>
      <c r="B177" s="129" t="s">
        <v>239</v>
      </c>
      <c r="C177" s="164" t="s">
        <v>12</v>
      </c>
      <c r="D177" s="155" t="s">
        <v>989</v>
      </c>
      <c r="E177" s="54">
        <v>100</v>
      </c>
      <c r="F177" s="543"/>
    </row>
    <row r="178" spans="1:6" s="43" customFormat="1" ht="16.5" hidden="1" customHeight="1" x14ac:dyDescent="0.25">
      <c r="A178" s="77" t="s">
        <v>40</v>
      </c>
      <c r="B178" s="129" t="s">
        <v>239</v>
      </c>
      <c r="C178" s="164" t="s">
        <v>12</v>
      </c>
      <c r="D178" s="155" t="s">
        <v>989</v>
      </c>
      <c r="E178" s="54">
        <v>300</v>
      </c>
      <c r="F178" s="543"/>
    </row>
    <row r="179" spans="1:6" s="43" customFormat="1" ht="30.75" customHeight="1" x14ac:dyDescent="0.25">
      <c r="A179" s="76" t="s">
        <v>668</v>
      </c>
      <c r="B179" s="128" t="s">
        <v>239</v>
      </c>
      <c r="C179" s="167" t="s">
        <v>12</v>
      </c>
      <c r="D179" s="158" t="s">
        <v>667</v>
      </c>
      <c r="E179" s="30"/>
      <c r="F179" s="540">
        <f>SUM(F180)</f>
        <v>1009000</v>
      </c>
    </row>
    <row r="180" spans="1:6" s="43" customFormat="1" ht="31.5" customHeight="1" x14ac:dyDescent="0.25">
      <c r="A180" s="77" t="s">
        <v>673</v>
      </c>
      <c r="B180" s="129" t="s">
        <v>239</v>
      </c>
      <c r="C180" s="164" t="s">
        <v>12</v>
      </c>
      <c r="D180" s="155" t="s">
        <v>667</v>
      </c>
      <c r="E180" s="54" t="s">
        <v>16</v>
      </c>
      <c r="F180" s="543">
        <f>SUM(прил7!H357)</f>
        <v>1009000</v>
      </c>
    </row>
    <row r="181" spans="1:6" s="43" customFormat="1" ht="18.75" customHeight="1" x14ac:dyDescent="0.25">
      <c r="A181" s="76" t="s">
        <v>672</v>
      </c>
      <c r="B181" s="128" t="s">
        <v>239</v>
      </c>
      <c r="C181" s="167" t="s">
        <v>12</v>
      </c>
      <c r="D181" s="158" t="s">
        <v>671</v>
      </c>
      <c r="E181" s="30"/>
      <c r="F181" s="540">
        <f>SUM(F182)</f>
        <v>135000</v>
      </c>
    </row>
    <row r="182" spans="1:6" s="43" customFormat="1" ht="30.75" customHeight="1" x14ac:dyDescent="0.25">
      <c r="A182" s="77" t="s">
        <v>673</v>
      </c>
      <c r="B182" s="129" t="s">
        <v>239</v>
      </c>
      <c r="C182" s="164" t="s">
        <v>12</v>
      </c>
      <c r="D182" s="155" t="s">
        <v>671</v>
      </c>
      <c r="E182" s="54">
        <v>200</v>
      </c>
      <c r="F182" s="543">
        <f>SUM(прил7!H359)</f>
        <v>135000</v>
      </c>
    </row>
    <row r="183" spans="1:6" s="43" customFormat="1" ht="30.75" customHeight="1" x14ac:dyDescent="0.25">
      <c r="A183" s="76" t="s">
        <v>1117</v>
      </c>
      <c r="B183" s="128" t="s">
        <v>239</v>
      </c>
      <c r="C183" s="167" t="s">
        <v>12</v>
      </c>
      <c r="D183" s="158" t="s">
        <v>1116</v>
      </c>
      <c r="E183" s="30"/>
      <c r="F183" s="540">
        <f>SUM(F184)</f>
        <v>2577939</v>
      </c>
    </row>
    <row r="184" spans="1:6" s="43" customFormat="1" ht="31.5" customHeight="1" x14ac:dyDescent="0.25">
      <c r="A184" s="77" t="s">
        <v>673</v>
      </c>
      <c r="B184" s="129" t="s">
        <v>239</v>
      </c>
      <c r="C184" s="164" t="s">
        <v>12</v>
      </c>
      <c r="D184" s="155" t="s">
        <v>1116</v>
      </c>
      <c r="E184" s="54">
        <v>200</v>
      </c>
      <c r="F184" s="543">
        <f>SUM(прил7!H361)</f>
        <v>2577939</v>
      </c>
    </row>
    <row r="185" spans="1:6" s="43" customFormat="1" ht="47.25" x14ac:dyDescent="0.25">
      <c r="A185" s="152" t="s">
        <v>269</v>
      </c>
      <c r="B185" s="160" t="s">
        <v>240</v>
      </c>
      <c r="C185" s="169" t="s">
        <v>487</v>
      </c>
      <c r="D185" s="156" t="s">
        <v>488</v>
      </c>
      <c r="E185" s="153"/>
      <c r="F185" s="601">
        <f>SUM(F186)</f>
        <v>8661575</v>
      </c>
    </row>
    <row r="186" spans="1:6" s="43" customFormat="1" ht="31.5" x14ac:dyDescent="0.25">
      <c r="A186" s="354" t="s">
        <v>568</v>
      </c>
      <c r="B186" s="376" t="s">
        <v>240</v>
      </c>
      <c r="C186" s="377" t="s">
        <v>10</v>
      </c>
      <c r="D186" s="378" t="s">
        <v>488</v>
      </c>
      <c r="E186" s="357"/>
      <c r="F186" s="541">
        <f>SUM(F187+F189+F192+F196)</f>
        <v>8661575</v>
      </c>
    </row>
    <row r="187" spans="1:6" s="43" customFormat="1" ht="31.5" x14ac:dyDescent="0.25">
      <c r="A187" s="157" t="s">
        <v>696</v>
      </c>
      <c r="B187" s="128" t="s">
        <v>240</v>
      </c>
      <c r="C187" s="167" t="s">
        <v>10</v>
      </c>
      <c r="D187" s="158" t="s">
        <v>695</v>
      </c>
      <c r="E187" s="30"/>
      <c r="F187" s="540">
        <f>SUM(F188)</f>
        <v>3700</v>
      </c>
    </row>
    <row r="188" spans="1:6" s="43" customFormat="1" ht="18" customHeight="1" x14ac:dyDescent="0.25">
      <c r="A188" s="77" t="s">
        <v>40</v>
      </c>
      <c r="B188" s="129" t="s">
        <v>240</v>
      </c>
      <c r="C188" s="164" t="s">
        <v>10</v>
      </c>
      <c r="D188" s="155" t="s">
        <v>695</v>
      </c>
      <c r="E188" s="54">
        <v>300</v>
      </c>
      <c r="F188" s="543">
        <f>SUM(прил7!H581)</f>
        <v>3700</v>
      </c>
    </row>
    <row r="189" spans="1:6" s="43" customFormat="1" ht="63" customHeight="1" x14ac:dyDescent="0.25">
      <c r="A189" s="76" t="s">
        <v>108</v>
      </c>
      <c r="B189" s="128" t="s">
        <v>240</v>
      </c>
      <c r="C189" s="167" t="s">
        <v>10</v>
      </c>
      <c r="D189" s="158" t="s">
        <v>590</v>
      </c>
      <c r="E189" s="30"/>
      <c r="F189" s="540">
        <f>SUM(F190:F191)</f>
        <v>125300</v>
      </c>
    </row>
    <row r="190" spans="1:6" s="43" customFormat="1" ht="15.75" hidden="1" customHeight="1" x14ac:dyDescent="0.25">
      <c r="A190" s="77" t="s">
        <v>673</v>
      </c>
      <c r="B190" s="129" t="s">
        <v>240</v>
      </c>
      <c r="C190" s="164" t="s">
        <v>10</v>
      </c>
      <c r="D190" s="155" t="s">
        <v>590</v>
      </c>
      <c r="E190" s="54">
        <v>200</v>
      </c>
      <c r="F190" s="543">
        <f>SUM([1]прил7!H567)</f>
        <v>0</v>
      </c>
    </row>
    <row r="191" spans="1:6" s="43" customFormat="1" ht="17.25" customHeight="1" x14ac:dyDescent="0.25">
      <c r="A191" s="77" t="s">
        <v>40</v>
      </c>
      <c r="B191" s="129" t="s">
        <v>240</v>
      </c>
      <c r="C191" s="164" t="s">
        <v>10</v>
      </c>
      <c r="D191" s="155" t="s">
        <v>590</v>
      </c>
      <c r="E191" s="54">
        <v>300</v>
      </c>
      <c r="F191" s="543">
        <f>SUM(прил7!H584)</f>
        <v>125300</v>
      </c>
    </row>
    <row r="192" spans="1:6" s="43" customFormat="1" ht="31.5" x14ac:dyDescent="0.25">
      <c r="A192" s="76" t="s">
        <v>96</v>
      </c>
      <c r="B192" s="128" t="s">
        <v>240</v>
      </c>
      <c r="C192" s="167" t="s">
        <v>10</v>
      </c>
      <c r="D192" s="158" t="s">
        <v>520</v>
      </c>
      <c r="E192" s="30"/>
      <c r="F192" s="540">
        <f>SUM(F193:F195)</f>
        <v>8510151</v>
      </c>
    </row>
    <row r="193" spans="1:6" s="43" customFormat="1" ht="47.25" x14ac:dyDescent="0.25">
      <c r="A193" s="77" t="s">
        <v>86</v>
      </c>
      <c r="B193" s="129" t="s">
        <v>240</v>
      </c>
      <c r="C193" s="164" t="s">
        <v>10</v>
      </c>
      <c r="D193" s="155" t="s">
        <v>520</v>
      </c>
      <c r="E193" s="54">
        <v>100</v>
      </c>
      <c r="F193" s="543">
        <f>SUM(прил7!H383)</f>
        <v>5426148</v>
      </c>
    </row>
    <row r="194" spans="1:6" s="43" customFormat="1" ht="30" customHeight="1" x14ac:dyDescent="0.25">
      <c r="A194" s="77" t="s">
        <v>673</v>
      </c>
      <c r="B194" s="129" t="s">
        <v>240</v>
      </c>
      <c r="C194" s="164" t="s">
        <v>10</v>
      </c>
      <c r="D194" s="155" t="s">
        <v>520</v>
      </c>
      <c r="E194" s="54">
        <v>200</v>
      </c>
      <c r="F194" s="543">
        <f>SUM(прил7!H384)</f>
        <v>1784951</v>
      </c>
    </row>
    <row r="195" spans="1:6" s="43" customFormat="1" ht="15.75" customHeight="1" x14ac:dyDescent="0.25">
      <c r="A195" s="77" t="s">
        <v>18</v>
      </c>
      <c r="B195" s="129" t="s">
        <v>240</v>
      </c>
      <c r="C195" s="164" t="s">
        <v>10</v>
      </c>
      <c r="D195" s="155" t="s">
        <v>520</v>
      </c>
      <c r="E195" s="54">
        <v>800</v>
      </c>
      <c r="F195" s="543">
        <f>SUM(прил7!H385)</f>
        <v>1299052</v>
      </c>
    </row>
    <row r="196" spans="1:6" s="43" customFormat="1" ht="33" customHeight="1" x14ac:dyDescent="0.25">
      <c r="A196" s="76" t="s">
        <v>558</v>
      </c>
      <c r="B196" s="128" t="s">
        <v>240</v>
      </c>
      <c r="C196" s="167" t="s">
        <v>10</v>
      </c>
      <c r="D196" s="158" t="s">
        <v>559</v>
      </c>
      <c r="E196" s="30"/>
      <c r="F196" s="540">
        <f>SUM(F197)</f>
        <v>22424</v>
      </c>
    </row>
    <row r="197" spans="1:6" s="43" customFormat="1" ht="15.75" customHeight="1" x14ac:dyDescent="0.25">
      <c r="A197" s="77" t="s">
        <v>40</v>
      </c>
      <c r="B197" s="129" t="s">
        <v>240</v>
      </c>
      <c r="C197" s="164" t="s">
        <v>10</v>
      </c>
      <c r="D197" s="155" t="s">
        <v>559</v>
      </c>
      <c r="E197" s="54">
        <v>300</v>
      </c>
      <c r="F197" s="543">
        <f>SUM(прил7!H586)</f>
        <v>22424</v>
      </c>
    </row>
    <row r="198" spans="1:6" s="43" customFormat="1" ht="63" x14ac:dyDescent="0.25">
      <c r="A198" s="152" t="s">
        <v>270</v>
      </c>
      <c r="B198" s="160" t="s">
        <v>241</v>
      </c>
      <c r="C198" s="169" t="s">
        <v>487</v>
      </c>
      <c r="D198" s="156" t="s">
        <v>488</v>
      </c>
      <c r="E198" s="153"/>
      <c r="F198" s="601">
        <f>SUM(F199)</f>
        <v>597293</v>
      </c>
    </row>
    <row r="199" spans="1:6" s="43" customFormat="1" ht="31.5" x14ac:dyDescent="0.25">
      <c r="A199" s="354" t="s">
        <v>561</v>
      </c>
      <c r="B199" s="376" t="s">
        <v>241</v>
      </c>
      <c r="C199" s="377" t="s">
        <v>10</v>
      </c>
      <c r="D199" s="378" t="s">
        <v>488</v>
      </c>
      <c r="E199" s="357"/>
      <c r="F199" s="541">
        <f>SUM(F200)</f>
        <v>597293</v>
      </c>
    </row>
    <row r="200" spans="1:6" s="43" customFormat="1" ht="17.25" customHeight="1" x14ac:dyDescent="0.25">
      <c r="A200" s="76" t="s">
        <v>562</v>
      </c>
      <c r="B200" s="128" t="s">
        <v>241</v>
      </c>
      <c r="C200" s="167" t="s">
        <v>10</v>
      </c>
      <c r="D200" s="158" t="s">
        <v>563</v>
      </c>
      <c r="E200" s="30"/>
      <c r="F200" s="540">
        <f>SUM(F201)</f>
        <v>597293</v>
      </c>
    </row>
    <row r="201" spans="1:6" s="43" customFormat="1" ht="31.5" customHeight="1" x14ac:dyDescent="0.25">
      <c r="A201" s="77" t="s">
        <v>673</v>
      </c>
      <c r="B201" s="129" t="s">
        <v>241</v>
      </c>
      <c r="C201" s="164" t="s">
        <v>10</v>
      </c>
      <c r="D201" s="155" t="s">
        <v>563</v>
      </c>
      <c r="E201" s="54">
        <v>200</v>
      </c>
      <c r="F201" s="543">
        <f>SUM(прил7!H365+прил7!H425)</f>
        <v>597293</v>
      </c>
    </row>
    <row r="202" spans="1:6" s="43" customFormat="1" ht="48" customHeight="1" x14ac:dyDescent="0.25">
      <c r="A202" s="159" t="s">
        <v>169</v>
      </c>
      <c r="B202" s="160" t="s">
        <v>244</v>
      </c>
      <c r="C202" s="169" t="s">
        <v>487</v>
      </c>
      <c r="D202" s="156" t="s">
        <v>488</v>
      </c>
      <c r="E202" s="153"/>
      <c r="F202" s="601">
        <f>SUM(F203+F210)</f>
        <v>9276677</v>
      </c>
    </row>
    <row r="203" spans="1:6" s="43" customFormat="1" ht="33" customHeight="1" x14ac:dyDescent="0.25">
      <c r="A203" s="375" t="s">
        <v>575</v>
      </c>
      <c r="B203" s="376" t="s">
        <v>244</v>
      </c>
      <c r="C203" s="377" t="s">
        <v>10</v>
      </c>
      <c r="D203" s="378" t="s">
        <v>488</v>
      </c>
      <c r="E203" s="357"/>
      <c r="F203" s="541">
        <f>SUM(F204+F206)</f>
        <v>7716237</v>
      </c>
    </row>
    <row r="204" spans="1:6" s="43" customFormat="1" ht="31.5" x14ac:dyDescent="0.25">
      <c r="A204" s="74" t="s">
        <v>170</v>
      </c>
      <c r="B204" s="128" t="s">
        <v>244</v>
      </c>
      <c r="C204" s="167" t="s">
        <v>10</v>
      </c>
      <c r="D204" s="158" t="s">
        <v>576</v>
      </c>
      <c r="E204" s="30"/>
      <c r="F204" s="540">
        <f>SUM(F205)</f>
        <v>87569</v>
      </c>
    </row>
    <row r="205" spans="1:6" s="43" customFormat="1" ht="47.25" x14ac:dyDescent="0.25">
      <c r="A205" s="165" t="s">
        <v>86</v>
      </c>
      <c r="B205" s="129" t="s">
        <v>244</v>
      </c>
      <c r="C205" s="164" t="s">
        <v>10</v>
      </c>
      <c r="D205" s="155" t="s">
        <v>576</v>
      </c>
      <c r="E205" s="54">
        <v>100</v>
      </c>
      <c r="F205" s="543">
        <f>SUM(прил7!H429)</f>
        <v>87569</v>
      </c>
    </row>
    <row r="206" spans="1:6" s="43" customFormat="1" ht="31.5" x14ac:dyDescent="0.25">
      <c r="A206" s="74" t="s">
        <v>96</v>
      </c>
      <c r="B206" s="128" t="s">
        <v>244</v>
      </c>
      <c r="C206" s="167" t="s">
        <v>10</v>
      </c>
      <c r="D206" s="158" t="s">
        <v>520</v>
      </c>
      <c r="E206" s="30"/>
      <c r="F206" s="540">
        <f>SUM(F207:F209)</f>
        <v>7628668</v>
      </c>
    </row>
    <row r="207" spans="1:6" s="43" customFormat="1" ht="47.25" x14ac:dyDescent="0.25">
      <c r="A207" s="165" t="s">
        <v>86</v>
      </c>
      <c r="B207" s="129" t="s">
        <v>244</v>
      </c>
      <c r="C207" s="164" t="s">
        <v>10</v>
      </c>
      <c r="D207" s="155" t="s">
        <v>520</v>
      </c>
      <c r="E207" s="54">
        <v>100</v>
      </c>
      <c r="F207" s="543">
        <f>SUM(прил7!H431)</f>
        <v>6869397</v>
      </c>
    </row>
    <row r="208" spans="1:6" s="43" customFormat="1" ht="30" customHeight="1" x14ac:dyDescent="0.25">
      <c r="A208" s="77" t="s">
        <v>673</v>
      </c>
      <c r="B208" s="129" t="s">
        <v>244</v>
      </c>
      <c r="C208" s="164" t="s">
        <v>10</v>
      </c>
      <c r="D208" s="155" t="s">
        <v>520</v>
      </c>
      <c r="E208" s="54">
        <v>200</v>
      </c>
      <c r="F208" s="543">
        <f>SUM(прил7!H432)</f>
        <v>755841</v>
      </c>
    </row>
    <row r="209" spans="1:6" s="43" customFormat="1" ht="15.75" customHeight="1" x14ac:dyDescent="0.25">
      <c r="A209" s="77" t="s">
        <v>18</v>
      </c>
      <c r="B209" s="129" t="s">
        <v>244</v>
      </c>
      <c r="C209" s="164" t="s">
        <v>10</v>
      </c>
      <c r="D209" s="155" t="s">
        <v>520</v>
      </c>
      <c r="E209" s="54">
        <v>800</v>
      </c>
      <c r="F209" s="543">
        <f>SUM(прил7!H433)</f>
        <v>3430</v>
      </c>
    </row>
    <row r="210" spans="1:6" s="43" customFormat="1" ht="62.25" customHeight="1" x14ac:dyDescent="0.25">
      <c r="A210" s="375" t="s">
        <v>1146</v>
      </c>
      <c r="B210" s="376" t="s">
        <v>244</v>
      </c>
      <c r="C210" s="377" t="s">
        <v>12</v>
      </c>
      <c r="D210" s="378" t="s">
        <v>488</v>
      </c>
      <c r="E210" s="357"/>
      <c r="F210" s="541">
        <f>SUM(F211)</f>
        <v>1560440</v>
      </c>
    </row>
    <row r="211" spans="1:6" s="43" customFormat="1" ht="31.5" x14ac:dyDescent="0.25">
      <c r="A211" s="74" t="s">
        <v>85</v>
      </c>
      <c r="B211" s="128" t="s">
        <v>244</v>
      </c>
      <c r="C211" s="167" t="s">
        <v>12</v>
      </c>
      <c r="D211" s="158" t="s">
        <v>492</v>
      </c>
      <c r="E211" s="30"/>
      <c r="F211" s="540">
        <f>SUM(F212:F213)</f>
        <v>1560440</v>
      </c>
    </row>
    <row r="212" spans="1:6" s="43" customFormat="1" ht="47.25" x14ac:dyDescent="0.25">
      <c r="A212" s="165" t="s">
        <v>86</v>
      </c>
      <c r="B212" s="129" t="s">
        <v>244</v>
      </c>
      <c r="C212" s="164" t="s">
        <v>12</v>
      </c>
      <c r="D212" s="155" t="s">
        <v>492</v>
      </c>
      <c r="E212" s="54">
        <v>100</v>
      </c>
      <c r="F212" s="543">
        <f>SUM(прил7!H436)</f>
        <v>1560440</v>
      </c>
    </row>
    <row r="213" spans="1:6" s="43" customFormat="1" ht="31.5" hidden="1" x14ac:dyDescent="0.25">
      <c r="A213" s="77" t="s">
        <v>673</v>
      </c>
      <c r="B213" s="129" t="s">
        <v>244</v>
      </c>
      <c r="C213" s="164" t="s">
        <v>12</v>
      </c>
      <c r="D213" s="155" t="s">
        <v>492</v>
      </c>
      <c r="E213" s="54">
        <v>200</v>
      </c>
      <c r="F213" s="543">
        <f>SUM(прил7!H437)</f>
        <v>0</v>
      </c>
    </row>
    <row r="214" spans="1:6" ht="51" customHeight="1" x14ac:dyDescent="0.25">
      <c r="A214" s="59" t="s">
        <v>138</v>
      </c>
      <c r="B214" s="161" t="s">
        <v>513</v>
      </c>
      <c r="C214" s="274" t="s">
        <v>487</v>
      </c>
      <c r="D214" s="162" t="s">
        <v>488</v>
      </c>
      <c r="E214" s="137"/>
      <c r="F214" s="594">
        <f>SUM(F215)</f>
        <v>566467</v>
      </c>
    </row>
    <row r="215" spans="1:6" s="43" customFormat="1" ht="66" customHeight="1" x14ac:dyDescent="0.25">
      <c r="A215" s="148" t="s">
        <v>139</v>
      </c>
      <c r="B215" s="160" t="s">
        <v>211</v>
      </c>
      <c r="C215" s="169" t="s">
        <v>487</v>
      </c>
      <c r="D215" s="156" t="s">
        <v>488</v>
      </c>
      <c r="E215" s="166"/>
      <c r="F215" s="601">
        <f>SUM(F216)</f>
        <v>566467</v>
      </c>
    </row>
    <row r="216" spans="1:6" s="43" customFormat="1" ht="45.75" customHeight="1" x14ac:dyDescent="0.25">
      <c r="A216" s="348" t="s">
        <v>514</v>
      </c>
      <c r="B216" s="376" t="s">
        <v>211</v>
      </c>
      <c r="C216" s="377" t="s">
        <v>10</v>
      </c>
      <c r="D216" s="378" t="s">
        <v>488</v>
      </c>
      <c r="E216" s="385"/>
      <c r="F216" s="541">
        <f>SUM(F217+F219+F221)</f>
        <v>566467</v>
      </c>
    </row>
    <row r="217" spans="1:6" s="43" customFormat="1" ht="16.5" hidden="1" customHeight="1" x14ac:dyDescent="0.25">
      <c r="A217" s="27" t="s">
        <v>516</v>
      </c>
      <c r="B217" s="128" t="s">
        <v>211</v>
      </c>
      <c r="C217" s="167" t="s">
        <v>10</v>
      </c>
      <c r="D217" s="158" t="s">
        <v>951</v>
      </c>
      <c r="E217" s="42"/>
      <c r="F217" s="540">
        <f>SUM(F218)</f>
        <v>0</v>
      </c>
    </row>
    <row r="218" spans="1:6" s="43" customFormat="1" ht="33.75" hidden="1" customHeight="1" x14ac:dyDescent="0.25">
      <c r="A218" s="55" t="s">
        <v>673</v>
      </c>
      <c r="B218" s="129" t="s">
        <v>211</v>
      </c>
      <c r="C218" s="164" t="s">
        <v>10</v>
      </c>
      <c r="D218" s="155" t="s">
        <v>951</v>
      </c>
      <c r="E218" s="61" t="s">
        <v>16</v>
      </c>
      <c r="F218" s="543"/>
    </row>
    <row r="219" spans="1:6" s="43" customFormat="1" ht="19.5" customHeight="1" x14ac:dyDescent="0.25">
      <c r="A219" s="27" t="s">
        <v>516</v>
      </c>
      <c r="B219" s="128" t="s">
        <v>211</v>
      </c>
      <c r="C219" s="167" t="s">
        <v>10</v>
      </c>
      <c r="D219" s="158" t="s">
        <v>515</v>
      </c>
      <c r="E219" s="42"/>
      <c r="F219" s="540">
        <f>SUM(F220)</f>
        <v>328000</v>
      </c>
    </row>
    <row r="220" spans="1:6" s="43" customFormat="1" ht="32.25" customHeight="1" x14ac:dyDescent="0.25">
      <c r="A220" s="55" t="s">
        <v>673</v>
      </c>
      <c r="B220" s="129" t="s">
        <v>211</v>
      </c>
      <c r="C220" s="164" t="s">
        <v>10</v>
      </c>
      <c r="D220" s="155" t="s">
        <v>515</v>
      </c>
      <c r="E220" s="61" t="s">
        <v>16</v>
      </c>
      <c r="F220" s="543">
        <f>SUM(прил7!H124+прил7!H230)</f>
        <v>328000</v>
      </c>
    </row>
    <row r="221" spans="1:6" s="43" customFormat="1" ht="17.25" customHeight="1" x14ac:dyDescent="0.25">
      <c r="A221" s="27" t="s">
        <v>618</v>
      </c>
      <c r="B221" s="128" t="s">
        <v>211</v>
      </c>
      <c r="C221" s="167" t="s">
        <v>10</v>
      </c>
      <c r="D221" s="158" t="s">
        <v>617</v>
      </c>
      <c r="E221" s="42"/>
      <c r="F221" s="540">
        <f>SUM(F222:F223)</f>
        <v>238467</v>
      </c>
    </row>
    <row r="222" spans="1:6" s="43" customFormat="1" ht="32.25" customHeight="1" x14ac:dyDescent="0.25">
      <c r="A222" s="55" t="s">
        <v>673</v>
      </c>
      <c r="B222" s="129" t="s">
        <v>211</v>
      </c>
      <c r="C222" s="164" t="s">
        <v>10</v>
      </c>
      <c r="D222" s="155" t="s">
        <v>617</v>
      </c>
      <c r="E222" s="61" t="s">
        <v>16</v>
      </c>
      <c r="F222" s="543">
        <f>SUM(прил7!H48)</f>
        <v>211250</v>
      </c>
    </row>
    <row r="223" spans="1:6" s="43" customFormat="1" ht="17.25" customHeight="1" x14ac:dyDescent="0.25">
      <c r="A223" s="77" t="s">
        <v>18</v>
      </c>
      <c r="B223" s="129" t="s">
        <v>211</v>
      </c>
      <c r="C223" s="164" t="s">
        <v>10</v>
      </c>
      <c r="D223" s="155" t="s">
        <v>617</v>
      </c>
      <c r="E223" s="61" t="s">
        <v>17</v>
      </c>
      <c r="F223" s="543">
        <f>SUM(прил7!H49)</f>
        <v>27217</v>
      </c>
    </row>
    <row r="224" spans="1:6" ht="47.25" x14ac:dyDescent="0.25">
      <c r="A224" s="59" t="s">
        <v>151</v>
      </c>
      <c r="B224" s="161" t="s">
        <v>535</v>
      </c>
      <c r="C224" s="274" t="s">
        <v>487</v>
      </c>
      <c r="D224" s="162" t="s">
        <v>488</v>
      </c>
      <c r="E224" s="137"/>
      <c r="F224" s="594">
        <f>SUM(F225)</f>
        <v>48000</v>
      </c>
    </row>
    <row r="225" spans="1:6" ht="63" x14ac:dyDescent="0.25">
      <c r="A225" s="168" t="s">
        <v>152</v>
      </c>
      <c r="B225" s="169" t="s">
        <v>222</v>
      </c>
      <c r="C225" s="169" t="s">
        <v>487</v>
      </c>
      <c r="D225" s="156" t="s">
        <v>488</v>
      </c>
      <c r="E225" s="166"/>
      <c r="F225" s="601">
        <f>SUM(F226)</f>
        <v>48000</v>
      </c>
    </row>
    <row r="226" spans="1:6" ht="31.5" x14ac:dyDescent="0.25">
      <c r="A226" s="386" t="s">
        <v>536</v>
      </c>
      <c r="B226" s="377" t="s">
        <v>222</v>
      </c>
      <c r="C226" s="377" t="s">
        <v>10</v>
      </c>
      <c r="D226" s="378" t="s">
        <v>488</v>
      </c>
      <c r="E226" s="385"/>
      <c r="F226" s="541">
        <f>SUM(F227)</f>
        <v>48000</v>
      </c>
    </row>
    <row r="227" spans="1:6" ht="17.25" customHeight="1" x14ac:dyDescent="0.25">
      <c r="A227" s="170" t="s">
        <v>109</v>
      </c>
      <c r="B227" s="167" t="s">
        <v>222</v>
      </c>
      <c r="C227" s="167" t="s">
        <v>10</v>
      </c>
      <c r="D227" s="158" t="s">
        <v>537</v>
      </c>
      <c r="E227" s="42"/>
      <c r="F227" s="540">
        <f>SUM(F228)</f>
        <v>48000</v>
      </c>
    </row>
    <row r="228" spans="1:6" ht="30.75" customHeight="1" x14ac:dyDescent="0.25">
      <c r="A228" s="171" t="s">
        <v>673</v>
      </c>
      <c r="B228" s="164" t="s">
        <v>222</v>
      </c>
      <c r="C228" s="164" t="s">
        <v>10</v>
      </c>
      <c r="D228" s="155" t="s">
        <v>537</v>
      </c>
      <c r="E228" s="61" t="s">
        <v>16</v>
      </c>
      <c r="F228" s="543">
        <f>SUM(прил7!H235)</f>
        <v>48000</v>
      </c>
    </row>
    <row r="229" spans="1:6" ht="31.5" hidden="1" x14ac:dyDescent="0.25">
      <c r="A229" s="163" t="s">
        <v>186</v>
      </c>
      <c r="B229" s="389" t="s">
        <v>546</v>
      </c>
      <c r="C229" s="272" t="s">
        <v>487</v>
      </c>
      <c r="D229" s="143" t="s">
        <v>488</v>
      </c>
      <c r="E229" s="16"/>
      <c r="F229" s="594">
        <f>SUM(F230)</f>
        <v>0</v>
      </c>
    </row>
    <row r="230" spans="1:6" ht="47.25" hidden="1" x14ac:dyDescent="0.25">
      <c r="A230" s="168" t="s">
        <v>187</v>
      </c>
      <c r="B230" s="160" t="s">
        <v>225</v>
      </c>
      <c r="C230" s="169" t="s">
        <v>487</v>
      </c>
      <c r="D230" s="156" t="s">
        <v>488</v>
      </c>
      <c r="E230" s="166"/>
      <c r="F230" s="601">
        <f>SUM(F231)</f>
        <v>0</v>
      </c>
    </row>
    <row r="231" spans="1:6" ht="31.5" hidden="1" x14ac:dyDescent="0.25">
      <c r="A231" s="387" t="s">
        <v>547</v>
      </c>
      <c r="B231" s="376" t="s">
        <v>225</v>
      </c>
      <c r="C231" s="377" t="s">
        <v>10</v>
      </c>
      <c r="D231" s="378" t="s">
        <v>488</v>
      </c>
      <c r="E231" s="385"/>
      <c r="F231" s="541">
        <f>SUM(F232+F234+F236+F238+F240+F242)</f>
        <v>0</v>
      </c>
    </row>
    <row r="232" spans="1:6" ht="31.5" hidden="1" x14ac:dyDescent="0.25">
      <c r="A232" s="118" t="s">
        <v>953</v>
      </c>
      <c r="B232" s="128" t="s">
        <v>225</v>
      </c>
      <c r="C232" s="167" t="s">
        <v>10</v>
      </c>
      <c r="D232" s="158" t="s">
        <v>955</v>
      </c>
      <c r="E232" s="42"/>
      <c r="F232" s="540">
        <f>SUM(F233)</f>
        <v>0</v>
      </c>
    </row>
    <row r="233" spans="1:6" ht="17.25" hidden="1" customHeight="1" x14ac:dyDescent="0.25">
      <c r="A233" s="7" t="s">
        <v>21</v>
      </c>
      <c r="B233" s="129" t="s">
        <v>225</v>
      </c>
      <c r="C233" s="164" t="s">
        <v>10</v>
      </c>
      <c r="D233" s="155" t="s">
        <v>955</v>
      </c>
      <c r="E233" s="61" t="s">
        <v>70</v>
      </c>
      <c r="F233" s="543">
        <f>SUM(прил7!H266)</f>
        <v>0</v>
      </c>
    </row>
    <row r="234" spans="1:6" ht="31.5" hidden="1" x14ac:dyDescent="0.25">
      <c r="A234" s="118" t="s">
        <v>927</v>
      </c>
      <c r="B234" s="128" t="s">
        <v>225</v>
      </c>
      <c r="C234" s="167" t="s">
        <v>10</v>
      </c>
      <c r="D234" s="158" t="s">
        <v>956</v>
      </c>
      <c r="E234" s="42"/>
      <c r="F234" s="540">
        <f>SUM(F235)</f>
        <v>0</v>
      </c>
    </row>
    <row r="235" spans="1:6" ht="16.5" hidden="1" customHeight="1" x14ac:dyDescent="0.25">
      <c r="A235" s="7" t="s">
        <v>21</v>
      </c>
      <c r="B235" s="129" t="s">
        <v>225</v>
      </c>
      <c r="C235" s="164" t="s">
        <v>10</v>
      </c>
      <c r="D235" s="155" t="s">
        <v>956</v>
      </c>
      <c r="E235" s="61" t="s">
        <v>70</v>
      </c>
      <c r="F235" s="543">
        <f>SUM(прил7!H268)</f>
        <v>0</v>
      </c>
    </row>
    <row r="236" spans="1:6" ht="31.5" hidden="1" x14ac:dyDescent="0.25">
      <c r="A236" s="118" t="s">
        <v>666</v>
      </c>
      <c r="B236" s="128" t="s">
        <v>225</v>
      </c>
      <c r="C236" s="167" t="s">
        <v>10</v>
      </c>
      <c r="D236" s="158" t="s">
        <v>665</v>
      </c>
      <c r="E236" s="42"/>
      <c r="F236" s="540">
        <f>SUM(F237)</f>
        <v>0</v>
      </c>
    </row>
    <row r="237" spans="1:6" ht="15.75" hidden="1" customHeight="1" x14ac:dyDescent="0.25">
      <c r="A237" s="7" t="s">
        <v>21</v>
      </c>
      <c r="B237" s="129" t="s">
        <v>225</v>
      </c>
      <c r="C237" s="164" t="s">
        <v>10</v>
      </c>
      <c r="D237" s="155" t="s">
        <v>665</v>
      </c>
      <c r="E237" s="61" t="s">
        <v>70</v>
      </c>
      <c r="F237" s="543">
        <f>SUM(прил7!H270)</f>
        <v>0</v>
      </c>
    </row>
    <row r="238" spans="1:6" ht="18" hidden="1" customHeight="1" x14ac:dyDescent="0.25">
      <c r="A238" s="118" t="s">
        <v>653</v>
      </c>
      <c r="B238" s="128" t="s">
        <v>225</v>
      </c>
      <c r="C238" s="167" t="s">
        <v>10</v>
      </c>
      <c r="D238" s="158" t="s">
        <v>652</v>
      </c>
      <c r="E238" s="42"/>
      <c r="F238" s="540">
        <f>SUM(F239)</f>
        <v>0</v>
      </c>
    </row>
    <row r="239" spans="1:6" ht="34.5" hidden="1" customHeight="1" x14ac:dyDescent="0.25">
      <c r="A239" s="7" t="s">
        <v>190</v>
      </c>
      <c r="B239" s="129" t="s">
        <v>225</v>
      </c>
      <c r="C239" s="164" t="s">
        <v>10</v>
      </c>
      <c r="D239" s="155" t="s">
        <v>652</v>
      </c>
      <c r="E239" s="61" t="s">
        <v>185</v>
      </c>
      <c r="F239" s="543">
        <f>SUM(прил7!H296)</f>
        <v>0</v>
      </c>
    </row>
    <row r="240" spans="1:6" ht="32.25" hidden="1" customHeight="1" x14ac:dyDescent="0.25">
      <c r="A240" s="118" t="s">
        <v>925</v>
      </c>
      <c r="B240" s="128" t="s">
        <v>225</v>
      </c>
      <c r="C240" s="167" t="s">
        <v>10</v>
      </c>
      <c r="D240" s="158" t="s">
        <v>926</v>
      </c>
      <c r="E240" s="42"/>
      <c r="F240" s="540">
        <f>SUM(F241)</f>
        <v>0</v>
      </c>
    </row>
    <row r="241" spans="1:6" ht="18" hidden="1" customHeight="1" x14ac:dyDescent="0.25">
      <c r="A241" s="7" t="s">
        <v>21</v>
      </c>
      <c r="B241" s="129" t="s">
        <v>225</v>
      </c>
      <c r="C241" s="164" t="s">
        <v>10</v>
      </c>
      <c r="D241" s="155" t="s">
        <v>926</v>
      </c>
      <c r="E241" s="61" t="s">
        <v>70</v>
      </c>
      <c r="F241" s="543">
        <f>SUM(прил7!H272)</f>
        <v>0</v>
      </c>
    </row>
    <row r="242" spans="1:6" ht="32.25" hidden="1" customHeight="1" x14ac:dyDescent="0.25">
      <c r="A242" s="118" t="s">
        <v>954</v>
      </c>
      <c r="B242" s="128" t="s">
        <v>225</v>
      </c>
      <c r="C242" s="167" t="s">
        <v>10</v>
      </c>
      <c r="D242" s="158" t="s">
        <v>928</v>
      </c>
      <c r="E242" s="42"/>
      <c r="F242" s="540">
        <f>SUM(F243)</f>
        <v>0</v>
      </c>
    </row>
    <row r="243" spans="1:6" ht="18" hidden="1" customHeight="1" x14ac:dyDescent="0.25">
      <c r="A243" s="7" t="s">
        <v>21</v>
      </c>
      <c r="B243" s="129" t="s">
        <v>225</v>
      </c>
      <c r="C243" s="164" t="s">
        <v>10</v>
      </c>
      <c r="D243" s="155" t="s">
        <v>928</v>
      </c>
      <c r="E243" s="61" t="s">
        <v>70</v>
      </c>
      <c r="F243" s="543">
        <f>SUM(прил7!H274)</f>
        <v>0</v>
      </c>
    </row>
    <row r="244" spans="1:6" ht="47.25" x14ac:dyDescent="0.25">
      <c r="A244" s="59" t="s">
        <v>197</v>
      </c>
      <c r="B244" s="389" t="s">
        <v>541</v>
      </c>
      <c r="C244" s="272" t="s">
        <v>487</v>
      </c>
      <c r="D244" s="143" t="s">
        <v>488</v>
      </c>
      <c r="E244" s="16"/>
      <c r="F244" s="594">
        <f>SUM(F245+F255)</f>
        <v>2164954</v>
      </c>
    </row>
    <row r="245" spans="1:6" ht="78.75" x14ac:dyDescent="0.25">
      <c r="A245" s="148" t="s">
        <v>255</v>
      </c>
      <c r="B245" s="160" t="s">
        <v>254</v>
      </c>
      <c r="C245" s="169" t="s">
        <v>487</v>
      </c>
      <c r="D245" s="156" t="s">
        <v>488</v>
      </c>
      <c r="E245" s="173"/>
      <c r="F245" s="601">
        <f>SUM(F246)</f>
        <v>997328</v>
      </c>
    </row>
    <row r="246" spans="1:6" ht="47.25" x14ac:dyDescent="0.25">
      <c r="A246" s="348" t="s">
        <v>542</v>
      </c>
      <c r="B246" s="376" t="s">
        <v>254</v>
      </c>
      <c r="C246" s="377" t="s">
        <v>10</v>
      </c>
      <c r="D246" s="378" t="s">
        <v>488</v>
      </c>
      <c r="E246" s="388"/>
      <c r="F246" s="541">
        <f>SUM(F247+F249+F251+F253)</f>
        <v>997328</v>
      </c>
    </row>
    <row r="247" spans="1:6" ht="17.25" hidden="1" customHeight="1" x14ac:dyDescent="0.25">
      <c r="A247" s="27" t="s">
        <v>265</v>
      </c>
      <c r="B247" s="128" t="s">
        <v>254</v>
      </c>
      <c r="C247" s="167" t="s">
        <v>10</v>
      </c>
      <c r="D247" s="158" t="s">
        <v>543</v>
      </c>
      <c r="E247" s="172"/>
      <c r="F247" s="540">
        <f>SUM(F248)</f>
        <v>0</v>
      </c>
    </row>
    <row r="248" spans="1:6" ht="33.75" hidden="1" customHeight="1" x14ac:dyDescent="0.25">
      <c r="A248" s="55" t="s">
        <v>673</v>
      </c>
      <c r="B248" s="129" t="s">
        <v>254</v>
      </c>
      <c r="C248" s="164" t="s">
        <v>10</v>
      </c>
      <c r="D248" s="155" t="s">
        <v>543</v>
      </c>
      <c r="E248" s="138" t="s">
        <v>16</v>
      </c>
      <c r="F248" s="543">
        <f>SUM([1]прил7!H252)</f>
        <v>0</v>
      </c>
    </row>
    <row r="249" spans="1:6" ht="32.25" customHeight="1" x14ac:dyDescent="0.25">
      <c r="A249" s="27" t="s">
        <v>544</v>
      </c>
      <c r="B249" s="128" t="s">
        <v>254</v>
      </c>
      <c r="C249" s="167" t="s">
        <v>10</v>
      </c>
      <c r="D249" s="158" t="s">
        <v>545</v>
      </c>
      <c r="E249" s="172"/>
      <c r="F249" s="540">
        <f>SUM(F250)</f>
        <v>35562</v>
      </c>
    </row>
    <row r="250" spans="1:6" ht="18" customHeight="1" x14ac:dyDescent="0.25">
      <c r="A250" s="55" t="s">
        <v>21</v>
      </c>
      <c r="B250" s="129" t="s">
        <v>254</v>
      </c>
      <c r="C250" s="164" t="s">
        <v>10</v>
      </c>
      <c r="D250" s="155" t="s">
        <v>545</v>
      </c>
      <c r="E250" s="138" t="s">
        <v>70</v>
      </c>
      <c r="F250" s="543">
        <f>SUM(прил7!H260)</f>
        <v>35562</v>
      </c>
    </row>
    <row r="251" spans="1:6" ht="33" customHeight="1" x14ac:dyDescent="0.25">
      <c r="A251" s="27" t="s">
        <v>619</v>
      </c>
      <c r="B251" s="128" t="s">
        <v>254</v>
      </c>
      <c r="C251" s="167" t="s">
        <v>10</v>
      </c>
      <c r="D251" s="158" t="s">
        <v>620</v>
      </c>
      <c r="E251" s="172"/>
      <c r="F251" s="540">
        <f>SUM(F252)</f>
        <v>910630</v>
      </c>
    </row>
    <row r="252" spans="1:6" ht="15" customHeight="1" x14ac:dyDescent="0.25">
      <c r="A252" s="55" t="s">
        <v>21</v>
      </c>
      <c r="B252" s="129" t="s">
        <v>254</v>
      </c>
      <c r="C252" s="164" t="s">
        <v>10</v>
      </c>
      <c r="D252" s="155" t="s">
        <v>620</v>
      </c>
      <c r="E252" s="138" t="s">
        <v>70</v>
      </c>
      <c r="F252" s="543">
        <f>SUM(прил7!H279)</f>
        <v>910630</v>
      </c>
    </row>
    <row r="253" spans="1:6" ht="31.5" x14ac:dyDescent="0.25">
      <c r="A253" s="27" t="s">
        <v>550</v>
      </c>
      <c r="B253" s="128" t="s">
        <v>254</v>
      </c>
      <c r="C253" s="167" t="s">
        <v>10</v>
      </c>
      <c r="D253" s="158" t="s">
        <v>549</v>
      </c>
      <c r="E253" s="172"/>
      <c r="F253" s="540">
        <f>SUM(F254)</f>
        <v>51136</v>
      </c>
    </row>
    <row r="254" spans="1:6" ht="15.75" customHeight="1" x14ac:dyDescent="0.25">
      <c r="A254" s="55" t="s">
        <v>21</v>
      </c>
      <c r="B254" s="129" t="s">
        <v>254</v>
      </c>
      <c r="C254" s="164" t="s">
        <v>10</v>
      </c>
      <c r="D254" s="155" t="s">
        <v>549</v>
      </c>
      <c r="E254" s="138" t="s">
        <v>70</v>
      </c>
      <c r="F254" s="543">
        <f>SUM(прил7!H129)</f>
        <v>51136</v>
      </c>
    </row>
    <row r="255" spans="1:6" ht="78.75" x14ac:dyDescent="0.25">
      <c r="A255" s="168" t="s">
        <v>198</v>
      </c>
      <c r="B255" s="160" t="s">
        <v>228</v>
      </c>
      <c r="C255" s="169" t="s">
        <v>487</v>
      </c>
      <c r="D255" s="156" t="s">
        <v>488</v>
      </c>
      <c r="E255" s="173"/>
      <c r="F255" s="601">
        <f>SUM(F256)</f>
        <v>1167626</v>
      </c>
    </row>
    <row r="256" spans="1:6" ht="31.5" x14ac:dyDescent="0.25">
      <c r="A256" s="387" t="s">
        <v>551</v>
      </c>
      <c r="B256" s="376" t="s">
        <v>228</v>
      </c>
      <c r="C256" s="377" t="s">
        <v>10</v>
      </c>
      <c r="D256" s="378" t="s">
        <v>488</v>
      </c>
      <c r="E256" s="388"/>
      <c r="F256" s="541">
        <f>SUM(F257+F265+F268+F273+F271)</f>
        <v>1167626</v>
      </c>
    </row>
    <row r="257" spans="1:6" ht="17.25" customHeight="1" x14ac:dyDescent="0.25">
      <c r="A257" s="118" t="s">
        <v>973</v>
      </c>
      <c r="B257" s="128" t="s">
        <v>228</v>
      </c>
      <c r="C257" s="167" t="s">
        <v>10</v>
      </c>
      <c r="D257" s="158" t="s">
        <v>972</v>
      </c>
      <c r="E257" s="172"/>
      <c r="F257" s="540">
        <f>SUM(F258)</f>
        <v>630000</v>
      </c>
    </row>
    <row r="258" spans="1:6" ht="17.25" customHeight="1" x14ac:dyDescent="0.25">
      <c r="A258" s="77" t="s">
        <v>40</v>
      </c>
      <c r="B258" s="129" t="s">
        <v>228</v>
      </c>
      <c r="C258" s="164" t="s">
        <v>10</v>
      </c>
      <c r="D258" s="155" t="s">
        <v>972</v>
      </c>
      <c r="E258" s="138" t="s">
        <v>39</v>
      </c>
      <c r="F258" s="543">
        <f>SUM(прил7!H591)</f>
        <v>630000</v>
      </c>
    </row>
    <row r="259" spans="1:6" ht="17.25" hidden="1" customHeight="1" x14ac:dyDescent="0.25">
      <c r="A259" s="118" t="s">
        <v>936</v>
      </c>
      <c r="B259" s="128" t="s">
        <v>228</v>
      </c>
      <c r="C259" s="167" t="s">
        <v>10</v>
      </c>
      <c r="D259" s="158" t="s">
        <v>937</v>
      </c>
      <c r="E259" s="172"/>
      <c r="F259" s="540">
        <f>SUM(F260)</f>
        <v>0</v>
      </c>
    </row>
    <row r="260" spans="1:6" ht="17.25" hidden="1" customHeight="1" x14ac:dyDescent="0.25">
      <c r="A260" s="7" t="s">
        <v>21</v>
      </c>
      <c r="B260" s="129" t="s">
        <v>228</v>
      </c>
      <c r="C260" s="164" t="s">
        <v>10</v>
      </c>
      <c r="D260" s="155" t="s">
        <v>937</v>
      </c>
      <c r="E260" s="138" t="s">
        <v>70</v>
      </c>
      <c r="F260" s="543"/>
    </row>
    <row r="261" spans="1:6" ht="32.25" hidden="1" customHeight="1" x14ac:dyDescent="0.25">
      <c r="A261" s="118" t="s">
        <v>727</v>
      </c>
      <c r="B261" s="128" t="s">
        <v>228</v>
      </c>
      <c r="C261" s="167" t="s">
        <v>10</v>
      </c>
      <c r="D261" s="158" t="s">
        <v>728</v>
      </c>
      <c r="E261" s="172"/>
      <c r="F261" s="540">
        <f>SUM(F262)</f>
        <v>0</v>
      </c>
    </row>
    <row r="262" spans="1:6" ht="35.25" hidden="1" customHeight="1" x14ac:dyDescent="0.25">
      <c r="A262" s="7" t="s">
        <v>190</v>
      </c>
      <c r="B262" s="129" t="s">
        <v>228</v>
      </c>
      <c r="C262" s="164" t="s">
        <v>10</v>
      </c>
      <c r="D262" s="155" t="s">
        <v>728</v>
      </c>
      <c r="E262" s="138" t="s">
        <v>185</v>
      </c>
      <c r="F262" s="543">
        <f>SUM([1]прил7!H359)</f>
        <v>0</v>
      </c>
    </row>
    <row r="263" spans="1:6" ht="35.25" hidden="1" customHeight="1" x14ac:dyDescent="0.25">
      <c r="A263" s="118" t="s">
        <v>651</v>
      </c>
      <c r="B263" s="128" t="s">
        <v>228</v>
      </c>
      <c r="C263" s="167" t="s">
        <v>10</v>
      </c>
      <c r="D263" s="158" t="s">
        <v>650</v>
      </c>
      <c r="E263" s="172"/>
      <c r="F263" s="540">
        <f>SUM(F264)</f>
        <v>0</v>
      </c>
    </row>
    <row r="264" spans="1:6" ht="32.25" hidden="1" customHeight="1" x14ac:dyDescent="0.25">
      <c r="A264" s="7" t="s">
        <v>190</v>
      </c>
      <c r="B264" s="129" t="s">
        <v>228</v>
      </c>
      <c r="C264" s="164" t="s">
        <v>10</v>
      </c>
      <c r="D264" s="155" t="s">
        <v>650</v>
      </c>
      <c r="E264" s="138" t="s">
        <v>185</v>
      </c>
      <c r="F264" s="543">
        <f>SUM([1]прил7!H361)</f>
        <v>0</v>
      </c>
    </row>
    <row r="265" spans="1:6" ht="32.25" customHeight="1" x14ac:dyDescent="0.25">
      <c r="A265" s="118" t="s">
        <v>922</v>
      </c>
      <c r="B265" s="128" t="s">
        <v>228</v>
      </c>
      <c r="C265" s="167" t="s">
        <v>10</v>
      </c>
      <c r="D265" s="158" t="s">
        <v>938</v>
      </c>
      <c r="E265" s="172"/>
      <c r="F265" s="540">
        <f>SUM(F266:F267)</f>
        <v>290747</v>
      </c>
    </row>
    <row r="266" spans="1:6" ht="32.25" customHeight="1" x14ac:dyDescent="0.25">
      <c r="A266" s="7" t="s">
        <v>673</v>
      </c>
      <c r="B266" s="129" t="s">
        <v>228</v>
      </c>
      <c r="C266" s="164" t="s">
        <v>10</v>
      </c>
      <c r="D266" s="155" t="s">
        <v>938</v>
      </c>
      <c r="E266" s="138" t="s">
        <v>16</v>
      </c>
      <c r="F266" s="543">
        <f>SUM(прил7!H240)</f>
        <v>48082</v>
      </c>
    </row>
    <row r="267" spans="1:6" ht="17.25" customHeight="1" x14ac:dyDescent="0.25">
      <c r="A267" s="7" t="s">
        <v>21</v>
      </c>
      <c r="B267" s="129" t="s">
        <v>228</v>
      </c>
      <c r="C267" s="164" t="s">
        <v>10</v>
      </c>
      <c r="D267" s="155" t="s">
        <v>938</v>
      </c>
      <c r="E267" s="138" t="s">
        <v>70</v>
      </c>
      <c r="F267" s="543">
        <f>SUM(прил7!H241)</f>
        <v>242665</v>
      </c>
    </row>
    <row r="268" spans="1:6" ht="32.25" customHeight="1" x14ac:dyDescent="0.25">
      <c r="A268" s="118" t="s">
        <v>923</v>
      </c>
      <c r="B268" s="128" t="s">
        <v>228</v>
      </c>
      <c r="C268" s="167" t="s">
        <v>10</v>
      </c>
      <c r="D268" s="158" t="s">
        <v>924</v>
      </c>
      <c r="E268" s="172"/>
      <c r="F268" s="540">
        <f>SUM(F269:F270)</f>
        <v>124607</v>
      </c>
    </row>
    <row r="269" spans="1:6" ht="31.5" customHeight="1" x14ac:dyDescent="0.25">
      <c r="A269" s="7" t="s">
        <v>673</v>
      </c>
      <c r="B269" s="129" t="s">
        <v>228</v>
      </c>
      <c r="C269" s="164" t="s">
        <v>10</v>
      </c>
      <c r="D269" s="155" t="s">
        <v>924</v>
      </c>
      <c r="E269" s="138" t="s">
        <v>16</v>
      </c>
      <c r="F269" s="543">
        <f>SUM(прил7!H243)</f>
        <v>20606</v>
      </c>
    </row>
    <row r="270" spans="1:6" ht="17.25" customHeight="1" x14ac:dyDescent="0.25">
      <c r="A270" s="7" t="s">
        <v>21</v>
      </c>
      <c r="B270" s="129" t="s">
        <v>228</v>
      </c>
      <c r="C270" s="164" t="s">
        <v>10</v>
      </c>
      <c r="D270" s="155" t="s">
        <v>924</v>
      </c>
      <c r="E270" s="138" t="s">
        <v>70</v>
      </c>
      <c r="F270" s="543">
        <f>SUM(прил7!H244)</f>
        <v>104001</v>
      </c>
    </row>
    <row r="271" spans="1:6" s="614" customFormat="1" ht="37.5" customHeight="1" x14ac:dyDescent="0.25">
      <c r="A271" s="27" t="s">
        <v>900</v>
      </c>
      <c r="B271" s="128" t="s">
        <v>228</v>
      </c>
      <c r="C271" s="167" t="s">
        <v>10</v>
      </c>
      <c r="D271" s="158" t="s">
        <v>899</v>
      </c>
      <c r="E271" s="172"/>
      <c r="F271" s="540">
        <f>SUM(F272)</f>
        <v>20000</v>
      </c>
    </row>
    <row r="272" spans="1:6" s="614" customFormat="1" ht="17.25" customHeight="1" x14ac:dyDescent="0.25">
      <c r="A272" s="7" t="s">
        <v>21</v>
      </c>
      <c r="B272" s="129" t="s">
        <v>228</v>
      </c>
      <c r="C272" s="164" t="s">
        <v>10</v>
      </c>
      <c r="D272" s="155" t="s">
        <v>899</v>
      </c>
      <c r="E272" s="138" t="s">
        <v>70</v>
      </c>
      <c r="F272" s="543">
        <f>SUM(прил7!H246)</f>
        <v>20000</v>
      </c>
    </row>
    <row r="273" spans="1:6" ht="31.5" x14ac:dyDescent="0.25">
      <c r="A273" s="27" t="s">
        <v>550</v>
      </c>
      <c r="B273" s="128" t="s">
        <v>228</v>
      </c>
      <c r="C273" s="167" t="s">
        <v>10</v>
      </c>
      <c r="D273" s="158" t="s">
        <v>549</v>
      </c>
      <c r="E273" s="172"/>
      <c r="F273" s="540">
        <f>SUM(F274)</f>
        <v>102272</v>
      </c>
    </row>
    <row r="274" spans="1:6" ht="16.5" customHeight="1" x14ac:dyDescent="0.25">
      <c r="A274" s="7" t="s">
        <v>21</v>
      </c>
      <c r="B274" s="129" t="s">
        <v>228</v>
      </c>
      <c r="C274" s="164" t="s">
        <v>10</v>
      </c>
      <c r="D274" s="155" t="s">
        <v>549</v>
      </c>
      <c r="E274" s="138" t="s">
        <v>70</v>
      </c>
      <c r="F274" s="543">
        <f>SUM(прил7!H133)</f>
        <v>102272</v>
      </c>
    </row>
    <row r="275" spans="1:6" ht="64.5" customHeight="1" x14ac:dyDescent="0.25">
      <c r="A275" s="59" t="s">
        <v>166</v>
      </c>
      <c r="B275" s="389" t="s">
        <v>569</v>
      </c>
      <c r="C275" s="272" t="s">
        <v>487</v>
      </c>
      <c r="D275" s="143" t="s">
        <v>488</v>
      </c>
      <c r="E275" s="133"/>
      <c r="F275" s="594">
        <f>SUM(F276+F280+F284)</f>
        <v>1498960</v>
      </c>
    </row>
    <row r="276" spans="1:6" ht="80.25" customHeight="1" x14ac:dyDescent="0.25">
      <c r="A276" s="148" t="s">
        <v>167</v>
      </c>
      <c r="B276" s="149" t="s">
        <v>247</v>
      </c>
      <c r="C276" s="273" t="s">
        <v>487</v>
      </c>
      <c r="D276" s="150" t="s">
        <v>488</v>
      </c>
      <c r="E276" s="151"/>
      <c r="F276" s="601">
        <f>SUM(F277)</f>
        <v>148000</v>
      </c>
    </row>
    <row r="277" spans="1:6" ht="32.25" customHeight="1" x14ac:dyDescent="0.25">
      <c r="A277" s="348" t="s">
        <v>570</v>
      </c>
      <c r="B277" s="349" t="s">
        <v>247</v>
      </c>
      <c r="C277" s="350" t="s">
        <v>10</v>
      </c>
      <c r="D277" s="351" t="s">
        <v>488</v>
      </c>
      <c r="E277" s="352"/>
      <c r="F277" s="541">
        <f>SUM(F278)</f>
        <v>148000</v>
      </c>
    </row>
    <row r="278" spans="1:6" ht="17.25" customHeight="1" x14ac:dyDescent="0.25">
      <c r="A278" s="27" t="s">
        <v>97</v>
      </c>
      <c r="B278" s="121" t="s">
        <v>247</v>
      </c>
      <c r="C278" s="234" t="s">
        <v>10</v>
      </c>
      <c r="D278" s="119" t="s">
        <v>571</v>
      </c>
      <c r="E278" s="147"/>
      <c r="F278" s="540">
        <f>SUM(F279)</f>
        <v>148000</v>
      </c>
    </row>
    <row r="279" spans="1:6" ht="33.75" customHeight="1" x14ac:dyDescent="0.25">
      <c r="A279" s="55" t="s">
        <v>673</v>
      </c>
      <c r="B279" s="130" t="s">
        <v>247</v>
      </c>
      <c r="C279" s="235" t="s">
        <v>10</v>
      </c>
      <c r="D279" s="127" t="s">
        <v>571</v>
      </c>
      <c r="E279" s="134" t="s">
        <v>16</v>
      </c>
      <c r="F279" s="543">
        <f>SUM(прил7!H396)</f>
        <v>148000</v>
      </c>
    </row>
    <row r="280" spans="1:6" ht="80.25" customHeight="1" x14ac:dyDescent="0.25">
      <c r="A280" s="148" t="s">
        <v>182</v>
      </c>
      <c r="B280" s="149" t="s">
        <v>252</v>
      </c>
      <c r="C280" s="273" t="s">
        <v>487</v>
      </c>
      <c r="D280" s="150" t="s">
        <v>488</v>
      </c>
      <c r="E280" s="151"/>
      <c r="F280" s="601">
        <f>SUM(F281)</f>
        <v>150000</v>
      </c>
    </row>
    <row r="281" spans="1:6" ht="33.75" customHeight="1" x14ac:dyDescent="0.25">
      <c r="A281" s="348" t="s">
        <v>602</v>
      </c>
      <c r="B281" s="349" t="s">
        <v>252</v>
      </c>
      <c r="C281" s="350" t="s">
        <v>10</v>
      </c>
      <c r="D281" s="351" t="s">
        <v>488</v>
      </c>
      <c r="E281" s="352"/>
      <c r="F281" s="541">
        <f>SUM(F282)</f>
        <v>150000</v>
      </c>
    </row>
    <row r="282" spans="1:6" ht="47.25" x14ac:dyDescent="0.25">
      <c r="A282" s="27" t="s">
        <v>183</v>
      </c>
      <c r="B282" s="121" t="s">
        <v>252</v>
      </c>
      <c r="C282" s="234" t="s">
        <v>10</v>
      </c>
      <c r="D282" s="119" t="s">
        <v>603</v>
      </c>
      <c r="E282" s="147"/>
      <c r="F282" s="540">
        <f>SUM(F283)</f>
        <v>150000</v>
      </c>
    </row>
    <row r="283" spans="1:6" ht="31.5" customHeight="1" x14ac:dyDescent="0.25">
      <c r="A283" s="55" t="s">
        <v>673</v>
      </c>
      <c r="B283" s="130" t="s">
        <v>252</v>
      </c>
      <c r="C283" s="235" t="s">
        <v>10</v>
      </c>
      <c r="D283" s="127" t="s">
        <v>603</v>
      </c>
      <c r="E283" s="134" t="s">
        <v>16</v>
      </c>
      <c r="F283" s="543">
        <f>SUM(прил7!H637)</f>
        <v>150000</v>
      </c>
    </row>
    <row r="284" spans="1:6" ht="66.75" customHeight="1" x14ac:dyDescent="0.25">
      <c r="A284" s="148" t="s">
        <v>168</v>
      </c>
      <c r="B284" s="149" t="s">
        <v>243</v>
      </c>
      <c r="C284" s="273" t="s">
        <v>487</v>
      </c>
      <c r="D284" s="150" t="s">
        <v>488</v>
      </c>
      <c r="E284" s="151"/>
      <c r="F284" s="601">
        <f>SUM(F285)</f>
        <v>1200960</v>
      </c>
    </row>
    <row r="285" spans="1:6" ht="34.5" customHeight="1" x14ac:dyDescent="0.25">
      <c r="A285" s="348" t="s">
        <v>572</v>
      </c>
      <c r="B285" s="349" t="s">
        <v>243</v>
      </c>
      <c r="C285" s="350" t="s">
        <v>10</v>
      </c>
      <c r="D285" s="351" t="s">
        <v>488</v>
      </c>
      <c r="E285" s="352"/>
      <c r="F285" s="541">
        <f>SUM(F286+F288+F291)</f>
        <v>1200960</v>
      </c>
    </row>
    <row r="286" spans="1:6" ht="18.75" customHeight="1" x14ac:dyDescent="0.25">
      <c r="A286" s="27" t="s">
        <v>701</v>
      </c>
      <c r="B286" s="121" t="s">
        <v>243</v>
      </c>
      <c r="C286" s="234" t="s">
        <v>10</v>
      </c>
      <c r="D286" s="119" t="s">
        <v>700</v>
      </c>
      <c r="E286" s="147"/>
      <c r="F286" s="540">
        <f>SUM(F287)</f>
        <v>359960</v>
      </c>
    </row>
    <row r="287" spans="1:6" ht="18" customHeight="1" x14ac:dyDescent="0.25">
      <c r="A287" s="55" t="s">
        <v>40</v>
      </c>
      <c r="B287" s="130" t="s">
        <v>243</v>
      </c>
      <c r="C287" s="235" t="s">
        <v>10</v>
      </c>
      <c r="D287" s="127" t="s">
        <v>700</v>
      </c>
      <c r="E287" s="134" t="s">
        <v>39</v>
      </c>
      <c r="F287" s="543">
        <f>SUM(прил7!H400)</f>
        <v>359960</v>
      </c>
    </row>
    <row r="288" spans="1:6" ht="15.75" x14ac:dyDescent="0.25">
      <c r="A288" s="27" t="s">
        <v>573</v>
      </c>
      <c r="B288" s="121" t="s">
        <v>243</v>
      </c>
      <c r="C288" s="234" t="s">
        <v>10</v>
      </c>
      <c r="D288" s="119" t="s">
        <v>574</v>
      </c>
      <c r="E288" s="147"/>
      <c r="F288" s="540">
        <f>SUM(F289:F290)</f>
        <v>644674</v>
      </c>
    </row>
    <row r="289" spans="1:6" ht="31.5" customHeight="1" x14ac:dyDescent="0.25">
      <c r="A289" s="55" t="s">
        <v>673</v>
      </c>
      <c r="B289" s="130" t="s">
        <v>243</v>
      </c>
      <c r="C289" s="235" t="s">
        <v>10</v>
      </c>
      <c r="D289" s="127" t="s">
        <v>574</v>
      </c>
      <c r="E289" s="134" t="s">
        <v>16</v>
      </c>
      <c r="F289" s="543">
        <f>SUM(прил7!H402)</f>
        <v>442579</v>
      </c>
    </row>
    <row r="290" spans="1:6" ht="15.75" x14ac:dyDescent="0.25">
      <c r="A290" s="77" t="s">
        <v>40</v>
      </c>
      <c r="B290" s="130" t="s">
        <v>243</v>
      </c>
      <c r="C290" s="235" t="s">
        <v>10</v>
      </c>
      <c r="D290" s="127" t="s">
        <v>574</v>
      </c>
      <c r="E290" s="134" t="s">
        <v>39</v>
      </c>
      <c r="F290" s="543">
        <f>SUM(прил7!H403)</f>
        <v>202095</v>
      </c>
    </row>
    <row r="291" spans="1:6" ht="15.75" x14ac:dyDescent="0.25">
      <c r="A291" s="76" t="s">
        <v>699</v>
      </c>
      <c r="B291" s="121" t="s">
        <v>243</v>
      </c>
      <c r="C291" s="234" t="s">
        <v>10</v>
      </c>
      <c r="D291" s="119" t="s">
        <v>702</v>
      </c>
      <c r="E291" s="147"/>
      <c r="F291" s="540">
        <f>SUM(F292)</f>
        <v>196326</v>
      </c>
    </row>
    <row r="292" spans="1:6" ht="31.5" x14ac:dyDescent="0.25">
      <c r="A292" s="55" t="s">
        <v>673</v>
      </c>
      <c r="B292" s="130" t="s">
        <v>243</v>
      </c>
      <c r="C292" s="235" t="s">
        <v>10</v>
      </c>
      <c r="D292" s="127" t="s">
        <v>702</v>
      </c>
      <c r="E292" s="134" t="s">
        <v>16</v>
      </c>
      <c r="F292" s="543">
        <f>SUM(прил7!H405)</f>
        <v>196326</v>
      </c>
    </row>
    <row r="293" spans="1:6" s="43" customFormat="1" ht="33" customHeight="1" x14ac:dyDescent="0.25">
      <c r="A293" s="59" t="s">
        <v>117</v>
      </c>
      <c r="B293" s="161" t="s">
        <v>490</v>
      </c>
      <c r="C293" s="274" t="s">
        <v>487</v>
      </c>
      <c r="D293" s="162" t="s">
        <v>488</v>
      </c>
      <c r="E293" s="137"/>
      <c r="F293" s="594">
        <f>SUM(F294)</f>
        <v>1754751</v>
      </c>
    </row>
    <row r="294" spans="1:6" s="43" customFormat="1" ht="51" customHeight="1" x14ac:dyDescent="0.25">
      <c r="A294" s="159" t="s">
        <v>118</v>
      </c>
      <c r="B294" s="160" t="s">
        <v>491</v>
      </c>
      <c r="C294" s="169" t="s">
        <v>487</v>
      </c>
      <c r="D294" s="156" t="s">
        <v>488</v>
      </c>
      <c r="E294" s="166"/>
      <c r="F294" s="601">
        <f>SUM(F295)</f>
        <v>1754751</v>
      </c>
    </row>
    <row r="295" spans="1:6" s="43" customFormat="1" ht="51" customHeight="1" x14ac:dyDescent="0.25">
      <c r="A295" s="375" t="s">
        <v>494</v>
      </c>
      <c r="B295" s="376" t="s">
        <v>491</v>
      </c>
      <c r="C295" s="377" t="s">
        <v>10</v>
      </c>
      <c r="D295" s="378" t="s">
        <v>488</v>
      </c>
      <c r="E295" s="385"/>
      <c r="F295" s="541">
        <f>SUM(F296)</f>
        <v>1754751</v>
      </c>
    </row>
    <row r="296" spans="1:6" s="43" customFormat="1" ht="17.25" customHeight="1" x14ac:dyDescent="0.25">
      <c r="A296" s="76" t="s">
        <v>119</v>
      </c>
      <c r="B296" s="128" t="s">
        <v>491</v>
      </c>
      <c r="C296" s="167" t="s">
        <v>10</v>
      </c>
      <c r="D296" s="158" t="s">
        <v>493</v>
      </c>
      <c r="E296" s="42"/>
      <c r="F296" s="540">
        <f>SUM(F297)</f>
        <v>1754751</v>
      </c>
    </row>
    <row r="297" spans="1:6" s="43" customFormat="1" ht="31.5" customHeight="1" x14ac:dyDescent="0.25">
      <c r="A297" s="77" t="s">
        <v>673</v>
      </c>
      <c r="B297" s="129" t="s">
        <v>491</v>
      </c>
      <c r="C297" s="164" t="s">
        <v>10</v>
      </c>
      <c r="D297" s="155" t="s">
        <v>493</v>
      </c>
      <c r="E297" s="61" t="s">
        <v>16</v>
      </c>
      <c r="F297" s="543">
        <f>SUM(прил7!H27+прил7!H54+прил7!H87+прил7!H512+прил7!H630)</f>
        <v>1754751</v>
      </c>
    </row>
    <row r="298" spans="1:6" s="43" customFormat="1" ht="31.5" x14ac:dyDescent="0.25">
      <c r="A298" s="136" t="s">
        <v>131</v>
      </c>
      <c r="B298" s="161" t="s">
        <v>499</v>
      </c>
      <c r="C298" s="274" t="s">
        <v>487</v>
      </c>
      <c r="D298" s="162" t="s">
        <v>488</v>
      </c>
      <c r="E298" s="137"/>
      <c r="F298" s="594">
        <f>SUM(F299+F303)</f>
        <v>394826</v>
      </c>
    </row>
    <row r="299" spans="1:6" s="43" customFormat="1" ht="51.75" customHeight="1" x14ac:dyDescent="0.25">
      <c r="A299" s="159" t="s">
        <v>678</v>
      </c>
      <c r="B299" s="160" t="s">
        <v>203</v>
      </c>
      <c r="C299" s="169" t="s">
        <v>487</v>
      </c>
      <c r="D299" s="156" t="s">
        <v>488</v>
      </c>
      <c r="E299" s="166"/>
      <c r="F299" s="601">
        <f>SUM(F300)</f>
        <v>192826</v>
      </c>
    </row>
    <row r="300" spans="1:6" s="43" customFormat="1" ht="31.5" x14ac:dyDescent="0.25">
      <c r="A300" s="354" t="s">
        <v>498</v>
      </c>
      <c r="B300" s="376" t="s">
        <v>203</v>
      </c>
      <c r="C300" s="377" t="s">
        <v>10</v>
      </c>
      <c r="D300" s="378" t="s">
        <v>488</v>
      </c>
      <c r="E300" s="388"/>
      <c r="F300" s="541">
        <f>SUM(F301)</f>
        <v>192826</v>
      </c>
    </row>
    <row r="301" spans="1:6" s="43" customFormat="1" ht="18.75" customHeight="1" x14ac:dyDescent="0.25">
      <c r="A301" s="76" t="s">
        <v>90</v>
      </c>
      <c r="B301" s="128" t="s">
        <v>203</v>
      </c>
      <c r="C301" s="167" t="s">
        <v>10</v>
      </c>
      <c r="D301" s="158" t="s">
        <v>500</v>
      </c>
      <c r="E301" s="172"/>
      <c r="F301" s="540">
        <f>SUM(F302)</f>
        <v>192826</v>
      </c>
    </row>
    <row r="302" spans="1:6" s="43" customFormat="1" ht="47.25" x14ac:dyDescent="0.25">
      <c r="A302" s="77" t="s">
        <v>86</v>
      </c>
      <c r="B302" s="129" t="s">
        <v>203</v>
      </c>
      <c r="C302" s="164" t="s">
        <v>10</v>
      </c>
      <c r="D302" s="155" t="s">
        <v>500</v>
      </c>
      <c r="E302" s="138" t="s">
        <v>13</v>
      </c>
      <c r="F302" s="543">
        <f>SUM(прил7!H59)</f>
        <v>192826</v>
      </c>
    </row>
    <row r="303" spans="1:6" s="43" customFormat="1" ht="63" x14ac:dyDescent="0.25">
      <c r="A303" s="152" t="s">
        <v>622</v>
      </c>
      <c r="B303" s="160" t="s">
        <v>621</v>
      </c>
      <c r="C303" s="169" t="s">
        <v>487</v>
      </c>
      <c r="D303" s="156" t="s">
        <v>488</v>
      </c>
      <c r="E303" s="166"/>
      <c r="F303" s="601">
        <f>SUM(F304)</f>
        <v>202000</v>
      </c>
    </row>
    <row r="304" spans="1:6" s="43" customFormat="1" ht="31.5" x14ac:dyDescent="0.25">
      <c r="A304" s="375" t="s">
        <v>623</v>
      </c>
      <c r="B304" s="376" t="s">
        <v>621</v>
      </c>
      <c r="C304" s="377" t="s">
        <v>10</v>
      </c>
      <c r="D304" s="378" t="s">
        <v>488</v>
      </c>
      <c r="E304" s="388"/>
      <c r="F304" s="541">
        <f>SUM(F305)</f>
        <v>202000</v>
      </c>
    </row>
    <row r="305" spans="1:6" s="43" customFormat="1" ht="31.5" customHeight="1" x14ac:dyDescent="0.25">
      <c r="A305" s="76" t="s">
        <v>625</v>
      </c>
      <c r="B305" s="128" t="s">
        <v>621</v>
      </c>
      <c r="C305" s="167" t="s">
        <v>10</v>
      </c>
      <c r="D305" s="158" t="s">
        <v>624</v>
      </c>
      <c r="E305" s="172"/>
      <c r="F305" s="540">
        <f>SUM(F306)</f>
        <v>202000</v>
      </c>
    </row>
    <row r="306" spans="1:6" s="43" customFormat="1" ht="33.75" customHeight="1" x14ac:dyDescent="0.25">
      <c r="A306" s="77" t="s">
        <v>673</v>
      </c>
      <c r="B306" s="129" t="s">
        <v>621</v>
      </c>
      <c r="C306" s="164" t="s">
        <v>10</v>
      </c>
      <c r="D306" s="155" t="s">
        <v>624</v>
      </c>
      <c r="E306" s="138" t="s">
        <v>16</v>
      </c>
      <c r="F306" s="543">
        <f>SUM(прил7!H138)</f>
        <v>202000</v>
      </c>
    </row>
    <row r="307" spans="1:6" ht="51" customHeight="1" x14ac:dyDescent="0.25">
      <c r="A307" s="59" t="s">
        <v>146</v>
      </c>
      <c r="B307" s="389" t="s">
        <v>524</v>
      </c>
      <c r="C307" s="272" t="s">
        <v>487</v>
      </c>
      <c r="D307" s="143" t="s">
        <v>488</v>
      </c>
      <c r="E307" s="133"/>
      <c r="F307" s="594">
        <f>SUM(F308+F330+F334)</f>
        <v>21609228</v>
      </c>
    </row>
    <row r="308" spans="1:6" s="43" customFormat="1" ht="65.25" customHeight="1" x14ac:dyDescent="0.25">
      <c r="A308" s="148" t="s">
        <v>147</v>
      </c>
      <c r="B308" s="149" t="s">
        <v>221</v>
      </c>
      <c r="C308" s="273" t="s">
        <v>487</v>
      </c>
      <c r="D308" s="150" t="s">
        <v>488</v>
      </c>
      <c r="E308" s="151"/>
      <c r="F308" s="601">
        <f>SUM(F309)</f>
        <v>20551681</v>
      </c>
    </row>
    <row r="309" spans="1:6" s="43" customFormat="1" ht="48.75" customHeight="1" x14ac:dyDescent="0.25">
      <c r="A309" s="348" t="s">
        <v>527</v>
      </c>
      <c r="B309" s="349" t="s">
        <v>221</v>
      </c>
      <c r="C309" s="350" t="s">
        <v>10</v>
      </c>
      <c r="D309" s="351" t="s">
        <v>488</v>
      </c>
      <c r="E309" s="352"/>
      <c r="F309" s="541">
        <f>SUM(F316+F318+F320+F322+F324+F326+F328+F310+F313)</f>
        <v>20551681</v>
      </c>
    </row>
    <row r="310" spans="1:6" s="43" customFormat="1" ht="32.25" customHeight="1" x14ac:dyDescent="0.25">
      <c r="A310" s="606" t="s">
        <v>915</v>
      </c>
      <c r="B310" s="121" t="s">
        <v>221</v>
      </c>
      <c r="C310" s="234" t="s">
        <v>10</v>
      </c>
      <c r="D310" s="119" t="s">
        <v>939</v>
      </c>
      <c r="E310" s="147"/>
      <c r="F310" s="540">
        <f>SUM(F311:F312)</f>
        <v>13849845</v>
      </c>
    </row>
    <row r="311" spans="1:6" s="43" customFormat="1" ht="32.25" customHeight="1" x14ac:dyDescent="0.25">
      <c r="A311" s="393" t="s">
        <v>673</v>
      </c>
      <c r="B311" s="130" t="s">
        <v>221</v>
      </c>
      <c r="C311" s="235" t="s">
        <v>10</v>
      </c>
      <c r="D311" s="127" t="s">
        <v>939</v>
      </c>
      <c r="E311" s="134" t="s">
        <v>16</v>
      </c>
      <c r="F311" s="543">
        <f>SUM(прил7!H197)</f>
        <v>5611741</v>
      </c>
    </row>
    <row r="312" spans="1:6" s="43" customFormat="1" ht="33" customHeight="1" x14ac:dyDescent="0.25">
      <c r="A312" s="55" t="s">
        <v>190</v>
      </c>
      <c r="B312" s="130" t="s">
        <v>221</v>
      </c>
      <c r="C312" s="235" t="s">
        <v>10</v>
      </c>
      <c r="D312" s="127" t="s">
        <v>939</v>
      </c>
      <c r="E312" s="134" t="s">
        <v>185</v>
      </c>
      <c r="F312" s="543">
        <f>SUM(прил7!H198)</f>
        <v>8238104</v>
      </c>
    </row>
    <row r="313" spans="1:6" s="43" customFormat="1" ht="46.5" customHeight="1" x14ac:dyDescent="0.25">
      <c r="A313" s="27" t="s">
        <v>1181</v>
      </c>
      <c r="B313" s="121" t="s">
        <v>221</v>
      </c>
      <c r="C313" s="234" t="s">
        <v>10</v>
      </c>
      <c r="D313" s="119" t="s">
        <v>1182</v>
      </c>
      <c r="E313" s="147"/>
      <c r="F313" s="540">
        <f>SUM(F314:F315)</f>
        <v>139892</v>
      </c>
    </row>
    <row r="314" spans="1:6" s="43" customFormat="1" ht="33" customHeight="1" x14ac:dyDescent="0.25">
      <c r="A314" s="55" t="s">
        <v>673</v>
      </c>
      <c r="B314" s="130" t="s">
        <v>221</v>
      </c>
      <c r="C314" s="235" t="s">
        <v>10</v>
      </c>
      <c r="D314" s="127" t="s">
        <v>1182</v>
      </c>
      <c r="E314" s="134" t="s">
        <v>16</v>
      </c>
      <c r="F314" s="543">
        <f>SUM(прил7!H200)</f>
        <v>56679</v>
      </c>
    </row>
    <row r="315" spans="1:6" s="43" customFormat="1" ht="33.75" customHeight="1" x14ac:dyDescent="0.25">
      <c r="A315" s="77" t="s">
        <v>190</v>
      </c>
      <c r="B315" s="130" t="s">
        <v>221</v>
      </c>
      <c r="C315" s="235" t="s">
        <v>10</v>
      </c>
      <c r="D315" s="127" t="s">
        <v>1182</v>
      </c>
      <c r="E315" s="134" t="s">
        <v>185</v>
      </c>
      <c r="F315" s="543">
        <f>SUM(прил7!H201)</f>
        <v>83213</v>
      </c>
    </row>
    <row r="316" spans="1:6" s="43" customFormat="1" ht="18.75" customHeight="1" x14ac:dyDescent="0.25">
      <c r="A316" s="606" t="s">
        <v>916</v>
      </c>
      <c r="B316" s="121" t="s">
        <v>221</v>
      </c>
      <c r="C316" s="234" t="s">
        <v>10</v>
      </c>
      <c r="D316" s="119" t="s">
        <v>1114</v>
      </c>
      <c r="E316" s="147"/>
      <c r="F316" s="540">
        <f>SUM(F317)</f>
        <v>827331</v>
      </c>
    </row>
    <row r="317" spans="1:6" s="43" customFormat="1" ht="33.75" customHeight="1" x14ac:dyDescent="0.25">
      <c r="A317" s="55" t="s">
        <v>673</v>
      </c>
      <c r="B317" s="130" t="s">
        <v>221</v>
      </c>
      <c r="C317" s="235" t="s">
        <v>10</v>
      </c>
      <c r="D317" s="127" t="s">
        <v>1114</v>
      </c>
      <c r="E317" s="134" t="s">
        <v>16</v>
      </c>
      <c r="F317" s="543">
        <f>SUM(прил7!H203)</f>
        <v>827331</v>
      </c>
    </row>
    <row r="318" spans="1:6" s="43" customFormat="1" ht="18.75" customHeight="1" x14ac:dyDescent="0.25">
      <c r="A318" s="27" t="s">
        <v>1196</v>
      </c>
      <c r="B318" s="121" t="s">
        <v>221</v>
      </c>
      <c r="C318" s="234" t="s">
        <v>10</v>
      </c>
      <c r="D318" s="119" t="s">
        <v>917</v>
      </c>
      <c r="E318" s="147"/>
      <c r="F318" s="540">
        <f>SUM(F319)</f>
        <v>551554</v>
      </c>
    </row>
    <row r="319" spans="1:6" s="43" customFormat="1" ht="33.75" customHeight="1" x14ac:dyDescent="0.25">
      <c r="A319" s="77" t="s">
        <v>673</v>
      </c>
      <c r="B319" s="130" t="s">
        <v>221</v>
      </c>
      <c r="C319" s="235" t="s">
        <v>10</v>
      </c>
      <c r="D319" s="127" t="s">
        <v>917</v>
      </c>
      <c r="E319" s="134" t="s">
        <v>16</v>
      </c>
      <c r="F319" s="543">
        <f>SUM(прил7!H205)</f>
        <v>551554</v>
      </c>
    </row>
    <row r="320" spans="1:6" s="43" customFormat="1" ht="32.25" customHeight="1" x14ac:dyDescent="0.25">
      <c r="A320" s="27" t="s">
        <v>1224</v>
      </c>
      <c r="B320" s="121" t="s">
        <v>221</v>
      </c>
      <c r="C320" s="234" t="s">
        <v>10</v>
      </c>
      <c r="D320" s="119" t="s">
        <v>1225</v>
      </c>
      <c r="E320" s="147"/>
      <c r="F320" s="540">
        <f>SUM(F321)</f>
        <v>24501</v>
      </c>
    </row>
    <row r="321" spans="1:6" s="43" customFormat="1" ht="33.75" customHeight="1" x14ac:dyDescent="0.25">
      <c r="A321" s="55" t="s">
        <v>190</v>
      </c>
      <c r="B321" s="130" t="s">
        <v>221</v>
      </c>
      <c r="C321" s="235" t="s">
        <v>10</v>
      </c>
      <c r="D321" s="127" t="s">
        <v>1225</v>
      </c>
      <c r="E321" s="134" t="s">
        <v>185</v>
      </c>
      <c r="F321" s="543">
        <f>SUM(прил7!H207)</f>
        <v>24501</v>
      </c>
    </row>
    <row r="322" spans="1:6" s="43" customFormat="1" ht="33.75" hidden="1" customHeight="1" x14ac:dyDescent="0.25">
      <c r="A322" s="27" t="s">
        <v>663</v>
      </c>
      <c r="B322" s="121" t="s">
        <v>221</v>
      </c>
      <c r="C322" s="234" t="s">
        <v>10</v>
      </c>
      <c r="D322" s="119" t="s">
        <v>662</v>
      </c>
      <c r="E322" s="147"/>
      <c r="F322" s="540">
        <f>SUM(F323)</f>
        <v>0</v>
      </c>
    </row>
    <row r="323" spans="1:6" s="43" customFormat="1" ht="32.25" hidden="1" customHeight="1" x14ac:dyDescent="0.25">
      <c r="A323" s="77" t="s">
        <v>673</v>
      </c>
      <c r="B323" s="130" t="s">
        <v>221</v>
      </c>
      <c r="C323" s="235" t="s">
        <v>10</v>
      </c>
      <c r="D323" s="127" t="s">
        <v>662</v>
      </c>
      <c r="E323" s="134" t="s">
        <v>16</v>
      </c>
      <c r="F323" s="543"/>
    </row>
    <row r="324" spans="1:6" s="43" customFormat="1" ht="47.25" x14ac:dyDescent="0.25">
      <c r="A324" s="27" t="s">
        <v>529</v>
      </c>
      <c r="B324" s="121" t="s">
        <v>221</v>
      </c>
      <c r="C324" s="234" t="s">
        <v>10</v>
      </c>
      <c r="D324" s="119" t="s">
        <v>530</v>
      </c>
      <c r="E324" s="147"/>
      <c r="F324" s="540">
        <f>SUM(F325:F325)</f>
        <v>3737292</v>
      </c>
    </row>
    <row r="325" spans="1:6" s="43" customFormat="1" ht="15.75" x14ac:dyDescent="0.25">
      <c r="A325" s="55" t="s">
        <v>21</v>
      </c>
      <c r="B325" s="130" t="s">
        <v>221</v>
      </c>
      <c r="C325" s="235" t="s">
        <v>10</v>
      </c>
      <c r="D325" s="127" t="s">
        <v>530</v>
      </c>
      <c r="E325" s="134" t="s">
        <v>70</v>
      </c>
      <c r="F325" s="543">
        <f>SUM(прил7!H209)</f>
        <v>3737292</v>
      </c>
    </row>
    <row r="326" spans="1:6" s="43" customFormat="1" ht="47.25" x14ac:dyDescent="0.25">
      <c r="A326" s="27" t="s">
        <v>531</v>
      </c>
      <c r="B326" s="121" t="s">
        <v>221</v>
      </c>
      <c r="C326" s="234" t="s">
        <v>10</v>
      </c>
      <c r="D326" s="119" t="s">
        <v>532</v>
      </c>
      <c r="E326" s="147"/>
      <c r="F326" s="540">
        <f>SUM(F327)</f>
        <v>1370130</v>
      </c>
    </row>
    <row r="327" spans="1:6" s="43" customFormat="1" ht="15.75" x14ac:dyDescent="0.25">
      <c r="A327" s="55" t="s">
        <v>21</v>
      </c>
      <c r="B327" s="130" t="s">
        <v>221</v>
      </c>
      <c r="C327" s="235" t="s">
        <v>10</v>
      </c>
      <c r="D327" s="127" t="s">
        <v>532</v>
      </c>
      <c r="E327" s="134" t="s">
        <v>70</v>
      </c>
      <c r="F327" s="543">
        <f>SUM(прил7!H211)</f>
        <v>1370130</v>
      </c>
    </row>
    <row r="328" spans="1:6" s="43" customFormat="1" ht="31.5" x14ac:dyDescent="0.25">
      <c r="A328" s="27" t="s">
        <v>550</v>
      </c>
      <c r="B328" s="121" t="s">
        <v>221</v>
      </c>
      <c r="C328" s="234" t="s">
        <v>10</v>
      </c>
      <c r="D328" s="119" t="s">
        <v>549</v>
      </c>
      <c r="E328" s="147"/>
      <c r="F328" s="540">
        <f>SUM(F329)</f>
        <v>51136</v>
      </c>
    </row>
    <row r="329" spans="1:6" s="43" customFormat="1" ht="15.75" x14ac:dyDescent="0.25">
      <c r="A329" s="55" t="s">
        <v>21</v>
      </c>
      <c r="B329" s="130" t="s">
        <v>221</v>
      </c>
      <c r="C329" s="235" t="s">
        <v>10</v>
      </c>
      <c r="D329" s="127" t="s">
        <v>549</v>
      </c>
      <c r="E329" s="134" t="s">
        <v>70</v>
      </c>
      <c r="F329" s="543">
        <f>SUM(прил7!H143)</f>
        <v>51136</v>
      </c>
    </row>
    <row r="330" spans="1:6" s="43" customFormat="1" ht="64.5" customHeight="1" x14ac:dyDescent="0.25">
      <c r="A330" s="174" t="s">
        <v>191</v>
      </c>
      <c r="B330" s="149" t="s">
        <v>229</v>
      </c>
      <c r="C330" s="273" t="s">
        <v>487</v>
      </c>
      <c r="D330" s="150" t="s">
        <v>488</v>
      </c>
      <c r="E330" s="151"/>
      <c r="F330" s="601">
        <f>SUM(F331)</f>
        <v>450000</v>
      </c>
    </row>
    <row r="331" spans="1:6" s="43" customFormat="1" ht="33.75" customHeight="1" x14ac:dyDescent="0.25">
      <c r="A331" s="390" t="s">
        <v>525</v>
      </c>
      <c r="B331" s="349" t="s">
        <v>229</v>
      </c>
      <c r="C331" s="350" t="s">
        <v>10</v>
      </c>
      <c r="D331" s="351" t="s">
        <v>488</v>
      </c>
      <c r="E331" s="352"/>
      <c r="F331" s="541">
        <f>SUM(F332)</f>
        <v>450000</v>
      </c>
    </row>
    <row r="332" spans="1:6" s="43" customFormat="1" ht="16.5" customHeight="1" x14ac:dyDescent="0.25">
      <c r="A332" s="67" t="s">
        <v>192</v>
      </c>
      <c r="B332" s="121" t="s">
        <v>229</v>
      </c>
      <c r="C332" s="234" t="s">
        <v>10</v>
      </c>
      <c r="D332" s="119" t="s">
        <v>526</v>
      </c>
      <c r="E332" s="147"/>
      <c r="F332" s="540">
        <f>SUM(F333)</f>
        <v>450000</v>
      </c>
    </row>
    <row r="333" spans="1:6" s="43" customFormat="1" ht="16.5" customHeight="1" x14ac:dyDescent="0.25">
      <c r="A333" s="82" t="s">
        <v>18</v>
      </c>
      <c r="B333" s="130" t="s">
        <v>229</v>
      </c>
      <c r="C333" s="235" t="s">
        <v>10</v>
      </c>
      <c r="D333" s="127" t="s">
        <v>526</v>
      </c>
      <c r="E333" s="134" t="s">
        <v>17</v>
      </c>
      <c r="F333" s="543">
        <f>SUM(прил7!H191)</f>
        <v>450000</v>
      </c>
    </row>
    <row r="334" spans="1:6" s="43" customFormat="1" ht="79.5" customHeight="1" x14ac:dyDescent="0.25">
      <c r="A334" s="159" t="s">
        <v>264</v>
      </c>
      <c r="B334" s="149" t="s">
        <v>262</v>
      </c>
      <c r="C334" s="273" t="s">
        <v>487</v>
      </c>
      <c r="D334" s="150" t="s">
        <v>488</v>
      </c>
      <c r="E334" s="151"/>
      <c r="F334" s="601">
        <f>SUM(F335)</f>
        <v>607547</v>
      </c>
    </row>
    <row r="335" spans="1:6" s="43" customFormat="1" ht="33.75" customHeight="1" x14ac:dyDescent="0.25">
      <c r="A335" s="375" t="s">
        <v>533</v>
      </c>
      <c r="B335" s="349" t="s">
        <v>262</v>
      </c>
      <c r="C335" s="350" t="s">
        <v>10</v>
      </c>
      <c r="D335" s="351" t="s">
        <v>488</v>
      </c>
      <c r="E335" s="352"/>
      <c r="F335" s="541">
        <f>SUM(F336+F338)</f>
        <v>607547</v>
      </c>
    </row>
    <row r="336" spans="1:6" s="43" customFormat="1" ht="31.5" x14ac:dyDescent="0.25">
      <c r="A336" s="76" t="s">
        <v>263</v>
      </c>
      <c r="B336" s="121" t="s">
        <v>262</v>
      </c>
      <c r="C336" s="234" t="s">
        <v>10</v>
      </c>
      <c r="D336" s="119" t="s">
        <v>534</v>
      </c>
      <c r="E336" s="147"/>
      <c r="F336" s="540">
        <f>SUM(F337)</f>
        <v>50880</v>
      </c>
    </row>
    <row r="337" spans="1:6" s="43" customFormat="1" ht="30.75" customHeight="1" x14ac:dyDescent="0.25">
      <c r="A337" s="77" t="s">
        <v>673</v>
      </c>
      <c r="B337" s="130" t="s">
        <v>262</v>
      </c>
      <c r="C337" s="235" t="s">
        <v>10</v>
      </c>
      <c r="D337" s="127" t="s">
        <v>534</v>
      </c>
      <c r="E337" s="134" t="s">
        <v>16</v>
      </c>
      <c r="F337" s="543">
        <f>SUM(прил7!H215)</f>
        <v>50880</v>
      </c>
    </row>
    <row r="338" spans="1:6" s="43" customFormat="1" ht="19.5" customHeight="1" x14ac:dyDescent="0.25">
      <c r="A338" s="76" t="s">
        <v>1141</v>
      </c>
      <c r="B338" s="121" t="s">
        <v>262</v>
      </c>
      <c r="C338" s="234" t="s">
        <v>10</v>
      </c>
      <c r="D338" s="119" t="s">
        <v>1140</v>
      </c>
      <c r="E338" s="147"/>
      <c r="F338" s="540">
        <f>SUM(F339)</f>
        <v>556667</v>
      </c>
    </row>
    <row r="339" spans="1:6" s="43" customFormat="1" ht="30.75" customHeight="1" x14ac:dyDescent="0.25">
      <c r="A339" s="77" t="s">
        <v>673</v>
      </c>
      <c r="B339" s="130" t="s">
        <v>262</v>
      </c>
      <c r="C339" s="235" t="s">
        <v>10</v>
      </c>
      <c r="D339" s="127" t="s">
        <v>1140</v>
      </c>
      <c r="E339" s="134" t="s">
        <v>16</v>
      </c>
      <c r="F339" s="543">
        <f>SUM(прил7!H217)</f>
        <v>556667</v>
      </c>
    </row>
    <row r="340" spans="1:6" s="43" customFormat="1" ht="32.25" customHeight="1" x14ac:dyDescent="0.25">
      <c r="A340" s="75" t="s">
        <v>126</v>
      </c>
      <c r="B340" s="161" t="s">
        <v>502</v>
      </c>
      <c r="C340" s="274" t="s">
        <v>487</v>
      </c>
      <c r="D340" s="162" t="s">
        <v>488</v>
      </c>
      <c r="E340" s="137"/>
      <c r="F340" s="594">
        <f>SUM(F341+F347)</f>
        <v>672000</v>
      </c>
    </row>
    <row r="341" spans="1:6" s="43" customFormat="1" ht="63" x14ac:dyDescent="0.25">
      <c r="A341" s="152" t="s">
        <v>162</v>
      </c>
      <c r="B341" s="160" t="s">
        <v>242</v>
      </c>
      <c r="C341" s="169" t="s">
        <v>487</v>
      </c>
      <c r="D341" s="156" t="s">
        <v>488</v>
      </c>
      <c r="E341" s="166"/>
      <c r="F341" s="601">
        <f>SUM(F342)</f>
        <v>80000</v>
      </c>
    </row>
    <row r="342" spans="1:6" s="43" customFormat="1" ht="31.5" x14ac:dyDescent="0.25">
      <c r="A342" s="354" t="s">
        <v>565</v>
      </c>
      <c r="B342" s="376" t="s">
        <v>242</v>
      </c>
      <c r="C342" s="377" t="s">
        <v>10</v>
      </c>
      <c r="D342" s="378" t="s">
        <v>488</v>
      </c>
      <c r="E342" s="385"/>
      <c r="F342" s="541">
        <f>SUM(F343+F345)</f>
        <v>80000</v>
      </c>
    </row>
    <row r="343" spans="1:6" s="43" customFormat="1" ht="31.5" x14ac:dyDescent="0.25">
      <c r="A343" s="76" t="s">
        <v>163</v>
      </c>
      <c r="B343" s="128" t="s">
        <v>242</v>
      </c>
      <c r="C343" s="167" t="s">
        <v>10</v>
      </c>
      <c r="D343" s="158" t="s">
        <v>566</v>
      </c>
      <c r="E343" s="42"/>
      <c r="F343" s="540">
        <f>SUM(F344)</f>
        <v>80000</v>
      </c>
    </row>
    <row r="344" spans="1:6" s="43" customFormat="1" ht="33.75" customHeight="1" x14ac:dyDescent="0.25">
      <c r="A344" s="77" t="s">
        <v>673</v>
      </c>
      <c r="B344" s="129" t="s">
        <v>242</v>
      </c>
      <c r="C344" s="164" t="s">
        <v>10</v>
      </c>
      <c r="D344" s="155" t="s">
        <v>566</v>
      </c>
      <c r="E344" s="61" t="s">
        <v>16</v>
      </c>
      <c r="F344" s="543">
        <f>SUM(прил7!H410+прил7!H442+прил7!H475)</f>
        <v>80000</v>
      </c>
    </row>
    <row r="345" spans="1:6" s="43" customFormat="1" ht="18.75" hidden="1" customHeight="1" x14ac:dyDescent="0.25">
      <c r="A345" s="76" t="s">
        <v>626</v>
      </c>
      <c r="B345" s="128" t="s">
        <v>242</v>
      </c>
      <c r="C345" s="167" t="s">
        <v>10</v>
      </c>
      <c r="D345" s="158" t="s">
        <v>627</v>
      </c>
      <c r="E345" s="42"/>
      <c r="F345" s="540">
        <f>SUM(F346)</f>
        <v>0</v>
      </c>
    </row>
    <row r="346" spans="1:6" s="43" customFormat="1" ht="33.75" hidden="1" customHeight="1" x14ac:dyDescent="0.25">
      <c r="A346" s="77" t="s">
        <v>673</v>
      </c>
      <c r="B346" s="129" t="s">
        <v>242</v>
      </c>
      <c r="C346" s="164" t="s">
        <v>10</v>
      </c>
      <c r="D346" s="155" t="s">
        <v>627</v>
      </c>
      <c r="E346" s="61" t="s">
        <v>16</v>
      </c>
      <c r="F346" s="543">
        <f>SUM([1]прил7!H135)</f>
        <v>0</v>
      </c>
    </row>
    <row r="347" spans="1:6" s="43" customFormat="1" ht="49.5" customHeight="1" x14ac:dyDescent="0.25">
      <c r="A347" s="159" t="s">
        <v>127</v>
      </c>
      <c r="B347" s="160" t="s">
        <v>204</v>
      </c>
      <c r="C347" s="169" t="s">
        <v>487</v>
      </c>
      <c r="D347" s="156" t="s">
        <v>488</v>
      </c>
      <c r="E347" s="166"/>
      <c r="F347" s="601">
        <f>SUM(F348)</f>
        <v>592000</v>
      </c>
    </row>
    <row r="348" spans="1:6" s="43" customFormat="1" ht="49.5" customHeight="1" x14ac:dyDescent="0.25">
      <c r="A348" s="375" t="s">
        <v>501</v>
      </c>
      <c r="B348" s="376" t="s">
        <v>204</v>
      </c>
      <c r="C348" s="377" t="s">
        <v>10</v>
      </c>
      <c r="D348" s="378" t="s">
        <v>488</v>
      </c>
      <c r="E348" s="385"/>
      <c r="F348" s="541">
        <f>SUM(F349+F351)</f>
        <v>592000</v>
      </c>
    </row>
    <row r="349" spans="1:6" s="43" customFormat="1" ht="47.25" x14ac:dyDescent="0.25">
      <c r="A349" s="76" t="s">
        <v>952</v>
      </c>
      <c r="B349" s="128" t="s">
        <v>204</v>
      </c>
      <c r="C349" s="167" t="s">
        <v>10</v>
      </c>
      <c r="D349" s="158" t="s">
        <v>503</v>
      </c>
      <c r="E349" s="42"/>
      <c r="F349" s="540">
        <f>SUM(F350:G350)</f>
        <v>296000</v>
      </c>
    </row>
    <row r="350" spans="1:6" s="43" customFormat="1" ht="47.25" x14ac:dyDescent="0.25">
      <c r="A350" s="77" t="s">
        <v>86</v>
      </c>
      <c r="B350" s="129" t="s">
        <v>204</v>
      </c>
      <c r="C350" s="164" t="s">
        <v>10</v>
      </c>
      <c r="D350" s="155" t="s">
        <v>503</v>
      </c>
      <c r="E350" s="61" t="s">
        <v>13</v>
      </c>
      <c r="F350" s="543">
        <f>SUM(прил7!H64)</f>
        <v>296000</v>
      </c>
    </row>
    <row r="351" spans="1:6" s="43" customFormat="1" ht="31.5" x14ac:dyDescent="0.25">
      <c r="A351" s="76" t="s">
        <v>89</v>
      </c>
      <c r="B351" s="128" t="s">
        <v>204</v>
      </c>
      <c r="C351" s="167" t="s">
        <v>10</v>
      </c>
      <c r="D351" s="158" t="s">
        <v>504</v>
      </c>
      <c r="E351" s="42"/>
      <c r="F351" s="540">
        <f>SUM(F352)</f>
        <v>296000</v>
      </c>
    </row>
    <row r="352" spans="1:6" s="43" customFormat="1" ht="47.25" x14ac:dyDescent="0.25">
      <c r="A352" s="77" t="s">
        <v>86</v>
      </c>
      <c r="B352" s="129" t="s">
        <v>204</v>
      </c>
      <c r="C352" s="164" t="s">
        <v>10</v>
      </c>
      <c r="D352" s="155" t="s">
        <v>504</v>
      </c>
      <c r="E352" s="61" t="s">
        <v>13</v>
      </c>
      <c r="F352" s="543">
        <f>SUM(прил7!H66)</f>
        <v>296000</v>
      </c>
    </row>
    <row r="353" spans="1:6" ht="63" customHeight="1" x14ac:dyDescent="0.25">
      <c r="A353" s="59" t="s">
        <v>142</v>
      </c>
      <c r="B353" s="161" t="s">
        <v>218</v>
      </c>
      <c r="C353" s="274" t="s">
        <v>487</v>
      </c>
      <c r="D353" s="162" t="s">
        <v>488</v>
      </c>
      <c r="E353" s="137"/>
      <c r="F353" s="594">
        <f>SUM(F354+F360+F368)</f>
        <v>3601981</v>
      </c>
    </row>
    <row r="354" spans="1:6" s="43" customFormat="1" ht="96.75" customHeight="1" x14ac:dyDescent="0.25">
      <c r="A354" s="159" t="s">
        <v>143</v>
      </c>
      <c r="B354" s="160" t="s">
        <v>219</v>
      </c>
      <c r="C354" s="169" t="s">
        <v>487</v>
      </c>
      <c r="D354" s="156" t="s">
        <v>488</v>
      </c>
      <c r="E354" s="173"/>
      <c r="F354" s="601">
        <f>SUM(F355)</f>
        <v>2057759</v>
      </c>
    </row>
    <row r="355" spans="1:6" s="43" customFormat="1" ht="32.25" customHeight="1" x14ac:dyDescent="0.25">
      <c r="A355" s="375" t="s">
        <v>521</v>
      </c>
      <c r="B355" s="376" t="s">
        <v>219</v>
      </c>
      <c r="C355" s="377" t="s">
        <v>10</v>
      </c>
      <c r="D355" s="378" t="s">
        <v>488</v>
      </c>
      <c r="E355" s="388"/>
      <c r="F355" s="541">
        <f>SUM(F356)</f>
        <v>2057759</v>
      </c>
    </row>
    <row r="356" spans="1:6" s="43" customFormat="1" ht="31.5" x14ac:dyDescent="0.25">
      <c r="A356" s="76" t="s">
        <v>96</v>
      </c>
      <c r="B356" s="128" t="s">
        <v>219</v>
      </c>
      <c r="C356" s="167" t="s">
        <v>10</v>
      </c>
      <c r="D356" s="158" t="s">
        <v>520</v>
      </c>
      <c r="E356" s="172"/>
      <c r="F356" s="540">
        <f>SUM(F357:F359)</f>
        <v>2057759</v>
      </c>
    </row>
    <row r="357" spans="1:6" s="43" customFormat="1" ht="47.25" x14ac:dyDescent="0.25">
      <c r="A357" s="77" t="s">
        <v>86</v>
      </c>
      <c r="B357" s="129" t="s">
        <v>219</v>
      </c>
      <c r="C357" s="164" t="s">
        <v>10</v>
      </c>
      <c r="D357" s="155" t="s">
        <v>520</v>
      </c>
      <c r="E357" s="138" t="s">
        <v>13</v>
      </c>
      <c r="F357" s="543">
        <f>SUM(прил7!H178)</f>
        <v>1947359</v>
      </c>
    </row>
    <row r="358" spans="1:6" s="43" customFormat="1" ht="30" customHeight="1" x14ac:dyDescent="0.25">
      <c r="A358" s="77" t="s">
        <v>673</v>
      </c>
      <c r="B358" s="129" t="s">
        <v>219</v>
      </c>
      <c r="C358" s="164" t="s">
        <v>10</v>
      </c>
      <c r="D358" s="155" t="s">
        <v>520</v>
      </c>
      <c r="E358" s="138" t="s">
        <v>16</v>
      </c>
      <c r="F358" s="543">
        <f>SUM(прил7!H179)</f>
        <v>108000</v>
      </c>
    </row>
    <row r="359" spans="1:6" s="43" customFormat="1" ht="16.5" customHeight="1" x14ac:dyDescent="0.25">
      <c r="A359" s="77" t="s">
        <v>18</v>
      </c>
      <c r="B359" s="129" t="s">
        <v>219</v>
      </c>
      <c r="C359" s="164" t="s">
        <v>10</v>
      </c>
      <c r="D359" s="155" t="s">
        <v>520</v>
      </c>
      <c r="E359" s="138" t="s">
        <v>17</v>
      </c>
      <c r="F359" s="543">
        <f>SUM(прил7!H180)</f>
        <v>2400</v>
      </c>
    </row>
    <row r="360" spans="1:6" s="43" customFormat="1" ht="96.75" customHeight="1" x14ac:dyDescent="0.25">
      <c r="A360" s="159" t="s">
        <v>144</v>
      </c>
      <c r="B360" s="160" t="s">
        <v>220</v>
      </c>
      <c r="C360" s="169" t="s">
        <v>487</v>
      </c>
      <c r="D360" s="156" t="s">
        <v>488</v>
      </c>
      <c r="E360" s="173"/>
      <c r="F360" s="601">
        <f>SUM(F361)</f>
        <v>1444222</v>
      </c>
    </row>
    <row r="361" spans="1:6" s="43" customFormat="1" ht="48.75" customHeight="1" x14ac:dyDescent="0.25">
      <c r="A361" s="375" t="s">
        <v>507</v>
      </c>
      <c r="B361" s="376" t="s">
        <v>220</v>
      </c>
      <c r="C361" s="377" t="s">
        <v>10</v>
      </c>
      <c r="D361" s="378" t="s">
        <v>488</v>
      </c>
      <c r="E361" s="388"/>
      <c r="F361" s="541">
        <f>SUM(F362+F364+F366)</f>
        <v>1444222</v>
      </c>
    </row>
    <row r="362" spans="1:6" s="43" customFormat="1" ht="18" customHeight="1" x14ac:dyDescent="0.25">
      <c r="A362" s="76" t="s">
        <v>111</v>
      </c>
      <c r="B362" s="128" t="s">
        <v>220</v>
      </c>
      <c r="C362" s="167" t="s">
        <v>10</v>
      </c>
      <c r="D362" s="158" t="s">
        <v>508</v>
      </c>
      <c r="E362" s="172"/>
      <c r="F362" s="540">
        <f>SUM(F363)</f>
        <v>1444222</v>
      </c>
    </row>
    <row r="363" spans="1:6" s="43" customFormat="1" ht="32.25" customHeight="1" x14ac:dyDescent="0.25">
      <c r="A363" s="77" t="s">
        <v>673</v>
      </c>
      <c r="B363" s="129" t="s">
        <v>220</v>
      </c>
      <c r="C363" s="164" t="s">
        <v>10</v>
      </c>
      <c r="D363" s="155" t="s">
        <v>508</v>
      </c>
      <c r="E363" s="138" t="s">
        <v>16</v>
      </c>
      <c r="F363" s="543">
        <f>SUM(прил7!H92+прил7!H318+прил7!H370+прил7!H447+прил7!H390+прил7!H480)</f>
        <v>1444222</v>
      </c>
    </row>
    <row r="364" spans="1:6" s="43" customFormat="1" ht="47.25" hidden="1" x14ac:dyDescent="0.25">
      <c r="A364" s="76" t="s">
        <v>523</v>
      </c>
      <c r="B364" s="128" t="s">
        <v>220</v>
      </c>
      <c r="C364" s="167" t="s">
        <v>10</v>
      </c>
      <c r="D364" s="158" t="s">
        <v>522</v>
      </c>
      <c r="E364" s="172"/>
      <c r="F364" s="540">
        <f>SUM(F365)</f>
        <v>0</v>
      </c>
    </row>
    <row r="365" spans="1:6" s="43" customFormat="1" ht="16.5" hidden="1" customHeight="1" x14ac:dyDescent="0.25">
      <c r="A365" s="77" t="s">
        <v>21</v>
      </c>
      <c r="B365" s="129" t="s">
        <v>220</v>
      </c>
      <c r="C365" s="164" t="s">
        <v>10</v>
      </c>
      <c r="D365" s="155" t="s">
        <v>522</v>
      </c>
      <c r="E365" s="138" t="s">
        <v>70</v>
      </c>
      <c r="F365" s="543"/>
    </row>
    <row r="366" spans="1:6" s="43" customFormat="1" ht="33" hidden="1" customHeight="1" x14ac:dyDescent="0.25">
      <c r="A366" s="76" t="s">
        <v>550</v>
      </c>
      <c r="B366" s="128" t="s">
        <v>220</v>
      </c>
      <c r="C366" s="167" t="s">
        <v>10</v>
      </c>
      <c r="D366" s="158" t="s">
        <v>549</v>
      </c>
      <c r="E366" s="172"/>
      <c r="F366" s="540">
        <f>SUM(F367)</f>
        <v>0</v>
      </c>
    </row>
    <row r="367" spans="1:6" s="43" customFormat="1" ht="16.5" hidden="1" customHeight="1" x14ac:dyDescent="0.25">
      <c r="A367" s="77" t="s">
        <v>21</v>
      </c>
      <c r="B367" s="129" t="s">
        <v>220</v>
      </c>
      <c r="C367" s="164" t="s">
        <v>10</v>
      </c>
      <c r="D367" s="155" t="s">
        <v>549</v>
      </c>
      <c r="E367" s="138" t="s">
        <v>70</v>
      </c>
      <c r="F367" s="543"/>
    </row>
    <row r="368" spans="1:6" s="43" customFormat="1" ht="94.5" customHeight="1" x14ac:dyDescent="0.25">
      <c r="A368" s="159" t="s">
        <v>632</v>
      </c>
      <c r="B368" s="160" t="s">
        <v>628</v>
      </c>
      <c r="C368" s="169" t="s">
        <v>487</v>
      </c>
      <c r="D368" s="156" t="s">
        <v>488</v>
      </c>
      <c r="E368" s="173"/>
      <c r="F368" s="601">
        <f>SUM(F369)</f>
        <v>100000</v>
      </c>
    </row>
    <row r="369" spans="1:6" s="43" customFormat="1" ht="48" customHeight="1" x14ac:dyDescent="0.25">
      <c r="A369" s="375" t="s">
        <v>630</v>
      </c>
      <c r="B369" s="376" t="s">
        <v>628</v>
      </c>
      <c r="C369" s="377" t="s">
        <v>10</v>
      </c>
      <c r="D369" s="378" t="s">
        <v>488</v>
      </c>
      <c r="E369" s="388"/>
      <c r="F369" s="541">
        <f>SUM(F370)</f>
        <v>100000</v>
      </c>
    </row>
    <row r="370" spans="1:6" s="43" customFormat="1" ht="30.75" customHeight="1" x14ac:dyDescent="0.25">
      <c r="A370" s="76" t="s">
        <v>631</v>
      </c>
      <c r="B370" s="128" t="s">
        <v>628</v>
      </c>
      <c r="C370" s="167" t="s">
        <v>10</v>
      </c>
      <c r="D370" s="158" t="s">
        <v>629</v>
      </c>
      <c r="E370" s="172"/>
      <c r="F370" s="540">
        <f>SUM(F371)</f>
        <v>100000</v>
      </c>
    </row>
    <row r="371" spans="1:6" s="43" customFormat="1" ht="32.25" customHeight="1" x14ac:dyDescent="0.25">
      <c r="A371" s="77" t="s">
        <v>673</v>
      </c>
      <c r="B371" s="129" t="s">
        <v>628</v>
      </c>
      <c r="C371" s="164" t="s">
        <v>10</v>
      </c>
      <c r="D371" s="155" t="s">
        <v>629</v>
      </c>
      <c r="E371" s="138" t="s">
        <v>16</v>
      </c>
      <c r="F371" s="543">
        <f>SUM(прил7!H184)</f>
        <v>100000</v>
      </c>
    </row>
    <row r="372" spans="1:6" s="43" customFormat="1" ht="47.25" x14ac:dyDescent="0.25">
      <c r="A372" s="136" t="s">
        <v>134</v>
      </c>
      <c r="B372" s="161" t="s">
        <v>230</v>
      </c>
      <c r="C372" s="274" t="s">
        <v>487</v>
      </c>
      <c r="D372" s="162" t="s">
        <v>488</v>
      </c>
      <c r="E372" s="137"/>
      <c r="F372" s="594">
        <f>SUM(F373+F380)</f>
        <v>6915124</v>
      </c>
    </row>
    <row r="373" spans="1:6" s="43" customFormat="1" ht="50.25" customHeight="1" x14ac:dyDescent="0.25">
      <c r="A373" s="159" t="s">
        <v>184</v>
      </c>
      <c r="B373" s="160" t="s">
        <v>234</v>
      </c>
      <c r="C373" s="169" t="s">
        <v>487</v>
      </c>
      <c r="D373" s="156" t="s">
        <v>488</v>
      </c>
      <c r="E373" s="166"/>
      <c r="F373" s="601">
        <f>SUM(F374+F377)</f>
        <v>4443178</v>
      </c>
    </row>
    <row r="374" spans="1:6" s="43" customFormat="1" ht="36" customHeight="1" x14ac:dyDescent="0.25">
      <c r="A374" s="375" t="s">
        <v>604</v>
      </c>
      <c r="B374" s="376" t="s">
        <v>234</v>
      </c>
      <c r="C374" s="377" t="s">
        <v>12</v>
      </c>
      <c r="D374" s="378" t="s">
        <v>488</v>
      </c>
      <c r="E374" s="385"/>
      <c r="F374" s="541">
        <f>SUM(F375)</f>
        <v>4381178</v>
      </c>
    </row>
    <row r="375" spans="1:6" s="43" customFormat="1" ht="47.25" x14ac:dyDescent="0.25">
      <c r="A375" s="76" t="s">
        <v>606</v>
      </c>
      <c r="B375" s="128" t="s">
        <v>234</v>
      </c>
      <c r="C375" s="167" t="s">
        <v>12</v>
      </c>
      <c r="D375" s="158" t="s">
        <v>605</v>
      </c>
      <c r="E375" s="42"/>
      <c r="F375" s="540">
        <f>SUM(F376)</f>
        <v>4381178</v>
      </c>
    </row>
    <row r="376" spans="1:6" s="43" customFormat="1" ht="17.25" customHeight="1" x14ac:dyDescent="0.25">
      <c r="A376" s="77" t="s">
        <v>21</v>
      </c>
      <c r="B376" s="129" t="s">
        <v>234</v>
      </c>
      <c r="C376" s="164" t="s">
        <v>12</v>
      </c>
      <c r="D376" s="155" t="s">
        <v>605</v>
      </c>
      <c r="E376" s="61" t="s">
        <v>70</v>
      </c>
      <c r="F376" s="543">
        <f>SUM(прил7!H644)</f>
        <v>4381178</v>
      </c>
    </row>
    <row r="377" spans="1:6" s="43" customFormat="1" ht="31.5" customHeight="1" x14ac:dyDescent="0.25">
      <c r="A377" s="375" t="s">
        <v>659</v>
      </c>
      <c r="B377" s="376" t="s">
        <v>234</v>
      </c>
      <c r="C377" s="377" t="s">
        <v>20</v>
      </c>
      <c r="D377" s="378" t="s">
        <v>488</v>
      </c>
      <c r="E377" s="385"/>
      <c r="F377" s="541">
        <f>SUM(F378)</f>
        <v>62000</v>
      </c>
    </row>
    <row r="378" spans="1:6" s="43" customFormat="1" ht="47.25" x14ac:dyDescent="0.25">
      <c r="A378" s="76" t="s">
        <v>661</v>
      </c>
      <c r="B378" s="128" t="s">
        <v>234</v>
      </c>
      <c r="C378" s="167" t="s">
        <v>20</v>
      </c>
      <c r="D378" s="158" t="s">
        <v>660</v>
      </c>
      <c r="E378" s="42"/>
      <c r="F378" s="540">
        <f>SUM(F379)</f>
        <v>62000</v>
      </c>
    </row>
    <row r="379" spans="1:6" s="43" customFormat="1" ht="17.25" customHeight="1" x14ac:dyDescent="0.25">
      <c r="A379" s="77" t="s">
        <v>21</v>
      </c>
      <c r="B379" s="129" t="s">
        <v>234</v>
      </c>
      <c r="C379" s="164" t="s">
        <v>20</v>
      </c>
      <c r="D379" s="155" t="s">
        <v>660</v>
      </c>
      <c r="E379" s="61" t="s">
        <v>70</v>
      </c>
      <c r="F379" s="543">
        <f>SUM(прил7!H650)</f>
        <v>62000</v>
      </c>
    </row>
    <row r="380" spans="1:6" s="43" customFormat="1" ht="63" x14ac:dyDescent="0.25">
      <c r="A380" s="152" t="s">
        <v>135</v>
      </c>
      <c r="B380" s="160" t="s">
        <v>231</v>
      </c>
      <c r="C380" s="169" t="s">
        <v>487</v>
      </c>
      <c r="D380" s="156" t="s">
        <v>488</v>
      </c>
      <c r="E380" s="166"/>
      <c r="F380" s="601">
        <f>SUM(F381)</f>
        <v>2471946</v>
      </c>
    </row>
    <row r="381" spans="1:6" s="43" customFormat="1" ht="65.25" customHeight="1" x14ac:dyDescent="0.25">
      <c r="A381" s="375" t="s">
        <v>509</v>
      </c>
      <c r="B381" s="376" t="s">
        <v>231</v>
      </c>
      <c r="C381" s="377" t="s">
        <v>10</v>
      </c>
      <c r="D381" s="378" t="s">
        <v>488</v>
      </c>
      <c r="E381" s="385"/>
      <c r="F381" s="541">
        <f>SUM(F382)</f>
        <v>2471946</v>
      </c>
    </row>
    <row r="382" spans="1:6" s="43" customFormat="1" ht="31.5" x14ac:dyDescent="0.25">
      <c r="A382" s="157" t="s">
        <v>85</v>
      </c>
      <c r="B382" s="128" t="s">
        <v>231</v>
      </c>
      <c r="C382" s="167" t="s">
        <v>10</v>
      </c>
      <c r="D382" s="158" t="s">
        <v>492</v>
      </c>
      <c r="E382" s="42"/>
      <c r="F382" s="540">
        <f>SUM(F383:F384)</f>
        <v>2471946</v>
      </c>
    </row>
    <row r="383" spans="1:6" s="43" customFormat="1" ht="47.25" x14ac:dyDescent="0.25">
      <c r="A383" s="135" t="s">
        <v>86</v>
      </c>
      <c r="B383" s="129" t="s">
        <v>231</v>
      </c>
      <c r="C383" s="164" t="s">
        <v>10</v>
      </c>
      <c r="D383" s="155" t="s">
        <v>492</v>
      </c>
      <c r="E383" s="61" t="s">
        <v>13</v>
      </c>
      <c r="F383" s="543">
        <f>SUM(прил7!H97)</f>
        <v>2468646</v>
      </c>
    </row>
    <row r="384" spans="1:6" s="43" customFormat="1" ht="18" customHeight="1" x14ac:dyDescent="0.25">
      <c r="A384" s="135" t="s">
        <v>18</v>
      </c>
      <c r="B384" s="129" t="s">
        <v>231</v>
      </c>
      <c r="C384" s="164" t="s">
        <v>10</v>
      </c>
      <c r="D384" s="155" t="s">
        <v>492</v>
      </c>
      <c r="E384" s="61" t="s">
        <v>17</v>
      </c>
      <c r="F384" s="543">
        <f>SUM(прил7!H98)</f>
        <v>3300</v>
      </c>
    </row>
    <row r="385" spans="1:6" s="43" customFormat="1" ht="33" customHeight="1" x14ac:dyDescent="0.25">
      <c r="A385" s="59" t="s">
        <v>149</v>
      </c>
      <c r="B385" s="161" t="s">
        <v>223</v>
      </c>
      <c r="C385" s="274" t="s">
        <v>487</v>
      </c>
      <c r="D385" s="162" t="s">
        <v>488</v>
      </c>
      <c r="E385" s="137"/>
      <c r="F385" s="594">
        <f>SUM(F386+F392)</f>
        <v>35000</v>
      </c>
    </row>
    <row r="386" spans="1:6" s="43" customFormat="1" ht="63" x14ac:dyDescent="0.25">
      <c r="A386" s="152" t="s">
        <v>173</v>
      </c>
      <c r="B386" s="160" t="s">
        <v>250</v>
      </c>
      <c r="C386" s="169" t="s">
        <v>487</v>
      </c>
      <c r="D386" s="156" t="s">
        <v>488</v>
      </c>
      <c r="E386" s="166"/>
      <c r="F386" s="601">
        <f>SUM(F387)</f>
        <v>25000</v>
      </c>
    </row>
    <row r="387" spans="1:6" s="43" customFormat="1" ht="31.5" x14ac:dyDescent="0.25">
      <c r="A387" s="354" t="s">
        <v>580</v>
      </c>
      <c r="B387" s="376" t="s">
        <v>250</v>
      </c>
      <c r="C387" s="377" t="s">
        <v>12</v>
      </c>
      <c r="D387" s="378" t="s">
        <v>488</v>
      </c>
      <c r="E387" s="385"/>
      <c r="F387" s="541">
        <f>SUM(F388+F390)</f>
        <v>25000</v>
      </c>
    </row>
    <row r="388" spans="1:6" s="43" customFormat="1" ht="21.75" hidden="1" customHeight="1" x14ac:dyDescent="0.25">
      <c r="A388" s="157" t="s">
        <v>112</v>
      </c>
      <c r="B388" s="128" t="s">
        <v>250</v>
      </c>
      <c r="C388" s="167" t="s">
        <v>12</v>
      </c>
      <c r="D388" s="158" t="s">
        <v>510</v>
      </c>
      <c r="E388" s="42"/>
      <c r="F388" s="540">
        <f>SUM(F389)</f>
        <v>0</v>
      </c>
    </row>
    <row r="389" spans="1:6" s="43" customFormat="1" ht="31.5" hidden="1" x14ac:dyDescent="0.25">
      <c r="A389" s="135" t="s">
        <v>673</v>
      </c>
      <c r="B389" s="129" t="s">
        <v>250</v>
      </c>
      <c r="C389" s="164" t="s">
        <v>12</v>
      </c>
      <c r="D389" s="155" t="s">
        <v>510</v>
      </c>
      <c r="E389" s="61" t="s">
        <v>16</v>
      </c>
      <c r="F389" s="543">
        <f>SUM(прил7!H485)</f>
        <v>0</v>
      </c>
    </row>
    <row r="390" spans="1:6" s="43" customFormat="1" ht="31.5" x14ac:dyDescent="0.25">
      <c r="A390" s="157" t="s">
        <v>582</v>
      </c>
      <c r="B390" s="128" t="s">
        <v>250</v>
      </c>
      <c r="C390" s="167" t="s">
        <v>12</v>
      </c>
      <c r="D390" s="158" t="s">
        <v>581</v>
      </c>
      <c r="E390" s="42"/>
      <c r="F390" s="540">
        <f>SUM(F391)</f>
        <v>25000</v>
      </c>
    </row>
    <row r="391" spans="1:6" s="43" customFormat="1" ht="33" customHeight="1" x14ac:dyDescent="0.25">
      <c r="A391" s="135" t="s">
        <v>673</v>
      </c>
      <c r="B391" s="129" t="s">
        <v>250</v>
      </c>
      <c r="C391" s="164" t="s">
        <v>12</v>
      </c>
      <c r="D391" s="155" t="s">
        <v>581</v>
      </c>
      <c r="E391" s="61" t="s">
        <v>16</v>
      </c>
      <c r="F391" s="543">
        <f>SUM(прил7!H487)</f>
        <v>25000</v>
      </c>
    </row>
    <row r="392" spans="1:6" s="43" customFormat="1" ht="18" customHeight="1" x14ac:dyDescent="0.25">
      <c r="A392" s="159" t="s">
        <v>150</v>
      </c>
      <c r="B392" s="160" t="s">
        <v>224</v>
      </c>
      <c r="C392" s="169" t="s">
        <v>487</v>
      </c>
      <c r="D392" s="156" t="s">
        <v>488</v>
      </c>
      <c r="E392" s="166"/>
      <c r="F392" s="601">
        <f>SUM(F393)</f>
        <v>10000</v>
      </c>
    </row>
    <row r="393" spans="1:6" s="43" customFormat="1" ht="18" customHeight="1" x14ac:dyDescent="0.25">
      <c r="A393" s="375" t="s">
        <v>538</v>
      </c>
      <c r="B393" s="376" t="s">
        <v>224</v>
      </c>
      <c r="C393" s="377" t="s">
        <v>10</v>
      </c>
      <c r="D393" s="378" t="s">
        <v>488</v>
      </c>
      <c r="E393" s="385"/>
      <c r="F393" s="541">
        <f>SUM(F394+F396)</f>
        <v>10000</v>
      </c>
    </row>
    <row r="394" spans="1:6" s="43" customFormat="1" ht="18" customHeight="1" x14ac:dyDescent="0.25">
      <c r="A394" s="76" t="s">
        <v>540</v>
      </c>
      <c r="B394" s="128" t="s">
        <v>224</v>
      </c>
      <c r="C394" s="167" t="s">
        <v>10</v>
      </c>
      <c r="D394" s="158" t="s">
        <v>539</v>
      </c>
      <c r="E394" s="42"/>
      <c r="F394" s="540">
        <f>SUM(F395)</f>
        <v>10000</v>
      </c>
    </row>
    <row r="395" spans="1:6" s="43" customFormat="1" ht="18" customHeight="1" x14ac:dyDescent="0.25">
      <c r="A395" s="77" t="s">
        <v>18</v>
      </c>
      <c r="B395" s="129" t="s">
        <v>224</v>
      </c>
      <c r="C395" s="164" t="s">
        <v>10</v>
      </c>
      <c r="D395" s="155" t="s">
        <v>539</v>
      </c>
      <c r="E395" s="61" t="s">
        <v>17</v>
      </c>
      <c r="F395" s="543">
        <f>SUM(прил7!H251)</f>
        <v>10000</v>
      </c>
    </row>
    <row r="396" spans="1:6" s="43" customFormat="1" ht="18" hidden="1" customHeight="1" x14ac:dyDescent="0.25">
      <c r="A396" s="76" t="s">
        <v>725</v>
      </c>
      <c r="B396" s="128" t="s">
        <v>224</v>
      </c>
      <c r="C396" s="167" t="s">
        <v>10</v>
      </c>
      <c r="D396" s="158" t="s">
        <v>724</v>
      </c>
      <c r="E396" s="42"/>
      <c r="F396" s="540">
        <f>SUM(F397)</f>
        <v>0</v>
      </c>
    </row>
    <row r="397" spans="1:6" s="43" customFormat="1" ht="18" hidden="1" customHeight="1" x14ac:dyDescent="0.25">
      <c r="A397" s="77" t="s">
        <v>18</v>
      </c>
      <c r="B397" s="129" t="s">
        <v>224</v>
      </c>
      <c r="C397" s="164" t="s">
        <v>10</v>
      </c>
      <c r="D397" s="155" t="s">
        <v>724</v>
      </c>
      <c r="E397" s="61" t="s">
        <v>17</v>
      </c>
      <c r="F397" s="543"/>
    </row>
    <row r="398" spans="1:6" s="43" customFormat="1" ht="18" customHeight="1" x14ac:dyDescent="0.25">
      <c r="A398" s="59" t="s">
        <v>188</v>
      </c>
      <c r="B398" s="161" t="s">
        <v>226</v>
      </c>
      <c r="C398" s="274" t="s">
        <v>487</v>
      </c>
      <c r="D398" s="162" t="s">
        <v>488</v>
      </c>
      <c r="E398" s="137"/>
      <c r="F398" s="594">
        <f>SUM(F399)</f>
        <v>13443199</v>
      </c>
    </row>
    <row r="399" spans="1:6" s="43" customFormat="1" ht="52.5" customHeight="1" x14ac:dyDescent="0.25">
      <c r="A399" s="159" t="s">
        <v>189</v>
      </c>
      <c r="B399" s="160" t="s">
        <v>227</v>
      </c>
      <c r="C399" s="169" t="s">
        <v>487</v>
      </c>
      <c r="D399" s="156" t="s">
        <v>488</v>
      </c>
      <c r="E399" s="166"/>
      <c r="F399" s="601">
        <f>SUM(F400)</f>
        <v>13443199</v>
      </c>
    </row>
    <row r="400" spans="1:6" s="43" customFormat="1" ht="52.5" customHeight="1" x14ac:dyDescent="0.25">
      <c r="A400" s="375" t="s">
        <v>548</v>
      </c>
      <c r="B400" s="376" t="s">
        <v>227</v>
      </c>
      <c r="C400" s="377" t="s">
        <v>12</v>
      </c>
      <c r="D400" s="378" t="s">
        <v>488</v>
      </c>
      <c r="E400" s="385"/>
      <c r="F400" s="541">
        <f>SUM(F401+F404+F408+F406)</f>
        <v>13443199</v>
      </c>
    </row>
    <row r="401" spans="1:6" s="43" customFormat="1" ht="17.25" customHeight="1" x14ac:dyDescent="0.25">
      <c r="A401" s="76" t="s">
        <v>1135</v>
      </c>
      <c r="B401" s="128" t="s">
        <v>227</v>
      </c>
      <c r="C401" s="167" t="s">
        <v>12</v>
      </c>
      <c r="D401" s="158" t="s">
        <v>976</v>
      </c>
      <c r="E401" s="42"/>
      <c r="F401" s="540">
        <f>SUM(F402:F403)</f>
        <v>13443199</v>
      </c>
    </row>
    <row r="402" spans="1:6" s="43" customFormat="1" ht="33.75" customHeight="1" x14ac:dyDescent="0.25">
      <c r="A402" s="77" t="s">
        <v>190</v>
      </c>
      <c r="B402" s="129" t="s">
        <v>227</v>
      </c>
      <c r="C402" s="164" t="s">
        <v>12</v>
      </c>
      <c r="D402" s="155" t="s">
        <v>976</v>
      </c>
      <c r="E402" s="61" t="s">
        <v>185</v>
      </c>
      <c r="F402" s="543">
        <f>SUM(прил7!H222)</f>
        <v>13443199</v>
      </c>
    </row>
    <row r="403" spans="1:6" s="43" customFormat="1" ht="17.25" hidden="1" customHeight="1" x14ac:dyDescent="0.25">
      <c r="A403" s="77" t="s">
        <v>21</v>
      </c>
      <c r="B403" s="129" t="s">
        <v>227</v>
      </c>
      <c r="C403" s="164" t="s">
        <v>12</v>
      </c>
      <c r="D403" s="155" t="s">
        <v>976</v>
      </c>
      <c r="E403" s="61" t="s">
        <v>70</v>
      </c>
      <c r="F403" s="543">
        <f>SUM(прил7!H284)</f>
        <v>0</v>
      </c>
    </row>
    <row r="404" spans="1:6" s="43" customFormat="1" ht="16.5" hidden="1" customHeight="1" x14ac:dyDescent="0.25">
      <c r="A404" s="76" t="s">
        <v>920</v>
      </c>
      <c r="B404" s="128" t="s">
        <v>227</v>
      </c>
      <c r="C404" s="167" t="s">
        <v>12</v>
      </c>
      <c r="D404" s="158" t="s">
        <v>1021</v>
      </c>
      <c r="E404" s="42"/>
      <c r="F404" s="540">
        <f>SUM(F405:F405)</f>
        <v>0</v>
      </c>
    </row>
    <row r="405" spans="1:6" s="43" customFormat="1" ht="15.75" hidden="1" customHeight="1" x14ac:dyDescent="0.25">
      <c r="A405" s="77" t="s">
        <v>21</v>
      </c>
      <c r="B405" s="129" t="s">
        <v>227</v>
      </c>
      <c r="C405" s="164" t="s">
        <v>12</v>
      </c>
      <c r="D405" s="155" t="s">
        <v>1021</v>
      </c>
      <c r="E405" s="61" t="s">
        <v>70</v>
      </c>
      <c r="F405" s="543">
        <f>SUM(прил7!H286)</f>
        <v>0</v>
      </c>
    </row>
    <row r="406" spans="1:6" s="43" customFormat="1" ht="15.75" hidden="1" customHeight="1" x14ac:dyDescent="0.25">
      <c r="A406" s="76" t="s">
        <v>988</v>
      </c>
      <c r="B406" s="128" t="s">
        <v>227</v>
      </c>
      <c r="C406" s="167" t="s">
        <v>12</v>
      </c>
      <c r="D406" s="158" t="s">
        <v>1022</v>
      </c>
      <c r="E406" s="42"/>
      <c r="F406" s="540">
        <f>SUM(F407:F407)</f>
        <v>0</v>
      </c>
    </row>
    <row r="407" spans="1:6" s="43" customFormat="1" ht="15.75" hidden="1" customHeight="1" x14ac:dyDescent="0.25">
      <c r="A407" s="77" t="s">
        <v>21</v>
      </c>
      <c r="B407" s="129" t="s">
        <v>227</v>
      </c>
      <c r="C407" s="164" t="s">
        <v>12</v>
      </c>
      <c r="D407" s="155" t="s">
        <v>1022</v>
      </c>
      <c r="E407" s="61" t="s">
        <v>70</v>
      </c>
      <c r="F407" s="543">
        <f>SUM(прил7!H288)</f>
        <v>0</v>
      </c>
    </row>
    <row r="408" spans="1:6" s="43" customFormat="1" ht="45" hidden="1" customHeight="1" x14ac:dyDescent="0.25">
      <c r="A408" s="76" t="s">
        <v>689</v>
      </c>
      <c r="B408" s="128" t="s">
        <v>227</v>
      </c>
      <c r="C408" s="167" t="s">
        <v>12</v>
      </c>
      <c r="D408" s="158" t="s">
        <v>688</v>
      </c>
      <c r="E408" s="42"/>
      <c r="F408" s="540">
        <f>SUM(F409)</f>
        <v>0</v>
      </c>
    </row>
    <row r="409" spans="1:6" s="43" customFormat="1" ht="15.75" hidden="1" customHeight="1" x14ac:dyDescent="0.25">
      <c r="A409" s="77" t="s">
        <v>21</v>
      </c>
      <c r="B409" s="129" t="s">
        <v>227</v>
      </c>
      <c r="C409" s="164" t="s">
        <v>12</v>
      </c>
      <c r="D409" s="155" t="s">
        <v>688</v>
      </c>
      <c r="E409" s="61" t="s">
        <v>70</v>
      </c>
      <c r="F409" s="543">
        <f>SUM(прил7!H290)</f>
        <v>0</v>
      </c>
    </row>
    <row r="410" spans="1:6" ht="33.75" customHeight="1" x14ac:dyDescent="0.25">
      <c r="A410" s="59" t="s">
        <v>128</v>
      </c>
      <c r="B410" s="142" t="s">
        <v>205</v>
      </c>
      <c r="C410" s="272" t="s">
        <v>487</v>
      </c>
      <c r="D410" s="143" t="s">
        <v>488</v>
      </c>
      <c r="E410" s="16"/>
      <c r="F410" s="594">
        <f>SUM(F411)</f>
        <v>296000</v>
      </c>
    </row>
    <row r="411" spans="1:6" s="43" customFormat="1" ht="51" customHeight="1" x14ac:dyDescent="0.25">
      <c r="A411" s="159" t="s">
        <v>129</v>
      </c>
      <c r="B411" s="149" t="s">
        <v>206</v>
      </c>
      <c r="C411" s="273" t="s">
        <v>487</v>
      </c>
      <c r="D411" s="150" t="s">
        <v>488</v>
      </c>
      <c r="E411" s="175"/>
      <c r="F411" s="601">
        <f>SUM(F412)</f>
        <v>296000</v>
      </c>
    </row>
    <row r="412" spans="1:6" s="43" customFormat="1" ht="51" customHeight="1" x14ac:dyDescent="0.25">
      <c r="A412" s="375" t="s">
        <v>505</v>
      </c>
      <c r="B412" s="349" t="s">
        <v>206</v>
      </c>
      <c r="C412" s="350" t="s">
        <v>12</v>
      </c>
      <c r="D412" s="351" t="s">
        <v>488</v>
      </c>
      <c r="E412" s="391"/>
      <c r="F412" s="541">
        <f>SUM(F413)</f>
        <v>296000</v>
      </c>
    </row>
    <row r="413" spans="1:6" s="43" customFormat="1" ht="32.25" customHeight="1" x14ac:dyDescent="0.25">
      <c r="A413" s="76" t="s">
        <v>88</v>
      </c>
      <c r="B413" s="121" t="s">
        <v>206</v>
      </c>
      <c r="C413" s="234" t="s">
        <v>12</v>
      </c>
      <c r="D413" s="119" t="s">
        <v>506</v>
      </c>
      <c r="E413" s="28"/>
      <c r="F413" s="540">
        <f>SUM(F414)</f>
        <v>296000</v>
      </c>
    </row>
    <row r="414" spans="1:6" s="43" customFormat="1" ht="47.25" x14ac:dyDescent="0.25">
      <c r="A414" s="77" t="s">
        <v>86</v>
      </c>
      <c r="B414" s="130" t="s">
        <v>206</v>
      </c>
      <c r="C414" s="235" t="s">
        <v>12</v>
      </c>
      <c r="D414" s="127" t="s">
        <v>506</v>
      </c>
      <c r="E414" s="44" t="s">
        <v>13</v>
      </c>
      <c r="F414" s="543">
        <f>SUM(прил7!H71)</f>
        <v>296000</v>
      </c>
    </row>
    <row r="415" spans="1:6" s="43" customFormat="1" ht="27" customHeight="1" x14ac:dyDescent="0.25">
      <c r="A415" s="591" t="s">
        <v>1113</v>
      </c>
      <c r="B415" s="587"/>
      <c r="C415" s="588"/>
      <c r="D415" s="589"/>
      <c r="E415" s="590"/>
      <c r="F415" s="599">
        <f>SUM(F416+F420+F425+F441+F459+F465+F429+F434)</f>
        <v>28082657</v>
      </c>
    </row>
    <row r="416" spans="1:6" s="43" customFormat="1" ht="16.5" customHeight="1" x14ac:dyDescent="0.25">
      <c r="A416" s="75" t="s">
        <v>115</v>
      </c>
      <c r="B416" s="161" t="s">
        <v>489</v>
      </c>
      <c r="C416" s="274" t="s">
        <v>487</v>
      </c>
      <c r="D416" s="162" t="s">
        <v>488</v>
      </c>
      <c r="E416" s="137"/>
      <c r="F416" s="594">
        <f>SUM(F417)</f>
        <v>1451462</v>
      </c>
    </row>
    <row r="417" spans="1:6" s="43" customFormat="1" ht="17.25" customHeight="1" x14ac:dyDescent="0.25">
      <c r="A417" s="159" t="s">
        <v>116</v>
      </c>
      <c r="B417" s="160" t="s">
        <v>200</v>
      </c>
      <c r="C417" s="169" t="s">
        <v>487</v>
      </c>
      <c r="D417" s="156" t="s">
        <v>488</v>
      </c>
      <c r="E417" s="166"/>
      <c r="F417" s="601">
        <f>SUM(F418)</f>
        <v>1451462</v>
      </c>
    </row>
    <row r="418" spans="1:6" s="43" customFormat="1" ht="31.5" x14ac:dyDescent="0.25">
      <c r="A418" s="76" t="s">
        <v>85</v>
      </c>
      <c r="B418" s="128" t="s">
        <v>200</v>
      </c>
      <c r="C418" s="167" t="s">
        <v>487</v>
      </c>
      <c r="D418" s="158" t="s">
        <v>492</v>
      </c>
      <c r="E418" s="42"/>
      <c r="F418" s="540">
        <f>SUM(F419)</f>
        <v>1451462</v>
      </c>
    </row>
    <row r="419" spans="1:6" s="43" customFormat="1" ht="47.25" x14ac:dyDescent="0.25">
      <c r="A419" s="77" t="s">
        <v>86</v>
      </c>
      <c r="B419" s="129" t="s">
        <v>200</v>
      </c>
      <c r="C419" s="164" t="s">
        <v>487</v>
      </c>
      <c r="D419" s="155" t="s">
        <v>492</v>
      </c>
      <c r="E419" s="61" t="s">
        <v>13</v>
      </c>
      <c r="F419" s="543">
        <f>SUM(прил7!H21)</f>
        <v>1451462</v>
      </c>
    </row>
    <row r="420" spans="1:6" s="43" customFormat="1" ht="16.5" customHeight="1" x14ac:dyDescent="0.25">
      <c r="A420" s="75" t="s">
        <v>132</v>
      </c>
      <c r="B420" s="161" t="s">
        <v>207</v>
      </c>
      <c r="C420" s="274" t="s">
        <v>487</v>
      </c>
      <c r="D420" s="162" t="s">
        <v>488</v>
      </c>
      <c r="E420" s="137"/>
      <c r="F420" s="594">
        <f>SUM(F421)</f>
        <v>12774933</v>
      </c>
    </row>
    <row r="421" spans="1:6" s="43" customFormat="1" ht="15.75" customHeight="1" x14ac:dyDescent="0.25">
      <c r="A421" s="159" t="s">
        <v>133</v>
      </c>
      <c r="B421" s="160" t="s">
        <v>208</v>
      </c>
      <c r="C421" s="169" t="s">
        <v>487</v>
      </c>
      <c r="D421" s="156" t="s">
        <v>488</v>
      </c>
      <c r="E421" s="166"/>
      <c r="F421" s="601">
        <f>SUM(F422)</f>
        <v>12774933</v>
      </c>
    </row>
    <row r="422" spans="1:6" s="43" customFormat="1" ht="31.5" x14ac:dyDescent="0.25">
      <c r="A422" s="76" t="s">
        <v>85</v>
      </c>
      <c r="B422" s="128" t="s">
        <v>208</v>
      </c>
      <c r="C422" s="167" t="s">
        <v>487</v>
      </c>
      <c r="D422" s="158" t="s">
        <v>492</v>
      </c>
      <c r="E422" s="42"/>
      <c r="F422" s="540">
        <f>SUM(F423:F424)</f>
        <v>12774933</v>
      </c>
    </row>
    <row r="423" spans="1:6" s="43" customFormat="1" ht="47.25" x14ac:dyDescent="0.25">
      <c r="A423" s="77" t="s">
        <v>86</v>
      </c>
      <c r="B423" s="129" t="s">
        <v>208</v>
      </c>
      <c r="C423" s="164" t="s">
        <v>487</v>
      </c>
      <c r="D423" s="155" t="s">
        <v>492</v>
      </c>
      <c r="E423" s="61" t="s">
        <v>13</v>
      </c>
      <c r="F423" s="543">
        <f>SUM(прил7!H75)</f>
        <v>12756868</v>
      </c>
    </row>
    <row r="424" spans="1:6" s="43" customFormat="1" ht="16.5" customHeight="1" x14ac:dyDescent="0.25">
      <c r="A424" s="77" t="s">
        <v>18</v>
      </c>
      <c r="B424" s="129" t="s">
        <v>208</v>
      </c>
      <c r="C424" s="164" t="s">
        <v>487</v>
      </c>
      <c r="D424" s="155" t="s">
        <v>492</v>
      </c>
      <c r="E424" s="61" t="s">
        <v>17</v>
      </c>
      <c r="F424" s="543">
        <f>SUM(прил7!H76)</f>
        <v>18065</v>
      </c>
    </row>
    <row r="425" spans="1:6" s="43" customFormat="1" ht="31.5" x14ac:dyDescent="0.25">
      <c r="A425" s="75" t="s">
        <v>120</v>
      </c>
      <c r="B425" s="161" t="s">
        <v>235</v>
      </c>
      <c r="C425" s="274" t="s">
        <v>487</v>
      </c>
      <c r="D425" s="162" t="s">
        <v>488</v>
      </c>
      <c r="E425" s="137"/>
      <c r="F425" s="594">
        <f>SUM(F426)</f>
        <v>477965</v>
      </c>
    </row>
    <row r="426" spans="1:6" s="43" customFormat="1" ht="16.5" customHeight="1" x14ac:dyDescent="0.25">
      <c r="A426" s="159" t="s">
        <v>121</v>
      </c>
      <c r="B426" s="160" t="s">
        <v>236</v>
      </c>
      <c r="C426" s="169" t="s">
        <v>487</v>
      </c>
      <c r="D426" s="156" t="s">
        <v>488</v>
      </c>
      <c r="E426" s="166"/>
      <c r="F426" s="601">
        <f>SUM(F427)</f>
        <v>477965</v>
      </c>
    </row>
    <row r="427" spans="1:6" s="43" customFormat="1" ht="31.5" x14ac:dyDescent="0.25">
      <c r="A427" s="76" t="s">
        <v>85</v>
      </c>
      <c r="B427" s="128" t="s">
        <v>236</v>
      </c>
      <c r="C427" s="167" t="s">
        <v>487</v>
      </c>
      <c r="D427" s="158" t="s">
        <v>492</v>
      </c>
      <c r="E427" s="42"/>
      <c r="F427" s="540">
        <f>SUM(F428)</f>
        <v>477965</v>
      </c>
    </row>
    <row r="428" spans="1:6" s="43" customFormat="1" ht="47.25" x14ac:dyDescent="0.25">
      <c r="A428" s="77" t="s">
        <v>86</v>
      </c>
      <c r="B428" s="129" t="s">
        <v>236</v>
      </c>
      <c r="C428" s="164" t="s">
        <v>487</v>
      </c>
      <c r="D428" s="155" t="s">
        <v>492</v>
      </c>
      <c r="E428" s="61" t="s">
        <v>13</v>
      </c>
      <c r="F428" s="543">
        <f>SUM(прил7!H31)</f>
        <v>477965</v>
      </c>
    </row>
    <row r="429" spans="1:6" s="43" customFormat="1" ht="31.5" hidden="1" x14ac:dyDescent="0.25">
      <c r="A429" s="75" t="s">
        <v>122</v>
      </c>
      <c r="B429" s="161" t="s">
        <v>237</v>
      </c>
      <c r="C429" s="274" t="s">
        <v>487</v>
      </c>
      <c r="D429" s="162" t="s">
        <v>488</v>
      </c>
      <c r="E429" s="137"/>
      <c r="F429" s="594">
        <f>SUM(F430)</f>
        <v>0</v>
      </c>
    </row>
    <row r="430" spans="1:6" s="43" customFormat="1" ht="15.75" hidden="1" customHeight="1" x14ac:dyDescent="0.25">
      <c r="A430" s="159" t="s">
        <v>123</v>
      </c>
      <c r="B430" s="160" t="s">
        <v>238</v>
      </c>
      <c r="C430" s="169" t="s">
        <v>487</v>
      </c>
      <c r="D430" s="156" t="s">
        <v>488</v>
      </c>
      <c r="E430" s="166"/>
      <c r="F430" s="601">
        <f>SUM(F431)</f>
        <v>0</v>
      </c>
    </row>
    <row r="431" spans="1:6" s="43" customFormat="1" ht="31.5" hidden="1" x14ac:dyDescent="0.25">
      <c r="A431" s="76" t="s">
        <v>85</v>
      </c>
      <c r="B431" s="128" t="s">
        <v>238</v>
      </c>
      <c r="C431" s="167" t="s">
        <v>487</v>
      </c>
      <c r="D431" s="158" t="s">
        <v>492</v>
      </c>
      <c r="E431" s="42"/>
      <c r="F431" s="540">
        <f>SUM(F432:F433)</f>
        <v>0</v>
      </c>
    </row>
    <row r="432" spans="1:6" s="43" customFormat="1" ht="47.25" hidden="1" x14ac:dyDescent="0.25">
      <c r="A432" s="77" t="s">
        <v>86</v>
      </c>
      <c r="B432" s="129" t="s">
        <v>238</v>
      </c>
      <c r="C432" s="164" t="s">
        <v>487</v>
      </c>
      <c r="D432" s="155" t="s">
        <v>492</v>
      </c>
      <c r="E432" s="61" t="s">
        <v>13</v>
      </c>
      <c r="F432" s="543">
        <f>SUM(прил7!H35)</f>
        <v>0</v>
      </c>
    </row>
    <row r="433" spans="1:6" s="43" customFormat="1" ht="18" hidden="1" customHeight="1" x14ac:dyDescent="0.25">
      <c r="A433" s="77" t="s">
        <v>18</v>
      </c>
      <c r="B433" s="129" t="s">
        <v>238</v>
      </c>
      <c r="C433" s="164" t="s">
        <v>487</v>
      </c>
      <c r="D433" s="155" t="s">
        <v>492</v>
      </c>
      <c r="E433" s="61" t="s">
        <v>17</v>
      </c>
      <c r="F433" s="543">
        <f>SUM([1]прил7!H36)</f>
        <v>0</v>
      </c>
    </row>
    <row r="434" spans="1:6" s="43" customFormat="1" ht="31.5" x14ac:dyDescent="0.25">
      <c r="A434" s="75" t="s">
        <v>24</v>
      </c>
      <c r="B434" s="161" t="s">
        <v>212</v>
      </c>
      <c r="C434" s="274" t="s">
        <v>487</v>
      </c>
      <c r="D434" s="162" t="s">
        <v>488</v>
      </c>
      <c r="E434" s="137"/>
      <c r="F434" s="594">
        <f>SUM(F435)</f>
        <v>4429628</v>
      </c>
    </row>
    <row r="435" spans="1:6" s="43" customFormat="1" ht="16.5" customHeight="1" x14ac:dyDescent="0.25">
      <c r="A435" s="159" t="s">
        <v>95</v>
      </c>
      <c r="B435" s="160" t="s">
        <v>213</v>
      </c>
      <c r="C435" s="169" t="s">
        <v>487</v>
      </c>
      <c r="D435" s="156" t="s">
        <v>488</v>
      </c>
      <c r="E435" s="166"/>
      <c r="F435" s="601">
        <f>SUM(F436+F438)</f>
        <v>4429628</v>
      </c>
    </row>
    <row r="436" spans="1:6" s="43" customFormat="1" ht="16.5" hidden="1" customHeight="1" x14ac:dyDescent="0.25">
      <c r="A436" s="76" t="s">
        <v>112</v>
      </c>
      <c r="B436" s="128" t="s">
        <v>213</v>
      </c>
      <c r="C436" s="167" t="s">
        <v>487</v>
      </c>
      <c r="D436" s="158" t="s">
        <v>510</v>
      </c>
      <c r="E436" s="42"/>
      <c r="F436" s="540">
        <f>SUM(F437)</f>
        <v>0</v>
      </c>
    </row>
    <row r="437" spans="1:6" s="43" customFormat="1" ht="34.5" hidden="1" customHeight="1" x14ac:dyDescent="0.25">
      <c r="A437" s="77" t="s">
        <v>673</v>
      </c>
      <c r="B437" s="129" t="s">
        <v>213</v>
      </c>
      <c r="C437" s="164" t="s">
        <v>487</v>
      </c>
      <c r="D437" s="155" t="s">
        <v>510</v>
      </c>
      <c r="E437" s="61" t="s">
        <v>16</v>
      </c>
      <c r="F437" s="543">
        <f>SUM(прил7!H147)</f>
        <v>0</v>
      </c>
    </row>
    <row r="438" spans="1:6" s="43" customFormat="1" ht="16.5" customHeight="1" x14ac:dyDescent="0.25">
      <c r="A438" s="76" t="s">
        <v>113</v>
      </c>
      <c r="B438" s="128" t="s">
        <v>213</v>
      </c>
      <c r="C438" s="167" t="s">
        <v>487</v>
      </c>
      <c r="D438" s="158" t="s">
        <v>517</v>
      </c>
      <c r="E438" s="42"/>
      <c r="F438" s="540">
        <f>SUM(F439:F440)</f>
        <v>4429628</v>
      </c>
    </row>
    <row r="439" spans="1:6" s="43" customFormat="1" ht="33" customHeight="1" x14ac:dyDescent="0.25">
      <c r="A439" s="77" t="s">
        <v>673</v>
      </c>
      <c r="B439" s="129" t="s">
        <v>213</v>
      </c>
      <c r="C439" s="164" t="s">
        <v>487</v>
      </c>
      <c r="D439" s="155" t="s">
        <v>517</v>
      </c>
      <c r="E439" s="61" t="s">
        <v>16</v>
      </c>
      <c r="F439" s="543">
        <f>SUM(прил7!H149)</f>
        <v>30000</v>
      </c>
    </row>
    <row r="440" spans="1:6" s="43" customFormat="1" ht="18.75" customHeight="1" x14ac:dyDescent="0.25">
      <c r="A440" s="77" t="s">
        <v>18</v>
      </c>
      <c r="B440" s="129" t="s">
        <v>213</v>
      </c>
      <c r="C440" s="164" t="s">
        <v>487</v>
      </c>
      <c r="D440" s="155" t="s">
        <v>517</v>
      </c>
      <c r="E440" s="61" t="s">
        <v>17</v>
      </c>
      <c r="F440" s="543">
        <f>SUM(прил7!H150)</f>
        <v>4399628</v>
      </c>
    </row>
    <row r="441" spans="1:6" s="43" customFormat="1" ht="16.5" customHeight="1" x14ac:dyDescent="0.25">
      <c r="A441" s="75" t="s">
        <v>195</v>
      </c>
      <c r="B441" s="161" t="s">
        <v>214</v>
      </c>
      <c r="C441" s="274" t="s">
        <v>487</v>
      </c>
      <c r="D441" s="162" t="s">
        <v>488</v>
      </c>
      <c r="E441" s="137"/>
      <c r="F441" s="594">
        <f>SUM(F442+F456)</f>
        <v>1602599</v>
      </c>
    </row>
    <row r="442" spans="1:6" s="43" customFormat="1" ht="16.5" customHeight="1" x14ac:dyDescent="0.25">
      <c r="A442" s="159" t="s">
        <v>194</v>
      </c>
      <c r="B442" s="160" t="s">
        <v>215</v>
      </c>
      <c r="C442" s="169" t="s">
        <v>487</v>
      </c>
      <c r="D442" s="156" t="s">
        <v>488</v>
      </c>
      <c r="E442" s="166"/>
      <c r="F442" s="601">
        <f>SUM(F443+F445+F451+F447+F449+F453)</f>
        <v>1602599</v>
      </c>
    </row>
    <row r="443" spans="1:6" s="43" customFormat="1" ht="31.5" customHeight="1" x14ac:dyDescent="0.25">
      <c r="A443" s="76" t="s">
        <v>1166</v>
      </c>
      <c r="B443" s="128" t="s">
        <v>215</v>
      </c>
      <c r="C443" s="167" t="s">
        <v>487</v>
      </c>
      <c r="D443" s="158" t="s">
        <v>680</v>
      </c>
      <c r="E443" s="42"/>
      <c r="F443" s="540">
        <f>SUM(F444)</f>
        <v>107545</v>
      </c>
    </row>
    <row r="444" spans="1:6" s="43" customFormat="1" ht="31.5" customHeight="1" x14ac:dyDescent="0.25">
      <c r="A444" s="77" t="s">
        <v>673</v>
      </c>
      <c r="B444" s="129" t="s">
        <v>215</v>
      </c>
      <c r="C444" s="164" t="s">
        <v>487</v>
      </c>
      <c r="D444" s="155" t="s">
        <v>680</v>
      </c>
      <c r="E444" s="61" t="s">
        <v>16</v>
      </c>
      <c r="F444" s="543">
        <f>SUM(прил7!H518)</f>
        <v>107545</v>
      </c>
    </row>
    <row r="445" spans="1:6" s="43" customFormat="1" ht="48.75" customHeight="1" x14ac:dyDescent="0.25">
      <c r="A445" s="76" t="s">
        <v>1197</v>
      </c>
      <c r="B445" s="128" t="s">
        <v>215</v>
      </c>
      <c r="C445" s="167" t="s">
        <v>487</v>
      </c>
      <c r="D445" s="158" t="s">
        <v>681</v>
      </c>
      <c r="E445" s="42"/>
      <c r="F445" s="540">
        <f>SUM(F446)</f>
        <v>29600</v>
      </c>
    </row>
    <row r="446" spans="1:6" s="43" customFormat="1" ht="51" customHeight="1" x14ac:dyDescent="0.25">
      <c r="A446" s="77" t="s">
        <v>86</v>
      </c>
      <c r="B446" s="129" t="s">
        <v>215</v>
      </c>
      <c r="C446" s="164" t="s">
        <v>487</v>
      </c>
      <c r="D446" s="155" t="s">
        <v>681</v>
      </c>
      <c r="E446" s="61" t="s">
        <v>13</v>
      </c>
      <c r="F446" s="543">
        <f>SUM(прил7!H154)</f>
        <v>29600</v>
      </c>
    </row>
    <row r="447" spans="1:6" s="43" customFormat="1" ht="16.5" customHeight="1" x14ac:dyDescent="0.25">
      <c r="A447" s="76" t="s">
        <v>196</v>
      </c>
      <c r="B447" s="128" t="s">
        <v>215</v>
      </c>
      <c r="C447" s="167" t="s">
        <v>487</v>
      </c>
      <c r="D447" s="158" t="s">
        <v>518</v>
      </c>
      <c r="E447" s="42"/>
      <c r="F447" s="540">
        <f>SUM(F448)</f>
        <v>90000</v>
      </c>
    </row>
    <row r="448" spans="1:6" s="43" customFormat="1" ht="32.25" customHeight="1" x14ac:dyDescent="0.25">
      <c r="A448" s="77" t="s">
        <v>673</v>
      </c>
      <c r="B448" s="129" t="s">
        <v>215</v>
      </c>
      <c r="C448" s="164" t="s">
        <v>487</v>
      </c>
      <c r="D448" s="155" t="s">
        <v>518</v>
      </c>
      <c r="E448" s="61" t="s">
        <v>16</v>
      </c>
      <c r="F448" s="543">
        <f>SUM(прил7!H156)</f>
        <v>90000</v>
      </c>
    </row>
    <row r="449" spans="1:6" s="43" customFormat="1" ht="33" customHeight="1" x14ac:dyDescent="0.25">
      <c r="A449" s="76" t="s">
        <v>664</v>
      </c>
      <c r="B449" s="128" t="s">
        <v>215</v>
      </c>
      <c r="C449" s="167" t="s">
        <v>487</v>
      </c>
      <c r="D449" s="158" t="s">
        <v>549</v>
      </c>
      <c r="E449" s="42"/>
      <c r="F449" s="540">
        <f>SUM(F450)</f>
        <v>60000</v>
      </c>
    </row>
    <row r="450" spans="1:6" s="43" customFormat="1" ht="48" customHeight="1" x14ac:dyDescent="0.25">
      <c r="A450" s="77" t="s">
        <v>86</v>
      </c>
      <c r="B450" s="129" t="s">
        <v>215</v>
      </c>
      <c r="C450" s="164" t="s">
        <v>487</v>
      </c>
      <c r="D450" s="155" t="s">
        <v>549</v>
      </c>
      <c r="E450" s="61" t="s">
        <v>13</v>
      </c>
      <c r="F450" s="543">
        <f>SUM(прил7!H158)</f>
        <v>60000</v>
      </c>
    </row>
    <row r="451" spans="1:6" s="43" customFormat="1" ht="47.25" x14ac:dyDescent="0.25">
      <c r="A451" s="76" t="s">
        <v>1019</v>
      </c>
      <c r="B451" s="128" t="s">
        <v>215</v>
      </c>
      <c r="C451" s="167" t="s">
        <v>487</v>
      </c>
      <c r="D451" s="158" t="s">
        <v>1020</v>
      </c>
      <c r="E451" s="42"/>
      <c r="F451" s="540">
        <f>SUM(F452)</f>
        <v>11350</v>
      </c>
    </row>
    <row r="452" spans="1:6" s="43" customFormat="1" ht="33" customHeight="1" x14ac:dyDescent="0.25">
      <c r="A452" s="77" t="s">
        <v>673</v>
      </c>
      <c r="B452" s="129" t="s">
        <v>215</v>
      </c>
      <c r="C452" s="164" t="s">
        <v>487</v>
      </c>
      <c r="D452" s="155" t="s">
        <v>1020</v>
      </c>
      <c r="E452" s="61" t="s">
        <v>16</v>
      </c>
      <c r="F452" s="543">
        <f>SUM(прил7!H81)</f>
        <v>11350</v>
      </c>
    </row>
    <row r="453" spans="1:6" s="43" customFormat="1" ht="35.25" customHeight="1" x14ac:dyDescent="0.25">
      <c r="A453" s="76" t="s">
        <v>1134</v>
      </c>
      <c r="B453" s="128" t="s">
        <v>215</v>
      </c>
      <c r="C453" s="167" t="s">
        <v>487</v>
      </c>
      <c r="D453" s="158" t="s">
        <v>519</v>
      </c>
      <c r="E453" s="42"/>
      <c r="F453" s="540">
        <f>SUM(F454:F455)</f>
        <v>1304104</v>
      </c>
    </row>
    <row r="454" spans="1:6" s="43" customFormat="1" ht="47.25" customHeight="1" x14ac:dyDescent="0.25">
      <c r="A454" s="77" t="s">
        <v>86</v>
      </c>
      <c r="B454" s="129" t="s">
        <v>215</v>
      </c>
      <c r="C454" s="164" t="s">
        <v>487</v>
      </c>
      <c r="D454" s="155" t="s">
        <v>519</v>
      </c>
      <c r="E454" s="61" t="s">
        <v>13</v>
      </c>
      <c r="F454" s="543">
        <f>SUM(прил7!H160)</f>
        <v>882000</v>
      </c>
    </row>
    <row r="455" spans="1:6" s="43" customFormat="1" ht="30" customHeight="1" x14ac:dyDescent="0.25">
      <c r="A455" s="77" t="s">
        <v>673</v>
      </c>
      <c r="B455" s="129" t="s">
        <v>215</v>
      </c>
      <c r="C455" s="164" t="s">
        <v>487</v>
      </c>
      <c r="D455" s="155" t="s">
        <v>519</v>
      </c>
      <c r="E455" s="61" t="s">
        <v>16</v>
      </c>
      <c r="F455" s="543">
        <f>SUM(прил7!H161)</f>
        <v>422104</v>
      </c>
    </row>
    <row r="456" spans="1:6" s="43" customFormat="1" ht="16.5" hidden="1" customHeight="1" x14ac:dyDescent="0.25">
      <c r="A456" s="159" t="s">
        <v>675</v>
      </c>
      <c r="B456" s="160" t="s">
        <v>677</v>
      </c>
      <c r="C456" s="169" t="s">
        <v>487</v>
      </c>
      <c r="D456" s="156" t="s">
        <v>488</v>
      </c>
      <c r="E456" s="166"/>
      <c r="F456" s="601">
        <f>SUM(F457)</f>
        <v>0</v>
      </c>
    </row>
    <row r="457" spans="1:6" s="43" customFormat="1" ht="17.25" hidden="1" customHeight="1" x14ac:dyDescent="0.25">
      <c r="A457" s="76" t="s">
        <v>676</v>
      </c>
      <c r="B457" s="128" t="s">
        <v>677</v>
      </c>
      <c r="C457" s="167" t="s">
        <v>487</v>
      </c>
      <c r="D457" s="158" t="s">
        <v>674</v>
      </c>
      <c r="E457" s="42"/>
      <c r="F457" s="540">
        <f>SUM(F458)</f>
        <v>0</v>
      </c>
    </row>
    <row r="458" spans="1:6" s="43" customFormat="1" ht="32.25" hidden="1" customHeight="1" x14ac:dyDescent="0.25">
      <c r="A458" s="77" t="s">
        <v>673</v>
      </c>
      <c r="B458" s="129" t="s">
        <v>677</v>
      </c>
      <c r="C458" s="164" t="s">
        <v>487</v>
      </c>
      <c r="D458" s="155" t="s">
        <v>674</v>
      </c>
      <c r="E458" s="61" t="s">
        <v>16</v>
      </c>
      <c r="F458" s="543">
        <f>SUM(прил7!H103)</f>
        <v>0</v>
      </c>
    </row>
    <row r="459" spans="1:6" s="43" customFormat="1" ht="15.75" customHeight="1" x14ac:dyDescent="0.25">
      <c r="A459" s="75" t="s">
        <v>91</v>
      </c>
      <c r="B459" s="161" t="s">
        <v>209</v>
      </c>
      <c r="C459" s="274" t="s">
        <v>487</v>
      </c>
      <c r="D459" s="162" t="s">
        <v>488</v>
      </c>
      <c r="E459" s="137"/>
      <c r="F459" s="594">
        <f>SUM(F460)</f>
        <v>600000</v>
      </c>
    </row>
    <row r="460" spans="1:6" s="43" customFormat="1" ht="15.75" customHeight="1" x14ac:dyDescent="0.25">
      <c r="A460" s="159" t="s">
        <v>92</v>
      </c>
      <c r="B460" s="160" t="s">
        <v>210</v>
      </c>
      <c r="C460" s="169" t="s">
        <v>487</v>
      </c>
      <c r="D460" s="156" t="s">
        <v>488</v>
      </c>
      <c r="E460" s="166"/>
      <c r="F460" s="601">
        <f>SUM(F461+F463)</f>
        <v>600000</v>
      </c>
    </row>
    <row r="461" spans="1:6" s="43" customFormat="1" ht="15.75" customHeight="1" x14ac:dyDescent="0.25">
      <c r="A461" s="76" t="s">
        <v>112</v>
      </c>
      <c r="B461" s="128" t="s">
        <v>210</v>
      </c>
      <c r="C461" s="167" t="s">
        <v>487</v>
      </c>
      <c r="D461" s="158" t="s">
        <v>510</v>
      </c>
      <c r="E461" s="42"/>
      <c r="F461" s="540">
        <f>SUM(F462)</f>
        <v>500000</v>
      </c>
    </row>
    <row r="462" spans="1:6" s="43" customFormat="1" ht="15.75" customHeight="1" x14ac:dyDescent="0.25">
      <c r="A462" s="77" t="s">
        <v>18</v>
      </c>
      <c r="B462" s="129" t="s">
        <v>210</v>
      </c>
      <c r="C462" s="164" t="s">
        <v>487</v>
      </c>
      <c r="D462" s="155" t="s">
        <v>510</v>
      </c>
      <c r="E462" s="61" t="s">
        <v>17</v>
      </c>
      <c r="F462" s="543">
        <f>SUM(прил7!H108)</f>
        <v>500000</v>
      </c>
    </row>
    <row r="463" spans="1:6" s="43" customFormat="1" ht="15.75" customHeight="1" x14ac:dyDescent="0.25">
      <c r="A463" s="76" t="s">
        <v>686</v>
      </c>
      <c r="B463" s="128" t="s">
        <v>210</v>
      </c>
      <c r="C463" s="167" t="s">
        <v>487</v>
      </c>
      <c r="D463" s="158">
        <v>10030</v>
      </c>
      <c r="E463" s="42"/>
      <c r="F463" s="540">
        <f>SUM(F464)</f>
        <v>100000</v>
      </c>
    </row>
    <row r="464" spans="1:6" s="43" customFormat="1" ht="15.75" customHeight="1" x14ac:dyDescent="0.25">
      <c r="A464" s="77" t="s">
        <v>40</v>
      </c>
      <c r="B464" s="129" t="s">
        <v>210</v>
      </c>
      <c r="C464" s="164" t="s">
        <v>487</v>
      </c>
      <c r="D464" s="155">
        <v>10030</v>
      </c>
      <c r="E464" s="61" t="s">
        <v>39</v>
      </c>
      <c r="F464" s="543">
        <f>SUM(прил7!H165)</f>
        <v>100000</v>
      </c>
    </row>
    <row r="465" spans="1:6" s="43" customFormat="1" ht="31.5" x14ac:dyDescent="0.25">
      <c r="A465" s="75" t="s">
        <v>140</v>
      </c>
      <c r="B465" s="161" t="s">
        <v>216</v>
      </c>
      <c r="C465" s="274" t="s">
        <v>487</v>
      </c>
      <c r="D465" s="162" t="s">
        <v>488</v>
      </c>
      <c r="E465" s="137"/>
      <c r="F465" s="594">
        <f>SUM(F466)</f>
        <v>6746070</v>
      </c>
    </row>
    <row r="466" spans="1:6" s="43" customFormat="1" ht="31.5" x14ac:dyDescent="0.25">
      <c r="A466" s="159" t="s">
        <v>141</v>
      </c>
      <c r="B466" s="160" t="s">
        <v>217</v>
      </c>
      <c r="C466" s="169" t="s">
        <v>487</v>
      </c>
      <c r="D466" s="156" t="s">
        <v>488</v>
      </c>
      <c r="E466" s="166"/>
      <c r="F466" s="601">
        <f>SUM(F467)</f>
        <v>6746070</v>
      </c>
    </row>
    <row r="467" spans="1:6" s="43" customFormat="1" ht="31.5" x14ac:dyDescent="0.25">
      <c r="A467" s="76" t="s">
        <v>96</v>
      </c>
      <c r="B467" s="128" t="s">
        <v>217</v>
      </c>
      <c r="C467" s="167" t="s">
        <v>487</v>
      </c>
      <c r="D467" s="158" t="s">
        <v>520</v>
      </c>
      <c r="E467" s="42"/>
      <c r="F467" s="540">
        <f>SUM(F468:F470)</f>
        <v>6746070</v>
      </c>
    </row>
    <row r="468" spans="1:6" s="43" customFormat="1" ht="47.25" x14ac:dyDescent="0.25">
      <c r="A468" s="77" t="s">
        <v>86</v>
      </c>
      <c r="B468" s="129" t="s">
        <v>217</v>
      </c>
      <c r="C468" s="164" t="s">
        <v>487</v>
      </c>
      <c r="D468" s="155" t="s">
        <v>520</v>
      </c>
      <c r="E468" s="61" t="s">
        <v>13</v>
      </c>
      <c r="F468" s="543">
        <f>SUM(прил7!H169)</f>
        <v>3942266</v>
      </c>
    </row>
    <row r="469" spans="1:6" s="43" customFormat="1" ht="31.5" customHeight="1" x14ac:dyDescent="0.25">
      <c r="A469" s="77" t="s">
        <v>673</v>
      </c>
      <c r="B469" s="129" t="s">
        <v>217</v>
      </c>
      <c r="C469" s="164" t="s">
        <v>487</v>
      </c>
      <c r="D469" s="155" t="s">
        <v>520</v>
      </c>
      <c r="E469" s="61" t="s">
        <v>16</v>
      </c>
      <c r="F469" s="543">
        <f>SUM(прил7!H170)</f>
        <v>2708561</v>
      </c>
    </row>
    <row r="470" spans="1:6" s="43" customFormat="1" ht="18" customHeight="1" x14ac:dyDescent="0.25">
      <c r="A470" s="77" t="s">
        <v>18</v>
      </c>
      <c r="B470" s="129" t="s">
        <v>217</v>
      </c>
      <c r="C470" s="164" t="s">
        <v>487</v>
      </c>
      <c r="D470" s="155" t="s">
        <v>520</v>
      </c>
      <c r="E470" s="61" t="s">
        <v>17</v>
      </c>
      <c r="F470" s="543">
        <f>SUM(прил7!H171)</f>
        <v>95243</v>
      </c>
    </row>
    <row r="471" spans="1:6" s="43" customFormat="1" ht="18" hidden="1" customHeight="1" x14ac:dyDescent="0.25">
      <c r="A471" s="59" t="s">
        <v>685</v>
      </c>
      <c r="B471" s="161" t="s">
        <v>683</v>
      </c>
      <c r="C471" s="274" t="s">
        <v>487</v>
      </c>
      <c r="D471" s="162" t="s">
        <v>488</v>
      </c>
      <c r="E471" s="137"/>
      <c r="F471" s="594">
        <f>SUM(F472)</f>
        <v>0</v>
      </c>
    </row>
    <row r="472" spans="1:6" s="43" customFormat="1" ht="18" hidden="1" customHeight="1" x14ac:dyDescent="0.25">
      <c r="A472" s="148" t="s">
        <v>22</v>
      </c>
      <c r="B472" s="160" t="s">
        <v>684</v>
      </c>
      <c r="C472" s="169" t="s">
        <v>487</v>
      </c>
      <c r="D472" s="156" t="s">
        <v>488</v>
      </c>
      <c r="E472" s="166"/>
      <c r="F472" s="601">
        <f>SUM(F473)</f>
        <v>0</v>
      </c>
    </row>
    <row r="473" spans="1:6" s="43" customFormat="1" ht="18" hidden="1" customHeight="1" x14ac:dyDescent="0.25">
      <c r="A473" s="27" t="s">
        <v>686</v>
      </c>
      <c r="B473" s="128" t="s">
        <v>684</v>
      </c>
      <c r="C473" s="167" t="s">
        <v>487</v>
      </c>
      <c r="D473" s="158">
        <v>10030</v>
      </c>
      <c r="E473" s="42"/>
      <c r="F473" s="540">
        <f>SUM(F474)</f>
        <v>0</v>
      </c>
    </row>
    <row r="474" spans="1:6" s="43" customFormat="1" ht="15.75" hidden="1" customHeight="1" x14ac:dyDescent="0.25">
      <c r="A474" s="62" t="s">
        <v>40</v>
      </c>
      <c r="B474" s="129" t="s">
        <v>684</v>
      </c>
      <c r="C474" s="164" t="s">
        <v>487</v>
      </c>
      <c r="D474" s="155">
        <v>10030</v>
      </c>
      <c r="E474" s="61" t="s">
        <v>39</v>
      </c>
      <c r="F474" s="543">
        <f>SUM([1]прил7!H167)</f>
        <v>0</v>
      </c>
    </row>
    <row r="475" spans="1:6" hidden="1" x14ac:dyDescent="0.25"/>
  </sheetData>
  <autoFilter ref="D1:D474" xr:uid="{05279D90-A329-4EEC-8D3A-93E94861F327}"/>
  <mergeCells count="8">
    <mergeCell ref="B14:D14"/>
    <mergeCell ref="B1:F1"/>
    <mergeCell ref="B2:F2"/>
    <mergeCell ref="B3:F3"/>
    <mergeCell ref="A10:F10"/>
    <mergeCell ref="A11:F11"/>
    <mergeCell ref="A9:F9"/>
    <mergeCell ref="A12:F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6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93" customWidth="1"/>
    <col min="8" max="8" width="5.5703125" customWidth="1"/>
  </cols>
  <sheetData>
    <row r="1" spans="1:8" x14ac:dyDescent="0.25">
      <c r="B1" s="641" t="s">
        <v>904</v>
      </c>
      <c r="C1" s="641"/>
      <c r="D1" s="641"/>
      <c r="E1" s="641"/>
      <c r="F1" s="641"/>
    </row>
    <row r="2" spans="1:8" x14ac:dyDescent="0.25">
      <c r="B2" s="641" t="s">
        <v>105</v>
      </c>
      <c r="C2" s="641"/>
      <c r="D2" s="641"/>
      <c r="E2" s="641"/>
      <c r="F2" s="641"/>
    </row>
    <row r="3" spans="1:8" x14ac:dyDescent="0.25">
      <c r="B3" s="641" t="s">
        <v>106</v>
      </c>
      <c r="C3" s="641"/>
      <c r="D3" s="641"/>
      <c r="E3" s="641"/>
      <c r="F3" s="641"/>
    </row>
    <row r="4" spans="1:8" x14ac:dyDescent="0.25">
      <c r="B4" s="450" t="s">
        <v>107</v>
      </c>
      <c r="C4" s="450"/>
      <c r="D4" s="450"/>
      <c r="E4" s="450"/>
      <c r="F4" s="596"/>
      <c r="G4" s="596"/>
      <c r="H4" s="132"/>
    </row>
    <row r="5" spans="1:8" x14ac:dyDescent="0.25">
      <c r="B5" s="450" t="s">
        <v>1083</v>
      </c>
      <c r="C5" s="450"/>
      <c r="D5" s="450"/>
      <c r="E5" s="450"/>
      <c r="F5" s="596"/>
      <c r="G5" s="596"/>
      <c r="H5" s="132"/>
    </row>
    <row r="6" spans="1:8" x14ac:dyDescent="0.25">
      <c r="B6" s="448" t="s">
        <v>1084</v>
      </c>
      <c r="C6" s="448"/>
      <c r="D6" s="448"/>
      <c r="E6" s="448"/>
      <c r="F6" s="597"/>
      <c r="G6" s="597"/>
    </row>
    <row r="7" spans="1:8" x14ac:dyDescent="0.25">
      <c r="B7" s="4" t="s">
        <v>1133</v>
      </c>
      <c r="C7" s="4"/>
      <c r="D7" s="4"/>
      <c r="E7" s="4"/>
      <c r="F7" s="598"/>
      <c r="G7" s="598"/>
    </row>
    <row r="8" spans="1:8" x14ac:dyDescent="0.25">
      <c r="B8" s="4" t="s">
        <v>1199</v>
      </c>
      <c r="C8" s="4"/>
      <c r="D8" s="4"/>
      <c r="E8" s="4"/>
      <c r="F8" s="598"/>
      <c r="G8" s="598"/>
    </row>
    <row r="9" spans="1:8" x14ac:dyDescent="0.25">
      <c r="B9" s="4"/>
      <c r="C9" s="4"/>
      <c r="D9" s="4"/>
      <c r="E9" s="4"/>
      <c r="F9" s="598"/>
      <c r="G9" s="598"/>
    </row>
    <row r="10" spans="1:8" ht="18.75" customHeight="1" x14ac:dyDescent="0.25">
      <c r="A10" s="648" t="s">
        <v>272</v>
      </c>
      <c r="B10" s="648"/>
      <c r="C10" s="648"/>
      <c r="D10" s="648"/>
      <c r="E10" s="648"/>
      <c r="F10" s="648"/>
    </row>
    <row r="11" spans="1:8" ht="18.75" customHeight="1" x14ac:dyDescent="0.25">
      <c r="A11" s="648" t="s">
        <v>273</v>
      </c>
      <c r="B11" s="648"/>
      <c r="C11" s="648"/>
      <c r="D11" s="648"/>
      <c r="E11" s="648"/>
      <c r="F11" s="648"/>
    </row>
    <row r="12" spans="1:8" ht="18.75" customHeight="1" x14ac:dyDescent="0.25">
      <c r="A12" s="648" t="s">
        <v>274</v>
      </c>
      <c r="B12" s="648"/>
      <c r="C12" s="648"/>
      <c r="D12" s="648"/>
      <c r="E12" s="648"/>
      <c r="F12" s="648"/>
    </row>
    <row r="13" spans="1:8" ht="18.75" customHeight="1" x14ac:dyDescent="0.25">
      <c r="A13" s="648" t="s">
        <v>1087</v>
      </c>
      <c r="B13" s="648"/>
      <c r="C13" s="648"/>
      <c r="D13" s="648"/>
      <c r="E13" s="648"/>
    </row>
    <row r="14" spans="1:8" ht="15.75" x14ac:dyDescent="0.25">
      <c r="B14" s="425"/>
      <c r="C14" s="425"/>
      <c r="D14" s="425"/>
      <c r="E14" s="425"/>
      <c r="G14" s="593" t="s">
        <v>633</v>
      </c>
    </row>
    <row r="15" spans="1:8" ht="45.75" customHeight="1" x14ac:dyDescent="0.25">
      <c r="A15" s="50" t="s">
        <v>0</v>
      </c>
      <c r="B15" s="656" t="s">
        <v>3</v>
      </c>
      <c r="C15" s="657"/>
      <c r="D15" s="658"/>
      <c r="E15" s="50" t="s">
        <v>4</v>
      </c>
      <c r="F15" s="462" t="s">
        <v>275</v>
      </c>
      <c r="G15" s="462" t="s">
        <v>275</v>
      </c>
    </row>
    <row r="16" spans="1:8" ht="15.75" x14ac:dyDescent="0.25">
      <c r="A16" s="580" t="s">
        <v>444</v>
      </c>
      <c r="B16" s="565"/>
      <c r="C16" s="581"/>
      <c r="D16" s="582"/>
      <c r="E16" s="569"/>
      <c r="F16" s="556">
        <f>SUM(F17+F386+F446)</f>
        <v>281930952</v>
      </c>
      <c r="G16" s="556">
        <f>SUM(G17+G386+G446)</f>
        <v>283968965</v>
      </c>
    </row>
    <row r="17" spans="1:7" ht="29.25" customHeight="1" x14ac:dyDescent="0.25">
      <c r="A17" s="592" t="s">
        <v>1112</v>
      </c>
      <c r="B17" s="583"/>
      <c r="C17" s="584"/>
      <c r="D17" s="585"/>
      <c r="E17" s="586"/>
      <c r="F17" s="599">
        <f>SUM(F18+F67+F108+F195+F204+F209+F224+F255+F273+F278+F287+F310+F323+F342+F355+F368+F381)</f>
        <v>256906298</v>
      </c>
      <c r="G17" s="599">
        <f>SUM(G18+G67+G108+G195+G204+G209+G224+G255+G273+G278+G287+G310+G323+G342+G355+G368+G381)</f>
        <v>255799775</v>
      </c>
    </row>
    <row r="18" spans="1:7" ht="33.75" customHeight="1" x14ac:dyDescent="0.25">
      <c r="A18" s="140" t="s">
        <v>267</v>
      </c>
      <c r="B18" s="142" t="s">
        <v>245</v>
      </c>
      <c r="C18" s="272" t="s">
        <v>487</v>
      </c>
      <c r="D18" s="143" t="s">
        <v>488</v>
      </c>
      <c r="E18" s="141"/>
      <c r="F18" s="594">
        <f>SUM(F19+F32+F46+F55)</f>
        <v>35124844</v>
      </c>
      <c r="G18" s="594">
        <f>SUM(G19+G32+G46+G55)</f>
        <v>35124844</v>
      </c>
    </row>
    <row r="19" spans="1:7" ht="36" customHeight="1" x14ac:dyDescent="0.25">
      <c r="A19" s="139" t="s">
        <v>171</v>
      </c>
      <c r="B19" s="145" t="s">
        <v>248</v>
      </c>
      <c r="C19" s="353" t="s">
        <v>487</v>
      </c>
      <c r="D19" s="146" t="s">
        <v>488</v>
      </c>
      <c r="E19" s="144"/>
      <c r="F19" s="600">
        <f>SUM(F20)</f>
        <v>10997367</v>
      </c>
      <c r="G19" s="600">
        <f>SUM(G20)</f>
        <v>10997367</v>
      </c>
    </row>
    <row r="20" spans="1:7" ht="16.5" customHeight="1" x14ac:dyDescent="0.25">
      <c r="A20" s="343" t="s">
        <v>577</v>
      </c>
      <c r="B20" s="344" t="s">
        <v>248</v>
      </c>
      <c r="C20" s="345" t="s">
        <v>10</v>
      </c>
      <c r="D20" s="346" t="s">
        <v>488</v>
      </c>
      <c r="E20" s="347"/>
      <c r="F20" s="544">
        <f>SUM(F21+F24+F28+F30)</f>
        <v>10997367</v>
      </c>
      <c r="G20" s="544">
        <f>SUM(G21+G24+G28+G30)</f>
        <v>10997367</v>
      </c>
    </row>
    <row r="21" spans="1:7" ht="35.25" customHeight="1" x14ac:dyDescent="0.25">
      <c r="A21" s="27" t="s">
        <v>177</v>
      </c>
      <c r="B21" s="121" t="s">
        <v>248</v>
      </c>
      <c r="C21" s="234" t="s">
        <v>587</v>
      </c>
      <c r="D21" s="119" t="s">
        <v>589</v>
      </c>
      <c r="E21" s="147"/>
      <c r="F21" s="540">
        <f>SUM(F22:F23)</f>
        <v>424699</v>
      </c>
      <c r="G21" s="540">
        <f>SUM(G22:G23)</f>
        <v>424699</v>
      </c>
    </row>
    <row r="22" spans="1:7" ht="33" customHeight="1" x14ac:dyDescent="0.25">
      <c r="A22" s="55" t="s">
        <v>673</v>
      </c>
      <c r="B22" s="130" t="s">
        <v>248</v>
      </c>
      <c r="C22" s="235" t="s">
        <v>587</v>
      </c>
      <c r="D22" s="127" t="s">
        <v>589</v>
      </c>
      <c r="E22" s="134" t="s">
        <v>16</v>
      </c>
      <c r="F22" s="543">
        <f>SUM(прил8!H520)</f>
        <v>2600</v>
      </c>
      <c r="G22" s="543">
        <f>SUM(прил8!I520)</f>
        <v>2600</v>
      </c>
    </row>
    <row r="23" spans="1:7" ht="18" customHeight="1" x14ac:dyDescent="0.25">
      <c r="A23" s="55" t="s">
        <v>40</v>
      </c>
      <c r="B23" s="130" t="s">
        <v>248</v>
      </c>
      <c r="C23" s="235" t="s">
        <v>587</v>
      </c>
      <c r="D23" s="127" t="s">
        <v>589</v>
      </c>
      <c r="E23" s="134" t="s">
        <v>39</v>
      </c>
      <c r="F23" s="543">
        <f>SUM(прил8!H521)</f>
        <v>422099</v>
      </c>
      <c r="G23" s="543">
        <f>SUM(прил8!I521)</f>
        <v>422099</v>
      </c>
    </row>
    <row r="24" spans="1:7" ht="32.25" customHeight="1" x14ac:dyDescent="0.25">
      <c r="A24" s="27" t="s">
        <v>96</v>
      </c>
      <c r="B24" s="367" t="s">
        <v>248</v>
      </c>
      <c r="C24" s="368" t="s">
        <v>10</v>
      </c>
      <c r="D24" s="119" t="s">
        <v>520</v>
      </c>
      <c r="E24" s="147"/>
      <c r="F24" s="540">
        <f>SUM(F25:F27)</f>
        <v>10572668</v>
      </c>
      <c r="G24" s="540">
        <f>SUM(G25:G27)</f>
        <v>10572668</v>
      </c>
    </row>
    <row r="25" spans="1:7" ht="50.25" customHeight="1" x14ac:dyDescent="0.25">
      <c r="A25" s="55" t="s">
        <v>86</v>
      </c>
      <c r="B25" s="369" t="s">
        <v>248</v>
      </c>
      <c r="C25" s="370" t="s">
        <v>10</v>
      </c>
      <c r="D25" s="127" t="s">
        <v>520</v>
      </c>
      <c r="E25" s="134" t="s">
        <v>13</v>
      </c>
      <c r="F25" s="543">
        <f>SUM(прил8!H452)</f>
        <v>9849846</v>
      </c>
      <c r="G25" s="543">
        <f>SUM(прил8!I452)</f>
        <v>9849846</v>
      </c>
    </row>
    <row r="26" spans="1:7" ht="30.75" customHeight="1" x14ac:dyDescent="0.25">
      <c r="A26" s="55" t="s">
        <v>673</v>
      </c>
      <c r="B26" s="369" t="s">
        <v>248</v>
      </c>
      <c r="C26" s="370" t="s">
        <v>10</v>
      </c>
      <c r="D26" s="127" t="s">
        <v>520</v>
      </c>
      <c r="E26" s="134" t="s">
        <v>16</v>
      </c>
      <c r="F26" s="543">
        <f>SUM(прил8!H453)</f>
        <v>709667</v>
      </c>
      <c r="G26" s="543">
        <f>SUM(прил8!I453)</f>
        <v>709667</v>
      </c>
    </row>
    <row r="27" spans="1:7" ht="16.5" customHeight="1" x14ac:dyDescent="0.25">
      <c r="A27" s="55" t="s">
        <v>18</v>
      </c>
      <c r="B27" s="369" t="s">
        <v>248</v>
      </c>
      <c r="C27" s="370" t="s">
        <v>10</v>
      </c>
      <c r="D27" s="127" t="s">
        <v>520</v>
      </c>
      <c r="E27" s="134" t="s">
        <v>17</v>
      </c>
      <c r="F27" s="543">
        <f>SUM(прил8!H454)</f>
        <v>13155</v>
      </c>
      <c r="G27" s="543">
        <f>SUM(прил8!I454)</f>
        <v>13155</v>
      </c>
    </row>
    <row r="28" spans="1:7" ht="19.5" hidden="1" customHeight="1" x14ac:dyDescent="0.25">
      <c r="A28" s="27" t="s">
        <v>112</v>
      </c>
      <c r="B28" s="367" t="s">
        <v>248</v>
      </c>
      <c r="C28" s="368" t="s">
        <v>10</v>
      </c>
      <c r="D28" s="119" t="s">
        <v>510</v>
      </c>
      <c r="E28" s="147"/>
      <c r="F28" s="540">
        <f>SUM(F29)</f>
        <v>0</v>
      </c>
      <c r="G28" s="540">
        <f>SUM(G29)</f>
        <v>0</v>
      </c>
    </row>
    <row r="29" spans="1:7" ht="16.5" hidden="1" customHeight="1" x14ac:dyDescent="0.25">
      <c r="A29" s="55" t="s">
        <v>673</v>
      </c>
      <c r="B29" s="369" t="s">
        <v>248</v>
      </c>
      <c r="C29" s="370" t="s">
        <v>10</v>
      </c>
      <c r="D29" s="127" t="s">
        <v>510</v>
      </c>
      <c r="E29" s="134" t="s">
        <v>16</v>
      </c>
      <c r="F29" s="543">
        <f>SUM(прил8!H456)</f>
        <v>0</v>
      </c>
      <c r="G29" s="543">
        <f>SUM(прил8!I456)</f>
        <v>0</v>
      </c>
    </row>
    <row r="30" spans="1:7" ht="33" hidden="1" customHeight="1" x14ac:dyDescent="0.25">
      <c r="A30" s="27" t="s">
        <v>710</v>
      </c>
      <c r="B30" s="367" t="s">
        <v>248</v>
      </c>
      <c r="C30" s="368" t="s">
        <v>10</v>
      </c>
      <c r="D30" s="119" t="s">
        <v>709</v>
      </c>
      <c r="E30" s="147"/>
      <c r="F30" s="540">
        <f>SUM(F31)</f>
        <v>0</v>
      </c>
      <c r="G30" s="540">
        <f>SUM(G31)</f>
        <v>0</v>
      </c>
    </row>
    <row r="31" spans="1:7" ht="31.5" hidden="1" customHeight="1" x14ac:dyDescent="0.25">
      <c r="A31" s="55" t="s">
        <v>673</v>
      </c>
      <c r="B31" s="369" t="s">
        <v>248</v>
      </c>
      <c r="C31" s="370" t="s">
        <v>10</v>
      </c>
      <c r="D31" s="127" t="s">
        <v>709</v>
      </c>
      <c r="E31" s="134" t="s">
        <v>16</v>
      </c>
      <c r="F31" s="543"/>
      <c r="G31" s="543"/>
    </row>
    <row r="32" spans="1:7" ht="35.25" customHeight="1" x14ac:dyDescent="0.25">
      <c r="A32" s="148" t="s">
        <v>172</v>
      </c>
      <c r="B32" s="358" t="s">
        <v>578</v>
      </c>
      <c r="C32" s="273" t="s">
        <v>487</v>
      </c>
      <c r="D32" s="150" t="s">
        <v>488</v>
      </c>
      <c r="E32" s="151"/>
      <c r="F32" s="601">
        <f>SUM(F33+F41)</f>
        <v>11329808</v>
      </c>
      <c r="G32" s="601">
        <f>SUM(G33+G41)</f>
        <v>11329808</v>
      </c>
    </row>
    <row r="33" spans="1:7" ht="18" customHeight="1" x14ac:dyDescent="0.25">
      <c r="A33" s="348" t="s">
        <v>579</v>
      </c>
      <c r="B33" s="349" t="s">
        <v>249</v>
      </c>
      <c r="C33" s="350" t="s">
        <v>10</v>
      </c>
      <c r="D33" s="351" t="s">
        <v>488</v>
      </c>
      <c r="E33" s="352"/>
      <c r="F33" s="541">
        <f>SUM(F34+F37)</f>
        <v>11329808</v>
      </c>
      <c r="G33" s="541">
        <f>SUM(G34+G37)</f>
        <v>11329808</v>
      </c>
    </row>
    <row r="34" spans="1:7" ht="35.25" customHeight="1" x14ac:dyDescent="0.25">
      <c r="A34" s="27" t="s">
        <v>177</v>
      </c>
      <c r="B34" s="121" t="s">
        <v>249</v>
      </c>
      <c r="C34" s="234" t="s">
        <v>587</v>
      </c>
      <c r="D34" s="119" t="s">
        <v>589</v>
      </c>
      <c r="E34" s="147"/>
      <c r="F34" s="540">
        <f>SUM(F35:F36)</f>
        <v>457577</v>
      </c>
      <c r="G34" s="540">
        <f>SUM(G35:G36)</f>
        <v>457577</v>
      </c>
    </row>
    <row r="35" spans="1:7" ht="31.5" customHeight="1" x14ac:dyDescent="0.25">
      <c r="A35" s="55" t="s">
        <v>673</v>
      </c>
      <c r="B35" s="130" t="s">
        <v>249</v>
      </c>
      <c r="C35" s="235" t="s">
        <v>587</v>
      </c>
      <c r="D35" s="127" t="s">
        <v>589</v>
      </c>
      <c r="E35" s="134" t="s">
        <v>16</v>
      </c>
      <c r="F35" s="543">
        <f>SUM(прил8!H525)</f>
        <v>2500</v>
      </c>
      <c r="G35" s="543">
        <f>SUM(прил8!I525)</f>
        <v>2500</v>
      </c>
    </row>
    <row r="36" spans="1:7" ht="16.5" customHeight="1" x14ac:dyDescent="0.25">
      <c r="A36" s="55" t="s">
        <v>40</v>
      </c>
      <c r="B36" s="130" t="s">
        <v>249</v>
      </c>
      <c r="C36" s="235" t="s">
        <v>587</v>
      </c>
      <c r="D36" s="127" t="s">
        <v>589</v>
      </c>
      <c r="E36" s="134" t="s">
        <v>39</v>
      </c>
      <c r="F36" s="543">
        <f>SUM(прил8!H526)</f>
        <v>455077</v>
      </c>
      <c r="G36" s="543">
        <f>SUM(прил8!I526)</f>
        <v>455077</v>
      </c>
    </row>
    <row r="37" spans="1:7" ht="33" customHeight="1" x14ac:dyDescent="0.25">
      <c r="A37" s="27" t="s">
        <v>96</v>
      </c>
      <c r="B37" s="367" t="s">
        <v>249</v>
      </c>
      <c r="C37" s="368" t="s">
        <v>10</v>
      </c>
      <c r="D37" s="119" t="s">
        <v>520</v>
      </c>
      <c r="E37" s="147"/>
      <c r="F37" s="540">
        <f>SUM(F38:F40)</f>
        <v>10872231</v>
      </c>
      <c r="G37" s="540">
        <f>SUM(G38:G40)</f>
        <v>10872231</v>
      </c>
    </row>
    <row r="38" spans="1:7" ht="47.25" customHeight="1" x14ac:dyDescent="0.25">
      <c r="A38" s="55" t="s">
        <v>86</v>
      </c>
      <c r="B38" s="369" t="s">
        <v>249</v>
      </c>
      <c r="C38" s="370" t="s">
        <v>10</v>
      </c>
      <c r="D38" s="127" t="s">
        <v>520</v>
      </c>
      <c r="E38" s="134" t="s">
        <v>13</v>
      </c>
      <c r="F38" s="543">
        <f>SUM(прил8!H462)</f>
        <v>10074952</v>
      </c>
      <c r="G38" s="543">
        <f>SUM(прил8!I462)</f>
        <v>10074952</v>
      </c>
    </row>
    <row r="39" spans="1:7" ht="33" customHeight="1" x14ac:dyDescent="0.25">
      <c r="A39" s="55" t="s">
        <v>673</v>
      </c>
      <c r="B39" s="369" t="s">
        <v>249</v>
      </c>
      <c r="C39" s="370" t="s">
        <v>10</v>
      </c>
      <c r="D39" s="127" t="s">
        <v>520</v>
      </c>
      <c r="E39" s="134" t="s">
        <v>16</v>
      </c>
      <c r="F39" s="543">
        <f>SUM(прил8!H463)</f>
        <v>792432</v>
      </c>
      <c r="G39" s="543">
        <f>SUM(прил8!I463)</f>
        <v>792432</v>
      </c>
    </row>
    <row r="40" spans="1:7" ht="18" customHeight="1" x14ac:dyDescent="0.25">
      <c r="A40" s="55" t="s">
        <v>18</v>
      </c>
      <c r="B40" s="369" t="s">
        <v>249</v>
      </c>
      <c r="C40" s="370" t="s">
        <v>10</v>
      </c>
      <c r="D40" s="127" t="s">
        <v>520</v>
      </c>
      <c r="E40" s="134" t="s">
        <v>17</v>
      </c>
      <c r="F40" s="543">
        <f>SUM(прил8!H464)</f>
        <v>4847</v>
      </c>
      <c r="G40" s="543">
        <f>SUM(прил8!I464)</f>
        <v>4847</v>
      </c>
    </row>
    <row r="41" spans="1:7" ht="18" hidden="1" customHeight="1" x14ac:dyDescent="0.25">
      <c r="A41" s="348" t="s">
        <v>903</v>
      </c>
      <c r="B41" s="470" t="s">
        <v>249</v>
      </c>
      <c r="C41" s="471" t="s">
        <v>12</v>
      </c>
      <c r="D41" s="351" t="s">
        <v>488</v>
      </c>
      <c r="E41" s="352"/>
      <c r="F41" s="541">
        <f>SUM(F42+F44)</f>
        <v>0</v>
      </c>
      <c r="G41" s="541">
        <f>SUM(G42+G44)</f>
        <v>0</v>
      </c>
    </row>
    <row r="42" spans="1:7" ht="33.75" hidden="1" customHeight="1" x14ac:dyDescent="0.25">
      <c r="A42" s="27" t="s">
        <v>902</v>
      </c>
      <c r="B42" s="367" t="s">
        <v>249</v>
      </c>
      <c r="C42" s="368" t="s">
        <v>12</v>
      </c>
      <c r="D42" s="119" t="s">
        <v>901</v>
      </c>
      <c r="E42" s="147"/>
      <c r="F42" s="540">
        <f>SUM(F43)</f>
        <v>0</v>
      </c>
      <c r="G42" s="540">
        <f>SUM(G43)</f>
        <v>0</v>
      </c>
    </row>
    <row r="43" spans="1:7" ht="18" hidden="1" customHeight="1" x14ac:dyDescent="0.25">
      <c r="A43" s="55" t="s">
        <v>21</v>
      </c>
      <c r="B43" s="369" t="s">
        <v>249</v>
      </c>
      <c r="C43" s="370" t="s">
        <v>12</v>
      </c>
      <c r="D43" s="127" t="s">
        <v>901</v>
      </c>
      <c r="E43" s="134" t="s">
        <v>70</v>
      </c>
      <c r="F43" s="543">
        <f>SUM(прил8!H482)</f>
        <v>0</v>
      </c>
      <c r="G43" s="543">
        <f>SUM(прил8!I482)</f>
        <v>0</v>
      </c>
    </row>
    <row r="44" spans="1:7" ht="31.5" hidden="1" customHeight="1" x14ac:dyDescent="0.25">
      <c r="A44" s="27" t="s">
        <v>550</v>
      </c>
      <c r="B44" s="367" t="s">
        <v>249</v>
      </c>
      <c r="C44" s="368" t="s">
        <v>12</v>
      </c>
      <c r="D44" s="119" t="s">
        <v>549</v>
      </c>
      <c r="E44" s="147"/>
      <c r="F44" s="540">
        <f>SUM(F45)</f>
        <v>0</v>
      </c>
      <c r="G44" s="540">
        <f>SUM(G45)</f>
        <v>0</v>
      </c>
    </row>
    <row r="45" spans="1:7" ht="16.5" hidden="1" customHeight="1" x14ac:dyDescent="0.25">
      <c r="A45" s="55" t="s">
        <v>21</v>
      </c>
      <c r="B45" s="369" t="s">
        <v>249</v>
      </c>
      <c r="C45" s="370" t="s">
        <v>12</v>
      </c>
      <c r="D45" s="127" t="s">
        <v>549</v>
      </c>
      <c r="E45" s="134" t="s">
        <v>70</v>
      </c>
      <c r="F45" s="543">
        <f>SUM(прил8!H106)</f>
        <v>0</v>
      </c>
      <c r="G45" s="543">
        <f>SUM(прил8!I106)</f>
        <v>0</v>
      </c>
    </row>
    <row r="46" spans="1:7" s="43" customFormat="1" ht="47.25" x14ac:dyDescent="0.25">
      <c r="A46" s="152" t="s">
        <v>165</v>
      </c>
      <c r="B46" s="360" t="s">
        <v>246</v>
      </c>
      <c r="C46" s="359" t="s">
        <v>487</v>
      </c>
      <c r="D46" s="150" t="s">
        <v>488</v>
      </c>
      <c r="E46" s="153"/>
      <c r="F46" s="601">
        <f>SUM(F48+F51)</f>
        <v>7023504</v>
      </c>
      <c r="G46" s="601">
        <f>SUM(G48+G51)</f>
        <v>7023504</v>
      </c>
    </row>
    <row r="47" spans="1:7" s="43" customFormat="1" ht="47.25" x14ac:dyDescent="0.25">
      <c r="A47" s="354" t="s">
        <v>567</v>
      </c>
      <c r="B47" s="355" t="s">
        <v>246</v>
      </c>
      <c r="C47" s="356" t="s">
        <v>10</v>
      </c>
      <c r="D47" s="361" t="s">
        <v>488</v>
      </c>
      <c r="E47" s="357"/>
      <c r="F47" s="541">
        <f>SUM(F48+F51)</f>
        <v>7023504</v>
      </c>
      <c r="G47" s="541">
        <f>SUM(G48+G51)</f>
        <v>7023504</v>
      </c>
    </row>
    <row r="48" spans="1:7" s="43" customFormat="1" ht="63.75" customHeight="1" x14ac:dyDescent="0.25">
      <c r="A48" s="76" t="s">
        <v>108</v>
      </c>
      <c r="B48" s="362" t="s">
        <v>246</v>
      </c>
      <c r="C48" s="363" t="s">
        <v>10</v>
      </c>
      <c r="D48" s="364" t="s">
        <v>590</v>
      </c>
      <c r="E48" s="30"/>
      <c r="F48" s="540">
        <f>SUM(F49:F50)</f>
        <v>160000</v>
      </c>
      <c r="G48" s="540">
        <f>SUM(G49:G50)</f>
        <v>160000</v>
      </c>
    </row>
    <row r="49" spans="1:7" s="43" customFormat="1" ht="29.25" customHeight="1" x14ac:dyDescent="0.25">
      <c r="A49" s="135" t="s">
        <v>673</v>
      </c>
      <c r="B49" s="365" t="s">
        <v>246</v>
      </c>
      <c r="C49" s="366" t="s">
        <v>10</v>
      </c>
      <c r="D49" s="127" t="s">
        <v>590</v>
      </c>
      <c r="E49" s="54">
        <v>200</v>
      </c>
      <c r="F49" s="543">
        <f>SUM(прил8!H530)</f>
        <v>799</v>
      </c>
      <c r="G49" s="543">
        <f>SUM(прил8!I530)</f>
        <v>799</v>
      </c>
    </row>
    <row r="50" spans="1:7" s="43" customFormat="1" ht="17.25" customHeight="1" x14ac:dyDescent="0.25">
      <c r="A50" s="135" t="s">
        <v>40</v>
      </c>
      <c r="B50" s="365" t="s">
        <v>246</v>
      </c>
      <c r="C50" s="366" t="s">
        <v>10</v>
      </c>
      <c r="D50" s="127" t="s">
        <v>590</v>
      </c>
      <c r="E50" s="54">
        <v>300</v>
      </c>
      <c r="F50" s="543">
        <f>SUM(прил8!H531)</f>
        <v>159201</v>
      </c>
      <c r="G50" s="543">
        <f>SUM(прил8!I531)</f>
        <v>159201</v>
      </c>
    </row>
    <row r="51" spans="1:7" s="43" customFormat="1" ht="31.5" x14ac:dyDescent="0.25">
      <c r="A51" s="157" t="s">
        <v>96</v>
      </c>
      <c r="B51" s="371" t="s">
        <v>246</v>
      </c>
      <c r="C51" s="372" t="s">
        <v>10</v>
      </c>
      <c r="D51" s="158" t="s">
        <v>520</v>
      </c>
      <c r="E51" s="30"/>
      <c r="F51" s="540">
        <f>SUM(F52:F54)</f>
        <v>6863504</v>
      </c>
      <c r="G51" s="540">
        <f>SUM(G52:G54)</f>
        <v>6863504</v>
      </c>
    </row>
    <row r="52" spans="1:7" s="43" customFormat="1" ht="47.25" x14ac:dyDescent="0.25">
      <c r="A52" s="135" t="s">
        <v>86</v>
      </c>
      <c r="B52" s="373" t="s">
        <v>246</v>
      </c>
      <c r="C52" s="374" t="s">
        <v>10</v>
      </c>
      <c r="D52" s="155" t="s">
        <v>520</v>
      </c>
      <c r="E52" s="54">
        <v>100</v>
      </c>
      <c r="F52" s="543">
        <f>SUM(прил8!H382)</f>
        <v>6474213</v>
      </c>
      <c r="G52" s="543">
        <f>SUM(прил8!I382)</f>
        <v>6474213</v>
      </c>
    </row>
    <row r="53" spans="1:7" s="43" customFormat="1" ht="27.75" customHeight="1" x14ac:dyDescent="0.25">
      <c r="A53" s="135" t="s">
        <v>673</v>
      </c>
      <c r="B53" s="373" t="s">
        <v>246</v>
      </c>
      <c r="C53" s="374" t="s">
        <v>10</v>
      </c>
      <c r="D53" s="154" t="s">
        <v>520</v>
      </c>
      <c r="E53" s="54">
        <v>200</v>
      </c>
      <c r="F53" s="543">
        <f>SUM(прил8!H383)</f>
        <v>382400</v>
      </c>
      <c r="G53" s="543">
        <f>SUM(прил8!I383)</f>
        <v>382400</v>
      </c>
    </row>
    <row r="54" spans="1:7" s="43" customFormat="1" ht="15.75" customHeight="1" x14ac:dyDescent="0.25">
      <c r="A54" s="135" t="s">
        <v>18</v>
      </c>
      <c r="B54" s="373" t="s">
        <v>246</v>
      </c>
      <c r="C54" s="374" t="s">
        <v>10</v>
      </c>
      <c r="D54" s="155" t="s">
        <v>520</v>
      </c>
      <c r="E54" s="54">
        <v>800</v>
      </c>
      <c r="F54" s="543">
        <f>SUM(прил8!H384)</f>
        <v>6891</v>
      </c>
      <c r="G54" s="543">
        <f>SUM(прил8!I384)</f>
        <v>6891</v>
      </c>
    </row>
    <row r="55" spans="1:7" s="43" customFormat="1" ht="49.5" customHeight="1" x14ac:dyDescent="0.25">
      <c r="A55" s="159" t="s">
        <v>174</v>
      </c>
      <c r="B55" s="160" t="s">
        <v>251</v>
      </c>
      <c r="C55" s="169" t="s">
        <v>487</v>
      </c>
      <c r="D55" s="156" t="s">
        <v>488</v>
      </c>
      <c r="E55" s="153"/>
      <c r="F55" s="601">
        <f>SUM(F56+F60)</f>
        <v>5774165</v>
      </c>
      <c r="G55" s="601">
        <f>SUM(G56+G60)</f>
        <v>5774165</v>
      </c>
    </row>
    <row r="56" spans="1:7" s="43" customFormat="1" ht="64.5" customHeight="1" x14ac:dyDescent="0.25">
      <c r="A56" s="375" t="s">
        <v>586</v>
      </c>
      <c r="B56" s="379" t="s">
        <v>251</v>
      </c>
      <c r="C56" s="380" t="s">
        <v>10</v>
      </c>
      <c r="D56" s="378" t="s">
        <v>488</v>
      </c>
      <c r="E56" s="357"/>
      <c r="F56" s="541">
        <f>SUM(F57)</f>
        <v>1133792</v>
      </c>
      <c r="G56" s="541">
        <f>SUM(G57)</f>
        <v>1133792</v>
      </c>
    </row>
    <row r="57" spans="1:7" s="43" customFormat="1" ht="33" customHeight="1" x14ac:dyDescent="0.25">
      <c r="A57" s="76" t="s">
        <v>85</v>
      </c>
      <c r="B57" s="381" t="s">
        <v>251</v>
      </c>
      <c r="C57" s="382" t="s">
        <v>587</v>
      </c>
      <c r="D57" s="158" t="s">
        <v>492</v>
      </c>
      <c r="E57" s="30"/>
      <c r="F57" s="540">
        <f>SUM(F58:F59)</f>
        <v>1133792</v>
      </c>
      <c r="G57" s="540">
        <f>SUM(G58:G59)</f>
        <v>1133792</v>
      </c>
    </row>
    <row r="58" spans="1:7" s="43" customFormat="1" ht="49.5" customHeight="1" x14ac:dyDescent="0.25">
      <c r="A58" s="77" t="s">
        <v>86</v>
      </c>
      <c r="B58" s="383" t="s">
        <v>251</v>
      </c>
      <c r="C58" s="384" t="s">
        <v>587</v>
      </c>
      <c r="D58" s="155" t="s">
        <v>492</v>
      </c>
      <c r="E58" s="54">
        <v>100</v>
      </c>
      <c r="F58" s="543">
        <f>SUM(прил8!H488)</f>
        <v>1133792</v>
      </c>
      <c r="G58" s="543">
        <f>SUM(прил8!I488)</f>
        <v>1133792</v>
      </c>
    </row>
    <row r="59" spans="1:7" s="43" customFormat="1" ht="18.75" hidden="1" customHeight="1" x14ac:dyDescent="0.25">
      <c r="A59" s="135" t="s">
        <v>18</v>
      </c>
      <c r="B59" s="383" t="s">
        <v>251</v>
      </c>
      <c r="C59" s="384" t="s">
        <v>587</v>
      </c>
      <c r="D59" s="155" t="s">
        <v>492</v>
      </c>
      <c r="E59" s="54">
        <v>800</v>
      </c>
      <c r="F59" s="543"/>
      <c r="G59" s="543"/>
    </row>
    <row r="60" spans="1:7" s="43" customFormat="1" ht="49.5" customHeight="1" x14ac:dyDescent="0.25">
      <c r="A60" s="375" t="s">
        <v>583</v>
      </c>
      <c r="B60" s="376" t="s">
        <v>251</v>
      </c>
      <c r="C60" s="377" t="s">
        <v>12</v>
      </c>
      <c r="D60" s="378" t="s">
        <v>488</v>
      </c>
      <c r="E60" s="357"/>
      <c r="F60" s="541">
        <f>SUM(F61+F63)</f>
        <v>4640373</v>
      </c>
      <c r="G60" s="541">
        <f>SUM(G61+G63)</f>
        <v>4640373</v>
      </c>
    </row>
    <row r="61" spans="1:7" s="43" customFormat="1" ht="49.5" customHeight="1" x14ac:dyDescent="0.25">
      <c r="A61" s="76" t="s">
        <v>98</v>
      </c>
      <c r="B61" s="381" t="s">
        <v>251</v>
      </c>
      <c r="C61" s="382" t="s">
        <v>584</v>
      </c>
      <c r="D61" s="158" t="s">
        <v>585</v>
      </c>
      <c r="E61" s="30"/>
      <c r="F61" s="540">
        <f>SUM(F62)</f>
        <v>52872</v>
      </c>
      <c r="G61" s="540">
        <f>SUM(G62)</f>
        <v>52872</v>
      </c>
    </row>
    <row r="62" spans="1:7" s="43" customFormat="1" ht="49.5" customHeight="1" x14ac:dyDescent="0.25">
      <c r="A62" s="77" t="s">
        <v>86</v>
      </c>
      <c r="B62" s="383" t="s">
        <v>251</v>
      </c>
      <c r="C62" s="384" t="s">
        <v>584</v>
      </c>
      <c r="D62" s="155" t="s">
        <v>585</v>
      </c>
      <c r="E62" s="54">
        <v>100</v>
      </c>
      <c r="F62" s="543">
        <f>SUM(прил8!H492)</f>
        <v>52872</v>
      </c>
      <c r="G62" s="543">
        <f>SUM(прил8!I492)</f>
        <v>52872</v>
      </c>
    </row>
    <row r="63" spans="1:7" s="43" customFormat="1" ht="33" customHeight="1" x14ac:dyDescent="0.25">
      <c r="A63" s="76" t="s">
        <v>96</v>
      </c>
      <c r="B63" s="381" t="s">
        <v>251</v>
      </c>
      <c r="C63" s="382" t="s">
        <v>584</v>
      </c>
      <c r="D63" s="158" t="s">
        <v>520</v>
      </c>
      <c r="E63" s="30"/>
      <c r="F63" s="540">
        <f>SUM(F64:F66)</f>
        <v>4587501</v>
      </c>
      <c r="G63" s="540">
        <f>SUM(G64:G66)</f>
        <v>4587501</v>
      </c>
    </row>
    <row r="64" spans="1:7" s="43" customFormat="1" ht="49.5" customHeight="1" x14ac:dyDescent="0.25">
      <c r="A64" s="77" t="s">
        <v>86</v>
      </c>
      <c r="B64" s="383" t="s">
        <v>251</v>
      </c>
      <c r="C64" s="384" t="s">
        <v>584</v>
      </c>
      <c r="D64" s="155" t="s">
        <v>520</v>
      </c>
      <c r="E64" s="54">
        <v>100</v>
      </c>
      <c r="F64" s="543">
        <f>SUM(прил8!H494)</f>
        <v>4411301</v>
      </c>
      <c r="G64" s="543">
        <f>SUM(прил8!I494)</f>
        <v>4411301</v>
      </c>
    </row>
    <row r="65" spans="1:7" s="43" customFormat="1" ht="30.75" customHeight="1" x14ac:dyDescent="0.25">
      <c r="A65" s="77" t="s">
        <v>673</v>
      </c>
      <c r="B65" s="383" t="s">
        <v>251</v>
      </c>
      <c r="C65" s="384" t="s">
        <v>584</v>
      </c>
      <c r="D65" s="155" t="s">
        <v>520</v>
      </c>
      <c r="E65" s="54">
        <v>200</v>
      </c>
      <c r="F65" s="543">
        <f>SUM(прил8!H495)</f>
        <v>176000</v>
      </c>
      <c r="G65" s="543">
        <f>SUM(прил8!I495)</f>
        <v>176000</v>
      </c>
    </row>
    <row r="66" spans="1:7" s="43" customFormat="1" ht="18" customHeight="1" x14ac:dyDescent="0.25">
      <c r="A66" s="77" t="s">
        <v>18</v>
      </c>
      <c r="B66" s="383" t="s">
        <v>251</v>
      </c>
      <c r="C66" s="384" t="s">
        <v>584</v>
      </c>
      <c r="D66" s="155" t="s">
        <v>520</v>
      </c>
      <c r="E66" s="54">
        <v>800</v>
      </c>
      <c r="F66" s="543">
        <f>SUM(прил8!H496)</f>
        <v>200</v>
      </c>
      <c r="G66" s="543">
        <f>SUM(прил8!I496)</f>
        <v>200</v>
      </c>
    </row>
    <row r="67" spans="1:7" s="43" customFormat="1" ht="34.5" customHeight="1" x14ac:dyDescent="0.25">
      <c r="A67" s="59" t="s">
        <v>124</v>
      </c>
      <c r="B67" s="161" t="s">
        <v>199</v>
      </c>
      <c r="C67" s="274" t="s">
        <v>487</v>
      </c>
      <c r="D67" s="162" t="s">
        <v>488</v>
      </c>
      <c r="E67" s="39"/>
      <c r="F67" s="594">
        <f>SUM(F68+F78+F98)</f>
        <v>13789065</v>
      </c>
      <c r="G67" s="594">
        <f>SUM(G68+G78+G98)</f>
        <v>13789065</v>
      </c>
    </row>
    <row r="68" spans="1:7" s="43" customFormat="1" ht="48.75" customHeight="1" x14ac:dyDescent="0.25">
      <c r="A68" s="148" t="s">
        <v>136</v>
      </c>
      <c r="B68" s="160" t="s">
        <v>233</v>
      </c>
      <c r="C68" s="169" t="s">
        <v>487</v>
      </c>
      <c r="D68" s="156" t="s">
        <v>488</v>
      </c>
      <c r="E68" s="153"/>
      <c r="F68" s="601">
        <f>SUM(F69)</f>
        <v>2460500</v>
      </c>
      <c r="G68" s="601">
        <f>SUM(G69)</f>
        <v>2460500</v>
      </c>
    </row>
    <row r="69" spans="1:7" s="43" customFormat="1" ht="48.75" customHeight="1" x14ac:dyDescent="0.25">
      <c r="A69" s="348" t="s">
        <v>511</v>
      </c>
      <c r="B69" s="376" t="s">
        <v>233</v>
      </c>
      <c r="C69" s="377" t="s">
        <v>10</v>
      </c>
      <c r="D69" s="378" t="s">
        <v>488</v>
      </c>
      <c r="E69" s="357"/>
      <c r="F69" s="541">
        <f>SUM(F70+F72+F76)</f>
        <v>2460500</v>
      </c>
      <c r="G69" s="541">
        <f>SUM(G70+G72+G76)</f>
        <v>2460500</v>
      </c>
    </row>
    <row r="70" spans="1:7" s="43" customFormat="1" ht="33" customHeight="1" x14ac:dyDescent="0.25">
      <c r="A70" s="27" t="s">
        <v>93</v>
      </c>
      <c r="B70" s="128" t="s">
        <v>233</v>
      </c>
      <c r="C70" s="167" t="s">
        <v>10</v>
      </c>
      <c r="D70" s="158" t="s">
        <v>512</v>
      </c>
      <c r="E70" s="30"/>
      <c r="F70" s="540">
        <f>SUM(F71)</f>
        <v>122900</v>
      </c>
      <c r="G70" s="540">
        <f>SUM(G71)</f>
        <v>122900</v>
      </c>
    </row>
    <row r="71" spans="1:7" s="43" customFormat="1" ht="32.25" customHeight="1" x14ac:dyDescent="0.25">
      <c r="A71" s="55" t="s">
        <v>94</v>
      </c>
      <c r="B71" s="129" t="s">
        <v>233</v>
      </c>
      <c r="C71" s="164" t="s">
        <v>10</v>
      </c>
      <c r="D71" s="155" t="s">
        <v>512</v>
      </c>
      <c r="E71" s="54">
        <v>600</v>
      </c>
      <c r="F71" s="543">
        <f>SUM(прил8!H111)</f>
        <v>122900</v>
      </c>
      <c r="G71" s="543">
        <f>SUM(прил8!I111)</f>
        <v>122900</v>
      </c>
    </row>
    <row r="72" spans="1:7" s="43" customFormat="1" ht="33" customHeight="1" x14ac:dyDescent="0.25">
      <c r="A72" s="27" t="s">
        <v>103</v>
      </c>
      <c r="B72" s="128" t="s">
        <v>233</v>
      </c>
      <c r="C72" s="167" t="s">
        <v>10</v>
      </c>
      <c r="D72" s="158" t="s">
        <v>599</v>
      </c>
      <c r="E72" s="30"/>
      <c r="F72" s="540">
        <f>SUM(F73:F75)</f>
        <v>2337600</v>
      </c>
      <c r="G72" s="540">
        <f>SUM(G73:G75)</f>
        <v>2337600</v>
      </c>
    </row>
    <row r="73" spans="1:7" s="43" customFormat="1" ht="48.75" customHeight="1" x14ac:dyDescent="0.25">
      <c r="A73" s="55" t="s">
        <v>86</v>
      </c>
      <c r="B73" s="129" t="s">
        <v>233</v>
      </c>
      <c r="C73" s="164" t="s">
        <v>10</v>
      </c>
      <c r="D73" s="155" t="s">
        <v>599</v>
      </c>
      <c r="E73" s="54">
        <v>100</v>
      </c>
      <c r="F73" s="543">
        <f>SUM(прил8!H605)</f>
        <v>2178175</v>
      </c>
      <c r="G73" s="543">
        <f>SUM(прил8!I605)</f>
        <v>2178175</v>
      </c>
    </row>
    <row r="74" spans="1:7" s="43" customFormat="1" ht="33" customHeight="1" x14ac:dyDescent="0.25">
      <c r="A74" s="55" t="s">
        <v>673</v>
      </c>
      <c r="B74" s="129" t="s">
        <v>233</v>
      </c>
      <c r="C74" s="164" t="s">
        <v>10</v>
      </c>
      <c r="D74" s="155" t="s">
        <v>599</v>
      </c>
      <c r="E74" s="54">
        <v>200</v>
      </c>
      <c r="F74" s="543">
        <f>SUM(прил8!H606)</f>
        <v>159425</v>
      </c>
      <c r="G74" s="543">
        <f>SUM(прил8!I606)</f>
        <v>159425</v>
      </c>
    </row>
    <row r="75" spans="1:7" s="43" customFormat="1" ht="18" hidden="1" customHeight="1" x14ac:dyDescent="0.25">
      <c r="A75" s="62" t="s">
        <v>18</v>
      </c>
      <c r="B75" s="129" t="s">
        <v>233</v>
      </c>
      <c r="C75" s="164" t="s">
        <v>10</v>
      </c>
      <c r="D75" s="155" t="s">
        <v>599</v>
      </c>
      <c r="E75" s="54">
        <v>800</v>
      </c>
      <c r="F75" s="543"/>
      <c r="G75" s="543"/>
    </row>
    <row r="76" spans="1:7" s="43" customFormat="1" ht="33.75" hidden="1" customHeight="1" x14ac:dyDescent="0.25">
      <c r="A76" s="76" t="s">
        <v>85</v>
      </c>
      <c r="B76" s="128" t="s">
        <v>233</v>
      </c>
      <c r="C76" s="167" t="s">
        <v>10</v>
      </c>
      <c r="D76" s="158" t="s">
        <v>492</v>
      </c>
      <c r="E76" s="30"/>
      <c r="F76" s="540">
        <f>SUM(F77)</f>
        <v>0</v>
      </c>
      <c r="G76" s="540">
        <f>SUM(G77)</f>
        <v>0</v>
      </c>
    </row>
    <row r="77" spans="1:7" s="43" customFormat="1" ht="51.75" hidden="1" customHeight="1" x14ac:dyDescent="0.25">
      <c r="A77" s="55" t="s">
        <v>86</v>
      </c>
      <c r="B77" s="129" t="s">
        <v>233</v>
      </c>
      <c r="C77" s="164" t="s">
        <v>10</v>
      </c>
      <c r="D77" s="155" t="s">
        <v>492</v>
      </c>
      <c r="E77" s="54">
        <v>100</v>
      </c>
      <c r="F77" s="543">
        <f>SUM(прил8!H609)</f>
        <v>0</v>
      </c>
      <c r="G77" s="543">
        <f>SUM(прил8!I609)</f>
        <v>0</v>
      </c>
    </row>
    <row r="78" spans="1:7" s="43" customFormat="1" ht="48" customHeight="1" x14ac:dyDescent="0.25">
      <c r="A78" s="148" t="s">
        <v>175</v>
      </c>
      <c r="B78" s="160" t="s">
        <v>201</v>
      </c>
      <c r="C78" s="169" t="s">
        <v>487</v>
      </c>
      <c r="D78" s="156" t="s">
        <v>488</v>
      </c>
      <c r="E78" s="153"/>
      <c r="F78" s="601">
        <f>SUM(F79)</f>
        <v>6684179</v>
      </c>
      <c r="G78" s="601">
        <f>SUM(G79)</f>
        <v>6684179</v>
      </c>
    </row>
    <row r="79" spans="1:7" s="43" customFormat="1" ht="48" customHeight="1" x14ac:dyDescent="0.25">
      <c r="A79" s="348" t="s">
        <v>588</v>
      </c>
      <c r="B79" s="376" t="s">
        <v>201</v>
      </c>
      <c r="C79" s="377" t="s">
        <v>10</v>
      </c>
      <c r="D79" s="378" t="s">
        <v>488</v>
      </c>
      <c r="E79" s="357"/>
      <c r="F79" s="541">
        <f>SUM(F80+F82+F85+F88+F91+F94+F96)</f>
        <v>6684179</v>
      </c>
      <c r="G79" s="541">
        <f>SUM(G80+G82+G85+G88+G91+G94+G96)</f>
        <v>6684179</v>
      </c>
    </row>
    <row r="80" spans="1:7" s="43" customFormat="1" ht="16.5" customHeight="1" x14ac:dyDescent="0.25">
      <c r="A80" s="27" t="s">
        <v>711</v>
      </c>
      <c r="B80" s="128" t="s">
        <v>201</v>
      </c>
      <c r="C80" s="167" t="s">
        <v>10</v>
      </c>
      <c r="D80" s="158" t="s">
        <v>592</v>
      </c>
      <c r="E80" s="30"/>
      <c r="F80" s="540">
        <f>SUM(F81)</f>
        <v>1416940</v>
      </c>
      <c r="G80" s="540">
        <f>SUM(G81)</f>
        <v>1416940</v>
      </c>
    </row>
    <row r="81" spans="1:7" s="43" customFormat="1" ht="16.5" customHeight="1" x14ac:dyDescent="0.25">
      <c r="A81" s="55" t="s">
        <v>40</v>
      </c>
      <c r="B81" s="129" t="s">
        <v>201</v>
      </c>
      <c r="C81" s="164" t="s">
        <v>10</v>
      </c>
      <c r="D81" s="155" t="s">
        <v>592</v>
      </c>
      <c r="E81" s="54" t="s">
        <v>39</v>
      </c>
      <c r="F81" s="543">
        <f>SUM(прил8!H588)</f>
        <v>1416940</v>
      </c>
      <c r="G81" s="543">
        <f>SUM(прил8!I588)</f>
        <v>1416940</v>
      </c>
    </row>
    <row r="82" spans="1:7" s="43" customFormat="1" ht="33" customHeight="1" x14ac:dyDescent="0.25">
      <c r="A82" s="27" t="s">
        <v>99</v>
      </c>
      <c r="B82" s="128" t="s">
        <v>201</v>
      </c>
      <c r="C82" s="167" t="s">
        <v>10</v>
      </c>
      <c r="D82" s="158" t="s">
        <v>593</v>
      </c>
      <c r="E82" s="30"/>
      <c r="F82" s="540">
        <f>SUM(F83:F84)</f>
        <v>41675</v>
      </c>
      <c r="G82" s="540">
        <f>SUM(G83:G84)</f>
        <v>41675</v>
      </c>
    </row>
    <row r="83" spans="1:7" s="43" customFormat="1" ht="30.75" customHeight="1" x14ac:dyDescent="0.25">
      <c r="A83" s="55" t="s">
        <v>673</v>
      </c>
      <c r="B83" s="129" t="s">
        <v>201</v>
      </c>
      <c r="C83" s="164" t="s">
        <v>10</v>
      </c>
      <c r="D83" s="155" t="s">
        <v>593</v>
      </c>
      <c r="E83" s="54" t="s">
        <v>16</v>
      </c>
      <c r="F83" s="543">
        <f>SUM(прил8!H536)</f>
        <v>740</v>
      </c>
      <c r="G83" s="543">
        <f>SUM(прил8!I536)</f>
        <v>740</v>
      </c>
    </row>
    <row r="84" spans="1:7" s="43" customFormat="1" ht="16.5" customHeight="1" x14ac:dyDescent="0.25">
      <c r="A84" s="55" t="s">
        <v>40</v>
      </c>
      <c r="B84" s="129" t="s">
        <v>201</v>
      </c>
      <c r="C84" s="164" t="s">
        <v>10</v>
      </c>
      <c r="D84" s="155" t="s">
        <v>593</v>
      </c>
      <c r="E84" s="54" t="s">
        <v>39</v>
      </c>
      <c r="F84" s="543">
        <f>SUM(прил8!H537)</f>
        <v>40935</v>
      </c>
      <c r="G84" s="543">
        <f>SUM(прил8!I537)</f>
        <v>40935</v>
      </c>
    </row>
    <row r="85" spans="1:7" s="43" customFormat="1" ht="31.5" customHeight="1" x14ac:dyDescent="0.25">
      <c r="A85" s="27" t="s">
        <v>100</v>
      </c>
      <c r="B85" s="128" t="s">
        <v>201</v>
      </c>
      <c r="C85" s="167" t="s">
        <v>10</v>
      </c>
      <c r="D85" s="158" t="s">
        <v>594</v>
      </c>
      <c r="E85" s="30"/>
      <c r="F85" s="540">
        <f>SUM(F86:F87)</f>
        <v>258081</v>
      </c>
      <c r="G85" s="540">
        <f>SUM(G86:G87)</f>
        <v>258081</v>
      </c>
    </row>
    <row r="86" spans="1:7" s="43" customFormat="1" ht="33" customHeight="1" x14ac:dyDescent="0.25">
      <c r="A86" s="55" t="s">
        <v>673</v>
      </c>
      <c r="B86" s="129" t="s">
        <v>201</v>
      </c>
      <c r="C86" s="164" t="s">
        <v>10</v>
      </c>
      <c r="D86" s="155" t="s">
        <v>594</v>
      </c>
      <c r="E86" s="54" t="s">
        <v>16</v>
      </c>
      <c r="F86" s="543">
        <f>SUM(прил8!H539)</f>
        <v>3650</v>
      </c>
      <c r="G86" s="543">
        <f>SUM(прил8!I539)</f>
        <v>3650</v>
      </c>
    </row>
    <row r="87" spans="1:7" s="43" customFormat="1" ht="17.25" customHeight="1" x14ac:dyDescent="0.25">
      <c r="A87" s="55" t="s">
        <v>40</v>
      </c>
      <c r="B87" s="129" t="s">
        <v>201</v>
      </c>
      <c r="C87" s="164" t="s">
        <v>10</v>
      </c>
      <c r="D87" s="155" t="s">
        <v>594</v>
      </c>
      <c r="E87" s="54" t="s">
        <v>39</v>
      </c>
      <c r="F87" s="543">
        <f>SUM(прил8!H540)</f>
        <v>254431</v>
      </c>
      <c r="G87" s="543">
        <f>SUM(прил8!I540)</f>
        <v>254431</v>
      </c>
    </row>
    <row r="88" spans="1:7" s="43" customFormat="1" ht="15.75" customHeight="1" x14ac:dyDescent="0.25">
      <c r="A88" s="27" t="s">
        <v>101</v>
      </c>
      <c r="B88" s="128" t="s">
        <v>201</v>
      </c>
      <c r="C88" s="167" t="s">
        <v>10</v>
      </c>
      <c r="D88" s="158" t="s">
        <v>595</v>
      </c>
      <c r="E88" s="30"/>
      <c r="F88" s="540">
        <f>SUM(F89:F90)</f>
        <v>3582297</v>
      </c>
      <c r="G88" s="540">
        <f>SUM(G89:G90)</f>
        <v>3582297</v>
      </c>
    </row>
    <row r="89" spans="1:7" s="43" customFormat="1" ht="30.75" customHeight="1" x14ac:dyDescent="0.25">
      <c r="A89" s="55" t="s">
        <v>673</v>
      </c>
      <c r="B89" s="129" t="s">
        <v>201</v>
      </c>
      <c r="C89" s="164" t="s">
        <v>10</v>
      </c>
      <c r="D89" s="155" t="s">
        <v>595</v>
      </c>
      <c r="E89" s="54" t="s">
        <v>16</v>
      </c>
      <c r="F89" s="543">
        <f>SUM(прил8!H542)</f>
        <v>58300</v>
      </c>
      <c r="G89" s="543">
        <f>SUM(прил8!I542)</f>
        <v>58300</v>
      </c>
    </row>
    <row r="90" spans="1:7" s="43" customFormat="1" ht="17.25" customHeight="1" x14ac:dyDescent="0.25">
      <c r="A90" s="55" t="s">
        <v>40</v>
      </c>
      <c r="B90" s="129" t="s">
        <v>201</v>
      </c>
      <c r="C90" s="164" t="s">
        <v>10</v>
      </c>
      <c r="D90" s="155" t="s">
        <v>595</v>
      </c>
      <c r="E90" s="54" t="s">
        <v>39</v>
      </c>
      <c r="F90" s="543">
        <f>SUM(прил8!H543)</f>
        <v>3523997</v>
      </c>
      <c r="G90" s="543">
        <f>SUM(прил8!I543)</f>
        <v>3523997</v>
      </c>
    </row>
    <row r="91" spans="1:7" s="43" customFormat="1" ht="16.5" customHeight="1" x14ac:dyDescent="0.25">
      <c r="A91" s="27" t="s">
        <v>102</v>
      </c>
      <c r="B91" s="128" t="s">
        <v>201</v>
      </c>
      <c r="C91" s="167" t="s">
        <v>10</v>
      </c>
      <c r="D91" s="158" t="s">
        <v>596</v>
      </c>
      <c r="E91" s="30"/>
      <c r="F91" s="540">
        <f>SUM(F92:F93)</f>
        <v>528500</v>
      </c>
      <c r="G91" s="540">
        <f>SUM(G92:G93)</f>
        <v>528500</v>
      </c>
    </row>
    <row r="92" spans="1:7" s="43" customFormat="1" ht="31.5" customHeight="1" x14ac:dyDescent="0.25">
      <c r="A92" s="55" t="s">
        <v>673</v>
      </c>
      <c r="B92" s="129" t="s">
        <v>201</v>
      </c>
      <c r="C92" s="164" t="s">
        <v>10</v>
      </c>
      <c r="D92" s="155" t="s">
        <v>596</v>
      </c>
      <c r="E92" s="54" t="s">
        <v>16</v>
      </c>
      <c r="F92" s="543">
        <f>SUM(прил8!H545)</f>
        <v>8500</v>
      </c>
      <c r="G92" s="543">
        <f>SUM(прил8!I545)</f>
        <v>8500</v>
      </c>
    </row>
    <row r="93" spans="1:7" s="43" customFormat="1" ht="17.25" customHeight="1" x14ac:dyDescent="0.25">
      <c r="A93" s="55" t="s">
        <v>40</v>
      </c>
      <c r="B93" s="129" t="s">
        <v>201</v>
      </c>
      <c r="C93" s="164" t="s">
        <v>10</v>
      </c>
      <c r="D93" s="155" t="s">
        <v>596</v>
      </c>
      <c r="E93" s="54" t="s">
        <v>39</v>
      </c>
      <c r="F93" s="543">
        <f>SUM(прил8!H546)</f>
        <v>520000</v>
      </c>
      <c r="G93" s="543">
        <f>SUM(прил8!I546)</f>
        <v>520000</v>
      </c>
    </row>
    <row r="94" spans="1:7" s="43" customFormat="1" ht="17.25" customHeight="1" x14ac:dyDescent="0.25">
      <c r="A94" s="27" t="s">
        <v>176</v>
      </c>
      <c r="B94" s="128" t="s">
        <v>201</v>
      </c>
      <c r="C94" s="167" t="s">
        <v>10</v>
      </c>
      <c r="D94" s="158" t="s">
        <v>974</v>
      </c>
      <c r="E94" s="30"/>
      <c r="F94" s="540">
        <f>SUM(F95)</f>
        <v>854686</v>
      </c>
      <c r="G94" s="540">
        <f>SUM(G95)</f>
        <v>854686</v>
      </c>
    </row>
    <row r="95" spans="1:7" s="43" customFormat="1" ht="17.25" customHeight="1" x14ac:dyDescent="0.25">
      <c r="A95" s="55" t="s">
        <v>40</v>
      </c>
      <c r="B95" s="129" t="s">
        <v>201</v>
      </c>
      <c r="C95" s="164" t="s">
        <v>10</v>
      </c>
      <c r="D95" s="155" t="s">
        <v>974</v>
      </c>
      <c r="E95" s="54">
        <v>300</v>
      </c>
      <c r="F95" s="543">
        <f>SUM(прил8!H514)</f>
        <v>854686</v>
      </c>
      <c r="G95" s="543">
        <f>SUM(прил8!I514)</f>
        <v>854686</v>
      </c>
    </row>
    <row r="96" spans="1:7" s="43" customFormat="1" ht="15.75" customHeight="1" x14ac:dyDescent="0.25">
      <c r="A96" s="27" t="s">
        <v>601</v>
      </c>
      <c r="B96" s="128" t="s">
        <v>201</v>
      </c>
      <c r="C96" s="167" t="s">
        <v>10</v>
      </c>
      <c r="D96" s="158" t="s">
        <v>600</v>
      </c>
      <c r="E96" s="30"/>
      <c r="F96" s="540">
        <f>SUM(F97)</f>
        <v>2000</v>
      </c>
      <c r="G96" s="540">
        <f>SUM(G97)</f>
        <v>2000</v>
      </c>
    </row>
    <row r="97" spans="1:7" s="43" customFormat="1" ht="31.5" customHeight="1" x14ac:dyDescent="0.25">
      <c r="A97" s="55" t="s">
        <v>673</v>
      </c>
      <c r="B97" s="129" t="s">
        <v>201</v>
      </c>
      <c r="C97" s="164" t="s">
        <v>10</v>
      </c>
      <c r="D97" s="155" t="s">
        <v>600</v>
      </c>
      <c r="E97" s="54">
        <v>200</v>
      </c>
      <c r="F97" s="543">
        <f>SUM(прил8!H613)</f>
        <v>2000</v>
      </c>
      <c r="G97" s="543">
        <f>SUM(прил8!I613)</f>
        <v>2000</v>
      </c>
    </row>
    <row r="98" spans="1:7" s="43" customFormat="1" ht="66" customHeight="1" x14ac:dyDescent="0.25">
      <c r="A98" s="148" t="s">
        <v>181</v>
      </c>
      <c r="B98" s="160" t="s">
        <v>232</v>
      </c>
      <c r="C98" s="169" t="s">
        <v>487</v>
      </c>
      <c r="D98" s="156" t="s">
        <v>488</v>
      </c>
      <c r="E98" s="153"/>
      <c r="F98" s="601">
        <f>SUM(F100+F102+F105)</f>
        <v>4644386</v>
      </c>
      <c r="G98" s="601">
        <f>SUM(G100+G102+G105)</f>
        <v>4644386</v>
      </c>
    </row>
    <row r="99" spans="1:7" s="43" customFormat="1" ht="46.5" customHeight="1" x14ac:dyDescent="0.25">
      <c r="A99" s="348" t="s">
        <v>495</v>
      </c>
      <c r="B99" s="376" t="s">
        <v>232</v>
      </c>
      <c r="C99" s="377" t="s">
        <v>10</v>
      </c>
      <c r="D99" s="378" t="s">
        <v>488</v>
      </c>
      <c r="E99" s="357"/>
      <c r="F99" s="541">
        <f>SUM(F100+F102+F105)</f>
        <v>4644386</v>
      </c>
      <c r="G99" s="541">
        <f>SUM(G100+G102+G105)</f>
        <v>4644386</v>
      </c>
    </row>
    <row r="100" spans="1:7" s="43" customFormat="1" ht="51" customHeight="1" x14ac:dyDescent="0.25">
      <c r="A100" s="27" t="s">
        <v>87</v>
      </c>
      <c r="B100" s="128" t="s">
        <v>232</v>
      </c>
      <c r="C100" s="167" t="s">
        <v>10</v>
      </c>
      <c r="D100" s="158" t="s">
        <v>496</v>
      </c>
      <c r="E100" s="30"/>
      <c r="F100" s="540">
        <f>SUM(F101)</f>
        <v>876600</v>
      </c>
      <c r="G100" s="540">
        <f>SUM(G101)</f>
        <v>876600</v>
      </c>
    </row>
    <row r="101" spans="1:7" s="43" customFormat="1" ht="48" customHeight="1" x14ac:dyDescent="0.25">
      <c r="A101" s="55" t="s">
        <v>86</v>
      </c>
      <c r="B101" s="129" t="s">
        <v>232</v>
      </c>
      <c r="C101" s="164" t="s">
        <v>10</v>
      </c>
      <c r="D101" s="155" t="s">
        <v>496</v>
      </c>
      <c r="E101" s="54">
        <v>100</v>
      </c>
      <c r="F101" s="543">
        <f>SUM(прил8!H42)</f>
        <v>876600</v>
      </c>
      <c r="G101" s="543">
        <f>SUM(прил8!I42)</f>
        <v>876600</v>
      </c>
    </row>
    <row r="102" spans="1:7" s="43" customFormat="1" ht="32.25" customHeight="1" x14ac:dyDescent="0.25">
      <c r="A102" s="27" t="s">
        <v>452</v>
      </c>
      <c r="B102" s="128" t="s">
        <v>232</v>
      </c>
      <c r="C102" s="167" t="s">
        <v>10</v>
      </c>
      <c r="D102" s="158" t="s">
        <v>597</v>
      </c>
      <c r="E102" s="30"/>
      <c r="F102" s="540">
        <f>SUM(F103:F104)</f>
        <v>3746786</v>
      </c>
      <c r="G102" s="540">
        <f>SUM(G103:G104)</f>
        <v>3746786</v>
      </c>
    </row>
    <row r="103" spans="1:7" s="43" customFormat="1" ht="17.25" customHeight="1" x14ac:dyDescent="0.25">
      <c r="A103" s="55" t="s">
        <v>673</v>
      </c>
      <c r="B103" s="129" t="s">
        <v>232</v>
      </c>
      <c r="C103" s="164" t="s">
        <v>10</v>
      </c>
      <c r="D103" s="155" t="s">
        <v>597</v>
      </c>
      <c r="E103" s="54">
        <v>200</v>
      </c>
      <c r="F103" s="543"/>
      <c r="G103" s="543"/>
    </row>
    <row r="104" spans="1:7" s="43" customFormat="1" ht="17.25" customHeight="1" x14ac:dyDescent="0.25">
      <c r="A104" s="55" t="s">
        <v>40</v>
      </c>
      <c r="B104" s="129" t="s">
        <v>232</v>
      </c>
      <c r="C104" s="164" t="s">
        <v>10</v>
      </c>
      <c r="D104" s="155" t="s">
        <v>597</v>
      </c>
      <c r="E104" s="54">
        <v>300</v>
      </c>
      <c r="F104" s="543">
        <f>SUM(прил8!H593)</f>
        <v>3746786</v>
      </c>
      <c r="G104" s="543">
        <f>SUM(прил8!I593)</f>
        <v>3746786</v>
      </c>
    </row>
    <row r="105" spans="1:7" s="43" customFormat="1" ht="33.75" customHeight="1" x14ac:dyDescent="0.25">
      <c r="A105" s="27" t="s">
        <v>114</v>
      </c>
      <c r="B105" s="128" t="s">
        <v>232</v>
      </c>
      <c r="C105" s="167" t="s">
        <v>10</v>
      </c>
      <c r="D105" s="158" t="s">
        <v>497</v>
      </c>
      <c r="E105" s="30"/>
      <c r="F105" s="540">
        <f>SUM(F106)</f>
        <v>21000</v>
      </c>
      <c r="G105" s="540">
        <f>SUM(G106)</f>
        <v>21000</v>
      </c>
    </row>
    <row r="106" spans="1:7" s="43" customFormat="1" ht="32.25" customHeight="1" x14ac:dyDescent="0.25">
      <c r="A106" s="55" t="s">
        <v>673</v>
      </c>
      <c r="B106" s="129" t="s">
        <v>232</v>
      </c>
      <c r="C106" s="164" t="s">
        <v>10</v>
      </c>
      <c r="D106" s="155" t="s">
        <v>497</v>
      </c>
      <c r="E106" s="54">
        <v>200</v>
      </c>
      <c r="F106" s="543">
        <f>SUM(прил8!H44+прил8!H422+прил8!H617)</f>
        <v>21000</v>
      </c>
      <c r="G106" s="543">
        <f>SUM(прил8!I44+прил8!I422+прил8!I617)</f>
        <v>21000</v>
      </c>
    </row>
    <row r="107" spans="1:7" s="43" customFormat="1" ht="17.25" hidden="1" customHeight="1" x14ac:dyDescent="0.25">
      <c r="A107" s="55" t="s">
        <v>18</v>
      </c>
      <c r="B107" s="129" t="s">
        <v>232</v>
      </c>
      <c r="C107" s="164"/>
      <c r="D107" s="155" t="s">
        <v>271</v>
      </c>
      <c r="E107" s="54">
        <v>800</v>
      </c>
      <c r="F107" s="543"/>
      <c r="G107" s="543"/>
    </row>
    <row r="108" spans="1:7" s="43" customFormat="1" ht="31.5" x14ac:dyDescent="0.25">
      <c r="A108" s="136" t="s">
        <v>445</v>
      </c>
      <c r="B108" s="161" t="s">
        <v>552</v>
      </c>
      <c r="C108" s="274" t="s">
        <v>487</v>
      </c>
      <c r="D108" s="162" t="s">
        <v>488</v>
      </c>
      <c r="E108" s="39"/>
      <c r="F108" s="594">
        <f>SUM(F109+F166+F179+F183)</f>
        <v>187730185</v>
      </c>
      <c r="G108" s="594">
        <f>SUM(G109+G166+G179+G183)</f>
        <v>186447965</v>
      </c>
    </row>
    <row r="109" spans="1:7" s="43" customFormat="1" ht="47.25" x14ac:dyDescent="0.25">
      <c r="A109" s="152" t="s">
        <v>268</v>
      </c>
      <c r="B109" s="160" t="s">
        <v>239</v>
      </c>
      <c r="C109" s="169" t="s">
        <v>487</v>
      </c>
      <c r="D109" s="156" t="s">
        <v>488</v>
      </c>
      <c r="E109" s="153"/>
      <c r="F109" s="601">
        <f>SUM(F110+F132)</f>
        <v>170090126</v>
      </c>
      <c r="G109" s="601">
        <f>SUM(G110+G132)</f>
        <v>168807906</v>
      </c>
    </row>
    <row r="110" spans="1:7" s="43" customFormat="1" ht="16.5" customHeight="1" x14ac:dyDescent="0.25">
      <c r="A110" s="375" t="s">
        <v>553</v>
      </c>
      <c r="B110" s="376" t="s">
        <v>239</v>
      </c>
      <c r="C110" s="377" t="s">
        <v>10</v>
      </c>
      <c r="D110" s="378" t="s">
        <v>488</v>
      </c>
      <c r="E110" s="357"/>
      <c r="F110" s="541">
        <f>SUM(F111+F114+F117+F119+F121+F124+F126+F128)</f>
        <v>22962958</v>
      </c>
      <c r="G110" s="541">
        <f>SUM(G111+G114+G117+G119+G121+G124+G126+G128)</f>
        <v>23653390</v>
      </c>
    </row>
    <row r="111" spans="1:7" s="43" customFormat="1" ht="18" customHeight="1" x14ac:dyDescent="0.25">
      <c r="A111" s="76" t="s">
        <v>180</v>
      </c>
      <c r="B111" s="128" t="s">
        <v>239</v>
      </c>
      <c r="C111" s="167" t="s">
        <v>10</v>
      </c>
      <c r="D111" s="158" t="s">
        <v>598</v>
      </c>
      <c r="E111" s="30"/>
      <c r="F111" s="540">
        <f>SUM(F112:F113)</f>
        <v>1411837</v>
      </c>
      <c r="G111" s="540">
        <f>SUM(G112:G113)</f>
        <v>1411837</v>
      </c>
    </row>
    <row r="112" spans="1:7" s="43" customFormat="1" ht="18" customHeight="1" x14ac:dyDescent="0.25">
      <c r="A112" s="77" t="s">
        <v>673</v>
      </c>
      <c r="B112" s="129" t="s">
        <v>239</v>
      </c>
      <c r="C112" s="164" t="s">
        <v>10</v>
      </c>
      <c r="D112" s="155" t="s">
        <v>598</v>
      </c>
      <c r="E112" s="54">
        <v>200</v>
      </c>
      <c r="F112" s="543"/>
      <c r="G112" s="543"/>
    </row>
    <row r="113" spans="1:7" s="43" customFormat="1" ht="17.25" customHeight="1" x14ac:dyDescent="0.25">
      <c r="A113" s="77" t="s">
        <v>40</v>
      </c>
      <c r="B113" s="129" t="s">
        <v>239</v>
      </c>
      <c r="C113" s="164" t="s">
        <v>10</v>
      </c>
      <c r="D113" s="155" t="s">
        <v>598</v>
      </c>
      <c r="E113" s="54">
        <v>300</v>
      </c>
      <c r="F113" s="543">
        <f>SUM(прил8!H599)</f>
        <v>1411837</v>
      </c>
      <c r="G113" s="543">
        <f>SUM(прил8!I599)</f>
        <v>1411837</v>
      </c>
    </row>
    <row r="114" spans="1:7" s="43" customFormat="1" ht="94.5" x14ac:dyDescent="0.25">
      <c r="A114" s="157" t="s">
        <v>157</v>
      </c>
      <c r="B114" s="128" t="s">
        <v>239</v>
      </c>
      <c r="C114" s="167" t="s">
        <v>10</v>
      </c>
      <c r="D114" s="158" t="s">
        <v>555</v>
      </c>
      <c r="E114" s="30"/>
      <c r="F114" s="540">
        <f>SUM(F115:F116)</f>
        <v>10993792</v>
      </c>
      <c r="G114" s="540">
        <f>SUM(G115:G116)</f>
        <v>10993792</v>
      </c>
    </row>
    <row r="115" spans="1:7" s="43" customFormat="1" ht="47.25" x14ac:dyDescent="0.25">
      <c r="A115" s="135" t="s">
        <v>86</v>
      </c>
      <c r="B115" s="129" t="s">
        <v>239</v>
      </c>
      <c r="C115" s="164" t="s">
        <v>10</v>
      </c>
      <c r="D115" s="155" t="s">
        <v>555</v>
      </c>
      <c r="E115" s="54">
        <v>100</v>
      </c>
      <c r="F115" s="543">
        <f>SUM(прил8!H297)</f>
        <v>10777836</v>
      </c>
      <c r="G115" s="543">
        <f>SUM(прил8!I297)</f>
        <v>10777836</v>
      </c>
    </row>
    <row r="116" spans="1:7" s="43" customFormat="1" ht="30.75" customHeight="1" x14ac:dyDescent="0.25">
      <c r="A116" s="77" t="s">
        <v>673</v>
      </c>
      <c r="B116" s="129" t="s">
        <v>239</v>
      </c>
      <c r="C116" s="164" t="s">
        <v>10</v>
      </c>
      <c r="D116" s="155" t="s">
        <v>555</v>
      </c>
      <c r="E116" s="54">
        <v>200</v>
      </c>
      <c r="F116" s="543">
        <f>SUM(прил8!H298)</f>
        <v>215956</v>
      </c>
      <c r="G116" s="543">
        <f>SUM(прил8!I298)</f>
        <v>215956</v>
      </c>
    </row>
    <row r="117" spans="1:7" s="43" customFormat="1" ht="50.25" hidden="1" customHeight="1" x14ac:dyDescent="0.25">
      <c r="A117" s="76" t="s">
        <v>998</v>
      </c>
      <c r="B117" s="128" t="s">
        <v>239</v>
      </c>
      <c r="C117" s="167" t="s">
        <v>10</v>
      </c>
      <c r="D117" s="158" t="s">
        <v>999</v>
      </c>
      <c r="E117" s="30"/>
      <c r="F117" s="602">
        <f>SUM(F118)</f>
        <v>0</v>
      </c>
      <c r="G117" s="602">
        <f>SUM(G118)</f>
        <v>0</v>
      </c>
    </row>
    <row r="118" spans="1:7" s="43" customFormat="1" ht="30.75" hidden="1" customHeight="1" x14ac:dyDescent="0.25">
      <c r="A118" s="77" t="s">
        <v>190</v>
      </c>
      <c r="B118" s="129" t="s">
        <v>239</v>
      </c>
      <c r="C118" s="164" t="s">
        <v>10</v>
      </c>
      <c r="D118" s="155" t="s">
        <v>999</v>
      </c>
      <c r="E118" s="54">
        <v>400</v>
      </c>
      <c r="F118" s="543">
        <f>SUM(прил8!H300)</f>
        <v>0</v>
      </c>
      <c r="G118" s="543"/>
    </row>
    <row r="119" spans="1:7" s="43" customFormat="1" ht="30.75" hidden="1" customHeight="1" x14ac:dyDescent="0.25">
      <c r="A119" s="76" t="s">
        <v>696</v>
      </c>
      <c r="B119" s="128" t="s">
        <v>239</v>
      </c>
      <c r="C119" s="167" t="s">
        <v>10</v>
      </c>
      <c r="D119" s="158" t="s">
        <v>695</v>
      </c>
      <c r="E119" s="30"/>
      <c r="F119" s="540">
        <f>SUM(F120)</f>
        <v>0</v>
      </c>
      <c r="G119" s="540">
        <f>SUM(G120)</f>
        <v>0</v>
      </c>
    </row>
    <row r="120" spans="1:7" s="43" customFormat="1" ht="16.5" hidden="1" customHeight="1" x14ac:dyDescent="0.25">
      <c r="A120" s="77" t="s">
        <v>40</v>
      </c>
      <c r="B120" s="129" t="s">
        <v>239</v>
      </c>
      <c r="C120" s="164" t="s">
        <v>10</v>
      </c>
      <c r="D120" s="155" t="s">
        <v>695</v>
      </c>
      <c r="E120" s="54">
        <v>300</v>
      </c>
      <c r="F120" s="543">
        <f>SUM(прил8!H551)</f>
        <v>0</v>
      </c>
      <c r="G120" s="543">
        <f>SUM(прил8!I551)</f>
        <v>0</v>
      </c>
    </row>
    <row r="121" spans="1:7" s="43" customFormat="1" ht="66" customHeight="1" x14ac:dyDescent="0.25">
      <c r="A121" s="76" t="s">
        <v>108</v>
      </c>
      <c r="B121" s="128" t="s">
        <v>239</v>
      </c>
      <c r="C121" s="167" t="s">
        <v>10</v>
      </c>
      <c r="D121" s="158" t="s">
        <v>590</v>
      </c>
      <c r="E121" s="30"/>
      <c r="F121" s="540">
        <f>SUM(F122:F123)</f>
        <v>1020000</v>
      </c>
      <c r="G121" s="540">
        <f>SUM(G122:G123)</f>
        <v>1020000</v>
      </c>
    </row>
    <row r="122" spans="1:7" s="43" customFormat="1" ht="30.75" customHeight="1" x14ac:dyDescent="0.25">
      <c r="A122" s="77" t="s">
        <v>673</v>
      </c>
      <c r="B122" s="129" t="s">
        <v>239</v>
      </c>
      <c r="C122" s="164" t="s">
        <v>10</v>
      </c>
      <c r="D122" s="155" t="s">
        <v>590</v>
      </c>
      <c r="E122" s="54">
        <v>200</v>
      </c>
      <c r="F122" s="543">
        <f>SUM(прил8!H553)</f>
        <v>4787</v>
      </c>
      <c r="G122" s="543">
        <f>SUM(прил8!I553)</f>
        <v>4787</v>
      </c>
    </row>
    <row r="123" spans="1:7" s="43" customFormat="1" ht="17.25" customHeight="1" x14ac:dyDescent="0.25">
      <c r="A123" s="77" t="s">
        <v>40</v>
      </c>
      <c r="B123" s="129" t="s">
        <v>239</v>
      </c>
      <c r="C123" s="164" t="s">
        <v>10</v>
      </c>
      <c r="D123" s="155" t="s">
        <v>590</v>
      </c>
      <c r="E123" s="54">
        <v>300</v>
      </c>
      <c r="F123" s="543">
        <f>SUM(прил8!H554)</f>
        <v>1015213</v>
      </c>
      <c r="G123" s="543">
        <f>SUM(прил8!I554)</f>
        <v>1015213</v>
      </c>
    </row>
    <row r="124" spans="1:7" s="43" customFormat="1" ht="33.75" hidden="1" customHeight="1" x14ac:dyDescent="0.25">
      <c r="A124" s="76" t="s">
        <v>670</v>
      </c>
      <c r="B124" s="128" t="s">
        <v>239</v>
      </c>
      <c r="C124" s="167" t="s">
        <v>10</v>
      </c>
      <c r="D124" s="158" t="s">
        <v>669</v>
      </c>
      <c r="E124" s="30"/>
      <c r="F124" s="540">
        <f>SUM(F125)</f>
        <v>0</v>
      </c>
      <c r="G124" s="540">
        <f>SUM(G125)</f>
        <v>0</v>
      </c>
    </row>
    <row r="125" spans="1:7" s="43" customFormat="1" ht="32.25" hidden="1" customHeight="1" x14ac:dyDescent="0.25">
      <c r="A125" s="77" t="s">
        <v>673</v>
      </c>
      <c r="B125" s="129" t="s">
        <v>239</v>
      </c>
      <c r="C125" s="164" t="s">
        <v>10</v>
      </c>
      <c r="D125" s="155" t="s">
        <v>669</v>
      </c>
      <c r="E125" s="54">
        <v>200</v>
      </c>
      <c r="F125" s="543">
        <f>SUM(прил8!H302)</f>
        <v>0</v>
      </c>
      <c r="G125" s="543">
        <f>SUM(прил8!I302)</f>
        <v>0</v>
      </c>
    </row>
    <row r="126" spans="1:7" s="43" customFormat="1" ht="31.5" customHeight="1" x14ac:dyDescent="0.25">
      <c r="A126" s="76" t="s">
        <v>558</v>
      </c>
      <c r="B126" s="128" t="s">
        <v>239</v>
      </c>
      <c r="C126" s="167" t="s">
        <v>10</v>
      </c>
      <c r="D126" s="158" t="s">
        <v>559</v>
      </c>
      <c r="E126" s="30"/>
      <c r="F126" s="540">
        <f>SUM(F127)</f>
        <v>69734</v>
      </c>
      <c r="G126" s="540">
        <f>SUM(G127)</f>
        <v>69734</v>
      </c>
    </row>
    <row r="127" spans="1:7" s="43" customFormat="1" ht="30.75" customHeight="1" x14ac:dyDescent="0.25">
      <c r="A127" s="77" t="s">
        <v>673</v>
      </c>
      <c r="B127" s="129" t="s">
        <v>239</v>
      </c>
      <c r="C127" s="164" t="s">
        <v>10</v>
      </c>
      <c r="D127" s="155" t="s">
        <v>559</v>
      </c>
      <c r="E127" s="54">
        <v>200</v>
      </c>
      <c r="F127" s="543">
        <f>SUM(прил8!H556)</f>
        <v>69734</v>
      </c>
      <c r="G127" s="543">
        <f>SUM(прил8!I556)</f>
        <v>69734</v>
      </c>
    </row>
    <row r="128" spans="1:7" s="43" customFormat="1" ht="33.75" customHeight="1" x14ac:dyDescent="0.25">
      <c r="A128" s="76" t="s">
        <v>96</v>
      </c>
      <c r="B128" s="128" t="s">
        <v>239</v>
      </c>
      <c r="C128" s="167" t="s">
        <v>10</v>
      </c>
      <c r="D128" s="158" t="s">
        <v>520</v>
      </c>
      <c r="E128" s="30"/>
      <c r="F128" s="540">
        <f>SUM(F129:F131)</f>
        <v>9467595</v>
      </c>
      <c r="G128" s="540">
        <f>SUM(G129:G131)</f>
        <v>10158027</v>
      </c>
    </row>
    <row r="129" spans="1:7" s="43" customFormat="1" ht="48.75" customHeight="1" x14ac:dyDescent="0.25">
      <c r="A129" s="77" t="s">
        <v>86</v>
      </c>
      <c r="B129" s="129" t="s">
        <v>239</v>
      </c>
      <c r="C129" s="164" t="s">
        <v>10</v>
      </c>
      <c r="D129" s="155" t="s">
        <v>520</v>
      </c>
      <c r="E129" s="54">
        <v>100</v>
      </c>
      <c r="F129" s="543">
        <f>SUM(прил8!H304)</f>
        <v>4640548</v>
      </c>
      <c r="G129" s="543">
        <f>SUM(прил8!I304)</f>
        <v>4640548</v>
      </c>
    </row>
    <row r="130" spans="1:7" s="43" customFormat="1" ht="31.5" customHeight="1" x14ac:dyDescent="0.25">
      <c r="A130" s="77" t="s">
        <v>673</v>
      </c>
      <c r="B130" s="129" t="s">
        <v>239</v>
      </c>
      <c r="C130" s="164" t="s">
        <v>10</v>
      </c>
      <c r="D130" s="155" t="s">
        <v>520</v>
      </c>
      <c r="E130" s="54">
        <v>200</v>
      </c>
      <c r="F130" s="543">
        <f>SUM(прил8!H305)</f>
        <v>4750673</v>
      </c>
      <c r="G130" s="543">
        <f>SUM(прил8!I305)</f>
        <v>5441105</v>
      </c>
    </row>
    <row r="131" spans="1:7" s="43" customFormat="1" ht="17.25" customHeight="1" x14ac:dyDescent="0.25">
      <c r="A131" s="77" t="s">
        <v>18</v>
      </c>
      <c r="B131" s="129" t="s">
        <v>239</v>
      </c>
      <c r="C131" s="164" t="s">
        <v>10</v>
      </c>
      <c r="D131" s="155" t="s">
        <v>520</v>
      </c>
      <c r="E131" s="54">
        <v>800</v>
      </c>
      <c r="F131" s="543">
        <f>SUM(прил8!H306)</f>
        <v>76374</v>
      </c>
      <c r="G131" s="543">
        <f>SUM(прил8!I306)</f>
        <v>76374</v>
      </c>
    </row>
    <row r="132" spans="1:7" s="43" customFormat="1" ht="17.25" customHeight="1" x14ac:dyDescent="0.25">
      <c r="A132" s="375" t="s">
        <v>564</v>
      </c>
      <c r="B132" s="376" t="s">
        <v>239</v>
      </c>
      <c r="C132" s="377" t="s">
        <v>12</v>
      </c>
      <c r="D132" s="378" t="s">
        <v>488</v>
      </c>
      <c r="E132" s="357"/>
      <c r="F132" s="541">
        <f>SUM(F133+F136+F138+F140+F143+F145+F147+F149+F151+F153+F164+F156+F158+F162)</f>
        <v>147127168</v>
      </c>
      <c r="G132" s="541">
        <f>SUM(G133+G136+G138+G140+G143+G145+G147+G149+G151+G153+G164+G156+G158+G162)</f>
        <v>145154516</v>
      </c>
    </row>
    <row r="133" spans="1:7" s="43" customFormat="1" ht="81" customHeight="1" x14ac:dyDescent="0.25">
      <c r="A133" s="76" t="s">
        <v>159</v>
      </c>
      <c r="B133" s="128" t="s">
        <v>239</v>
      </c>
      <c r="C133" s="167" t="s">
        <v>12</v>
      </c>
      <c r="D133" s="158" t="s">
        <v>556</v>
      </c>
      <c r="E133" s="30"/>
      <c r="F133" s="540">
        <f>SUM(F134:F135)</f>
        <v>116637288</v>
      </c>
      <c r="G133" s="540">
        <f>SUM(G134:G135)</f>
        <v>116637288</v>
      </c>
    </row>
    <row r="134" spans="1:7" s="43" customFormat="1" ht="47.25" x14ac:dyDescent="0.25">
      <c r="A134" s="135" t="s">
        <v>86</v>
      </c>
      <c r="B134" s="129" t="s">
        <v>239</v>
      </c>
      <c r="C134" s="164" t="s">
        <v>12</v>
      </c>
      <c r="D134" s="155" t="s">
        <v>556</v>
      </c>
      <c r="E134" s="54">
        <v>100</v>
      </c>
      <c r="F134" s="543">
        <f>SUM(прил8!H322)</f>
        <v>111638911</v>
      </c>
      <c r="G134" s="543">
        <f>SUM(прил8!I322)</f>
        <v>111638911</v>
      </c>
    </row>
    <row r="135" spans="1:7" s="43" customFormat="1" ht="30.75" customHeight="1" x14ac:dyDescent="0.25">
      <c r="A135" s="77" t="s">
        <v>673</v>
      </c>
      <c r="B135" s="129" t="s">
        <v>239</v>
      </c>
      <c r="C135" s="164" t="s">
        <v>12</v>
      </c>
      <c r="D135" s="155" t="s">
        <v>556</v>
      </c>
      <c r="E135" s="54">
        <v>200</v>
      </c>
      <c r="F135" s="543">
        <f>SUM(прил8!H323)</f>
        <v>4998377</v>
      </c>
      <c r="G135" s="543">
        <f>SUM(прил8!I323)</f>
        <v>4998377</v>
      </c>
    </row>
    <row r="136" spans="1:7" s="43" customFormat="1" ht="16.5" hidden="1" customHeight="1" x14ac:dyDescent="0.25">
      <c r="A136" s="76" t="s">
        <v>704</v>
      </c>
      <c r="B136" s="128" t="s">
        <v>239</v>
      </c>
      <c r="C136" s="167" t="s">
        <v>12</v>
      </c>
      <c r="D136" s="158" t="s">
        <v>703</v>
      </c>
      <c r="E136" s="30"/>
      <c r="F136" s="540">
        <f>SUM(F137)</f>
        <v>0</v>
      </c>
      <c r="G136" s="540">
        <f>SUM(G137)</f>
        <v>0</v>
      </c>
    </row>
    <row r="137" spans="1:7" s="43" customFormat="1" ht="30.75" hidden="1" customHeight="1" x14ac:dyDescent="0.25">
      <c r="A137" s="77" t="s">
        <v>673</v>
      </c>
      <c r="B137" s="129" t="s">
        <v>239</v>
      </c>
      <c r="C137" s="164" t="s">
        <v>12</v>
      </c>
      <c r="D137" s="155" t="s">
        <v>703</v>
      </c>
      <c r="E137" s="54">
        <v>200</v>
      </c>
      <c r="F137" s="543">
        <f>SUM(прил8!H325)</f>
        <v>0</v>
      </c>
      <c r="G137" s="543">
        <f>SUM(прил8!I325)</f>
        <v>0</v>
      </c>
    </row>
    <row r="138" spans="1:7" s="43" customFormat="1" ht="30.75" hidden="1" customHeight="1" x14ac:dyDescent="0.25">
      <c r="A138" s="76" t="s">
        <v>696</v>
      </c>
      <c r="B138" s="128" t="s">
        <v>239</v>
      </c>
      <c r="C138" s="167" t="s">
        <v>12</v>
      </c>
      <c r="D138" s="158" t="s">
        <v>695</v>
      </c>
      <c r="E138" s="30"/>
      <c r="F138" s="540">
        <f>SUM(F139)</f>
        <v>0</v>
      </c>
      <c r="G138" s="540">
        <f>SUM(G139)</f>
        <v>0</v>
      </c>
    </row>
    <row r="139" spans="1:7" s="43" customFormat="1" ht="48.75" hidden="1" customHeight="1" x14ac:dyDescent="0.25">
      <c r="A139" s="77" t="s">
        <v>86</v>
      </c>
      <c r="B139" s="129" t="s">
        <v>239</v>
      </c>
      <c r="C139" s="164" t="s">
        <v>12</v>
      </c>
      <c r="D139" s="155" t="s">
        <v>695</v>
      </c>
      <c r="E139" s="54">
        <v>100</v>
      </c>
      <c r="F139" s="543">
        <f>SUM(прил8!H327+прил8!H559)</f>
        <v>0</v>
      </c>
      <c r="G139" s="543">
        <f>SUM(прил8!I327+прил8!I559)</f>
        <v>0</v>
      </c>
    </row>
    <row r="140" spans="1:7" s="43" customFormat="1" ht="64.5" customHeight="1" x14ac:dyDescent="0.25">
      <c r="A140" s="76" t="s">
        <v>108</v>
      </c>
      <c r="B140" s="128" t="s">
        <v>239</v>
      </c>
      <c r="C140" s="167" t="s">
        <v>12</v>
      </c>
      <c r="D140" s="158" t="s">
        <v>590</v>
      </c>
      <c r="E140" s="30"/>
      <c r="F140" s="540">
        <f>SUM(F141:F142)</f>
        <v>8160090</v>
      </c>
      <c r="G140" s="540">
        <f>SUM(G141:G142)</f>
        <v>8160090</v>
      </c>
    </row>
    <row r="141" spans="1:7" s="43" customFormat="1" ht="30" customHeight="1" x14ac:dyDescent="0.25">
      <c r="A141" s="77" t="s">
        <v>673</v>
      </c>
      <c r="B141" s="129" t="s">
        <v>239</v>
      </c>
      <c r="C141" s="164" t="s">
        <v>12</v>
      </c>
      <c r="D141" s="155" t="s">
        <v>590</v>
      </c>
      <c r="E141" s="54">
        <v>200</v>
      </c>
      <c r="F141" s="543">
        <f>SUM(прил8!H561)</f>
        <v>31737</v>
      </c>
      <c r="G141" s="543">
        <f>SUM(прил8!I561)</f>
        <v>31737</v>
      </c>
    </row>
    <row r="142" spans="1:7" s="43" customFormat="1" ht="16.5" customHeight="1" x14ac:dyDescent="0.25">
      <c r="A142" s="77" t="s">
        <v>40</v>
      </c>
      <c r="B142" s="129" t="s">
        <v>239</v>
      </c>
      <c r="C142" s="164" t="s">
        <v>12</v>
      </c>
      <c r="D142" s="155" t="s">
        <v>590</v>
      </c>
      <c r="E142" s="54">
        <v>300</v>
      </c>
      <c r="F142" s="543">
        <f>SUM(прил8!H562)</f>
        <v>8128353</v>
      </c>
      <c r="G142" s="543">
        <f>SUM(прил8!I562)</f>
        <v>8128353</v>
      </c>
    </row>
    <row r="143" spans="1:7" s="43" customFormat="1" ht="64.5" hidden="1" customHeight="1" x14ac:dyDescent="0.25">
      <c r="A143" s="76" t="s">
        <v>697</v>
      </c>
      <c r="B143" s="128" t="s">
        <v>239</v>
      </c>
      <c r="C143" s="167" t="s">
        <v>12</v>
      </c>
      <c r="D143" s="158" t="s">
        <v>694</v>
      </c>
      <c r="E143" s="30"/>
      <c r="F143" s="540">
        <f>SUM(F144)</f>
        <v>0</v>
      </c>
      <c r="G143" s="540">
        <f>SUM(G144)</f>
        <v>0</v>
      </c>
    </row>
    <row r="144" spans="1:7" s="43" customFormat="1" ht="31.5" hidden="1" customHeight="1" x14ac:dyDescent="0.25">
      <c r="A144" s="77" t="s">
        <v>673</v>
      </c>
      <c r="B144" s="129" t="s">
        <v>239</v>
      </c>
      <c r="C144" s="164" t="s">
        <v>12</v>
      </c>
      <c r="D144" s="155" t="s">
        <v>694</v>
      </c>
      <c r="E144" s="54">
        <v>200</v>
      </c>
      <c r="F144" s="543">
        <f>SUM(прил8!H329)</f>
        <v>0</v>
      </c>
      <c r="G144" s="543">
        <f>SUM(прил8!I329)</f>
        <v>0</v>
      </c>
    </row>
    <row r="145" spans="1:7" s="43" customFormat="1" ht="19.5" hidden="1" customHeight="1" x14ac:dyDescent="0.25">
      <c r="A145" s="157" t="s">
        <v>451</v>
      </c>
      <c r="B145" s="128" t="s">
        <v>239</v>
      </c>
      <c r="C145" s="167" t="s">
        <v>12</v>
      </c>
      <c r="D145" s="158" t="s">
        <v>557</v>
      </c>
      <c r="E145" s="30"/>
      <c r="F145" s="540">
        <f>SUM(F146)</f>
        <v>0</v>
      </c>
      <c r="G145" s="540">
        <f>SUM(G146)</f>
        <v>0</v>
      </c>
    </row>
    <row r="146" spans="1:7" s="43" customFormat="1" ht="47.25" hidden="1" x14ac:dyDescent="0.25">
      <c r="A146" s="135" t="s">
        <v>86</v>
      </c>
      <c r="B146" s="129" t="s">
        <v>239</v>
      </c>
      <c r="C146" s="164" t="s">
        <v>12</v>
      </c>
      <c r="D146" s="155" t="s">
        <v>557</v>
      </c>
      <c r="E146" s="54">
        <v>100</v>
      </c>
      <c r="F146" s="543">
        <f>SUM(прил8!H331)</f>
        <v>0</v>
      </c>
      <c r="G146" s="543">
        <f>SUM(прил8!I331)</f>
        <v>0</v>
      </c>
    </row>
    <row r="147" spans="1:7" s="43" customFormat="1" ht="47.25" hidden="1" x14ac:dyDescent="0.25">
      <c r="A147" s="157" t="s">
        <v>931</v>
      </c>
      <c r="B147" s="128" t="s">
        <v>239</v>
      </c>
      <c r="C147" s="167" t="s">
        <v>12</v>
      </c>
      <c r="D147" s="158" t="s">
        <v>932</v>
      </c>
      <c r="E147" s="30"/>
      <c r="F147" s="540">
        <f>SUM(F148)</f>
        <v>0</v>
      </c>
      <c r="G147" s="540">
        <f>SUM(G148)</f>
        <v>0</v>
      </c>
    </row>
    <row r="148" spans="1:7" s="43" customFormat="1" ht="31.5" hidden="1" x14ac:dyDescent="0.25">
      <c r="A148" s="135" t="s">
        <v>673</v>
      </c>
      <c r="B148" s="129" t="s">
        <v>239</v>
      </c>
      <c r="C148" s="164" t="s">
        <v>12</v>
      </c>
      <c r="D148" s="155" t="s">
        <v>932</v>
      </c>
      <c r="E148" s="54">
        <v>200</v>
      </c>
      <c r="F148" s="543">
        <f>SUM(прил8!H332)</f>
        <v>0</v>
      </c>
      <c r="G148" s="543">
        <f>SUM(прил8!I332)</f>
        <v>0</v>
      </c>
    </row>
    <row r="149" spans="1:7" s="43" customFormat="1" ht="31.5" hidden="1" x14ac:dyDescent="0.25">
      <c r="A149" s="157" t="s">
        <v>933</v>
      </c>
      <c r="B149" s="128" t="s">
        <v>239</v>
      </c>
      <c r="C149" s="167" t="s">
        <v>12</v>
      </c>
      <c r="D149" s="158" t="s">
        <v>934</v>
      </c>
      <c r="E149" s="30"/>
      <c r="F149" s="540">
        <f>SUM(F150)</f>
        <v>0</v>
      </c>
      <c r="G149" s="540">
        <f>SUM(G150)</f>
        <v>0</v>
      </c>
    </row>
    <row r="150" spans="1:7" s="43" customFormat="1" ht="31.5" hidden="1" x14ac:dyDescent="0.25">
      <c r="A150" s="135" t="s">
        <v>673</v>
      </c>
      <c r="B150" s="129" t="s">
        <v>239</v>
      </c>
      <c r="C150" s="164" t="s">
        <v>12</v>
      </c>
      <c r="D150" s="155" t="s">
        <v>934</v>
      </c>
      <c r="E150" s="54">
        <v>200</v>
      </c>
      <c r="F150" s="543">
        <f>SUM(прил8!H335)</f>
        <v>0</v>
      </c>
      <c r="G150" s="543">
        <f>SUM(прил8!I335)</f>
        <v>0</v>
      </c>
    </row>
    <row r="151" spans="1:7" s="43" customFormat="1" ht="31.5" hidden="1" x14ac:dyDescent="0.25">
      <c r="A151" s="157" t="s">
        <v>670</v>
      </c>
      <c r="B151" s="128" t="s">
        <v>239</v>
      </c>
      <c r="C151" s="167" t="s">
        <v>12</v>
      </c>
      <c r="D151" s="158" t="s">
        <v>669</v>
      </c>
      <c r="E151" s="30"/>
      <c r="F151" s="540">
        <f>SUM(F152)</f>
        <v>0</v>
      </c>
      <c r="G151" s="540">
        <f>SUM(G152)</f>
        <v>0</v>
      </c>
    </row>
    <row r="152" spans="1:7" s="43" customFormat="1" ht="32.25" hidden="1" customHeight="1" x14ac:dyDescent="0.25">
      <c r="A152" s="77" t="s">
        <v>673</v>
      </c>
      <c r="B152" s="129" t="s">
        <v>239</v>
      </c>
      <c r="C152" s="164" t="s">
        <v>12</v>
      </c>
      <c r="D152" s="155" t="s">
        <v>669</v>
      </c>
      <c r="E152" s="54">
        <v>200</v>
      </c>
      <c r="F152" s="543">
        <f>SUM(прил8!H336)</f>
        <v>0</v>
      </c>
      <c r="G152" s="543">
        <f>SUM(прил8!I336)</f>
        <v>0</v>
      </c>
    </row>
    <row r="153" spans="1:7" s="43" customFormat="1" ht="31.5" x14ac:dyDescent="0.25">
      <c r="A153" s="76" t="s">
        <v>558</v>
      </c>
      <c r="B153" s="128" t="s">
        <v>239</v>
      </c>
      <c r="C153" s="167" t="s">
        <v>12</v>
      </c>
      <c r="D153" s="158" t="s">
        <v>559</v>
      </c>
      <c r="E153" s="30"/>
      <c r="F153" s="540">
        <f>SUM(F154:F155)</f>
        <v>771191</v>
      </c>
      <c r="G153" s="540">
        <f>SUM(G154:G155)</f>
        <v>771191</v>
      </c>
    </row>
    <row r="154" spans="1:7" s="43" customFormat="1" ht="47.25" x14ac:dyDescent="0.25">
      <c r="A154" s="77" t="s">
        <v>86</v>
      </c>
      <c r="B154" s="129" t="s">
        <v>239</v>
      </c>
      <c r="C154" s="164" t="s">
        <v>12</v>
      </c>
      <c r="D154" s="155" t="s">
        <v>559</v>
      </c>
      <c r="E154" s="54">
        <v>100</v>
      </c>
      <c r="F154" s="543">
        <f>SUM(прил8!H339)</f>
        <v>562294</v>
      </c>
      <c r="G154" s="543">
        <f>SUM(прил8!I339)</f>
        <v>562294</v>
      </c>
    </row>
    <row r="155" spans="1:7" s="43" customFormat="1" ht="15.75" customHeight="1" x14ac:dyDescent="0.25">
      <c r="A155" s="77" t="s">
        <v>40</v>
      </c>
      <c r="B155" s="129" t="s">
        <v>239</v>
      </c>
      <c r="C155" s="164" t="s">
        <v>12</v>
      </c>
      <c r="D155" s="155" t="s">
        <v>559</v>
      </c>
      <c r="E155" s="54">
        <v>300</v>
      </c>
      <c r="F155" s="543">
        <f>SUM(прил8!H340+прил8!H564)</f>
        <v>208897</v>
      </c>
      <c r="G155" s="543">
        <f>SUM(прил8!I340+прил8!I564)</f>
        <v>208897</v>
      </c>
    </row>
    <row r="156" spans="1:7" s="43" customFormat="1" ht="47.25" x14ac:dyDescent="0.25">
      <c r="A156" s="76" t="s">
        <v>977</v>
      </c>
      <c r="B156" s="128" t="s">
        <v>239</v>
      </c>
      <c r="C156" s="167" t="s">
        <v>12</v>
      </c>
      <c r="D156" s="158" t="s">
        <v>560</v>
      </c>
      <c r="E156" s="30"/>
      <c r="F156" s="540">
        <f>SUM(F157)</f>
        <v>1475000</v>
      </c>
      <c r="G156" s="540">
        <f>SUM(G157)</f>
        <v>1475000</v>
      </c>
    </row>
    <row r="157" spans="1:7" s="43" customFormat="1" ht="30.75" customHeight="1" x14ac:dyDescent="0.25">
      <c r="A157" s="77" t="s">
        <v>673</v>
      </c>
      <c r="B157" s="129" t="s">
        <v>239</v>
      </c>
      <c r="C157" s="164" t="s">
        <v>12</v>
      </c>
      <c r="D157" s="155" t="s">
        <v>560</v>
      </c>
      <c r="E157" s="54">
        <v>200</v>
      </c>
      <c r="F157" s="543">
        <f>SUM(прил8!H342)</f>
        <v>1475000</v>
      </c>
      <c r="G157" s="543">
        <f>SUM(прил8!I342)</f>
        <v>1475000</v>
      </c>
    </row>
    <row r="158" spans="1:7" s="43" customFormat="1" ht="31.5" x14ac:dyDescent="0.25">
      <c r="A158" s="76" t="s">
        <v>96</v>
      </c>
      <c r="B158" s="128" t="s">
        <v>239</v>
      </c>
      <c r="C158" s="167" t="s">
        <v>12</v>
      </c>
      <c r="D158" s="158" t="s">
        <v>520</v>
      </c>
      <c r="E158" s="30"/>
      <c r="F158" s="540">
        <f>SUM(F159:F161)</f>
        <v>19948599</v>
      </c>
      <c r="G158" s="540">
        <f>SUM(G159:G161)</f>
        <v>17975947</v>
      </c>
    </row>
    <row r="159" spans="1:7" s="43" customFormat="1" ht="47.25" x14ac:dyDescent="0.25">
      <c r="A159" s="77" t="s">
        <v>86</v>
      </c>
      <c r="B159" s="129" t="s">
        <v>239</v>
      </c>
      <c r="C159" s="164" t="s">
        <v>12</v>
      </c>
      <c r="D159" s="155" t="s">
        <v>520</v>
      </c>
      <c r="E159" s="54">
        <v>100</v>
      </c>
      <c r="F159" s="543">
        <f>SUM(прил8!H344)</f>
        <v>1812634</v>
      </c>
      <c r="G159" s="543">
        <f>SUM(прил8!I344)</f>
        <v>1812634</v>
      </c>
    </row>
    <row r="160" spans="1:7" s="43" customFormat="1" ht="30" customHeight="1" x14ac:dyDescent="0.25">
      <c r="A160" s="77" t="s">
        <v>673</v>
      </c>
      <c r="B160" s="129" t="s">
        <v>239</v>
      </c>
      <c r="C160" s="164" t="s">
        <v>12</v>
      </c>
      <c r="D160" s="155" t="s">
        <v>520</v>
      </c>
      <c r="E160" s="54">
        <v>200</v>
      </c>
      <c r="F160" s="543">
        <f>SUM(прил8!H345)</f>
        <v>15123969</v>
      </c>
      <c r="G160" s="543">
        <f>SUM(прил8!I345)</f>
        <v>13151317</v>
      </c>
    </row>
    <row r="161" spans="1:7" s="43" customFormat="1" ht="16.5" customHeight="1" x14ac:dyDescent="0.25">
      <c r="A161" s="77" t="s">
        <v>18</v>
      </c>
      <c r="B161" s="129" t="s">
        <v>239</v>
      </c>
      <c r="C161" s="164" t="s">
        <v>12</v>
      </c>
      <c r="D161" s="155" t="s">
        <v>520</v>
      </c>
      <c r="E161" s="54">
        <v>800</v>
      </c>
      <c r="F161" s="543">
        <f>SUM(прил8!H346)</f>
        <v>3011996</v>
      </c>
      <c r="G161" s="543">
        <f>SUM(прил8!I346)</f>
        <v>3011996</v>
      </c>
    </row>
    <row r="162" spans="1:7" s="43" customFormat="1" ht="30.75" hidden="1" customHeight="1" x14ac:dyDescent="0.25">
      <c r="A162" s="76" t="s">
        <v>668</v>
      </c>
      <c r="B162" s="128" t="s">
        <v>239</v>
      </c>
      <c r="C162" s="167" t="s">
        <v>12</v>
      </c>
      <c r="D162" s="158" t="s">
        <v>667</v>
      </c>
      <c r="E162" s="30"/>
      <c r="F162" s="540">
        <f>SUM(F163)</f>
        <v>0</v>
      </c>
      <c r="G162" s="540">
        <f>SUM(G163)</f>
        <v>0</v>
      </c>
    </row>
    <row r="163" spans="1:7" s="43" customFormat="1" ht="31.5" hidden="1" customHeight="1" x14ac:dyDescent="0.25">
      <c r="A163" s="77" t="s">
        <v>673</v>
      </c>
      <c r="B163" s="129" t="s">
        <v>239</v>
      </c>
      <c r="C163" s="164" t="s">
        <v>12</v>
      </c>
      <c r="D163" s="155" t="s">
        <v>667</v>
      </c>
      <c r="E163" s="54" t="s">
        <v>16</v>
      </c>
      <c r="F163" s="543">
        <f>SUM(прил8!H348)</f>
        <v>0</v>
      </c>
      <c r="G163" s="543">
        <f>SUM(прил8!I348)</f>
        <v>0</v>
      </c>
    </row>
    <row r="164" spans="1:7" s="43" customFormat="1" ht="18.75" customHeight="1" x14ac:dyDescent="0.25">
      <c r="A164" s="76" t="s">
        <v>672</v>
      </c>
      <c r="B164" s="128" t="s">
        <v>239</v>
      </c>
      <c r="C164" s="167" t="s">
        <v>12</v>
      </c>
      <c r="D164" s="158" t="s">
        <v>671</v>
      </c>
      <c r="E164" s="30"/>
      <c r="F164" s="540">
        <f>SUM(F165)</f>
        <v>135000</v>
      </c>
      <c r="G164" s="540">
        <f>SUM(G165)</f>
        <v>135000</v>
      </c>
    </row>
    <row r="165" spans="1:7" s="43" customFormat="1" ht="30.75" customHeight="1" x14ac:dyDescent="0.25">
      <c r="A165" s="77" t="s">
        <v>673</v>
      </c>
      <c r="B165" s="129" t="s">
        <v>239</v>
      </c>
      <c r="C165" s="164" t="s">
        <v>12</v>
      </c>
      <c r="D165" s="155" t="s">
        <v>671</v>
      </c>
      <c r="E165" s="54">
        <v>200</v>
      </c>
      <c r="F165" s="543">
        <f>SUM(прил8!H350)</f>
        <v>135000</v>
      </c>
      <c r="G165" s="543">
        <f>SUM(прил8!I350)</f>
        <v>135000</v>
      </c>
    </row>
    <row r="166" spans="1:7" s="43" customFormat="1" ht="47.25" x14ac:dyDescent="0.25">
      <c r="A166" s="152" t="s">
        <v>269</v>
      </c>
      <c r="B166" s="160" t="s">
        <v>240</v>
      </c>
      <c r="C166" s="169" t="s">
        <v>487</v>
      </c>
      <c r="D166" s="156" t="s">
        <v>488</v>
      </c>
      <c r="E166" s="153"/>
      <c r="F166" s="601">
        <f>SUM(F167)</f>
        <v>8858297</v>
      </c>
      <c r="G166" s="601">
        <f>SUM(G167)</f>
        <v>8858297</v>
      </c>
    </row>
    <row r="167" spans="1:7" s="43" customFormat="1" ht="31.5" x14ac:dyDescent="0.25">
      <c r="A167" s="354" t="s">
        <v>568</v>
      </c>
      <c r="B167" s="376" t="s">
        <v>240</v>
      </c>
      <c r="C167" s="377" t="s">
        <v>10</v>
      </c>
      <c r="D167" s="378" t="s">
        <v>488</v>
      </c>
      <c r="E167" s="357"/>
      <c r="F167" s="541">
        <f>SUM(F168+F170+F173+F177)</f>
        <v>8858297</v>
      </c>
      <c r="G167" s="541">
        <f>SUM(G168+G170+G173+G177)</f>
        <v>8858297</v>
      </c>
    </row>
    <row r="168" spans="1:7" s="43" customFormat="1" ht="31.5" hidden="1" x14ac:dyDescent="0.25">
      <c r="A168" s="157" t="s">
        <v>696</v>
      </c>
      <c r="B168" s="128" t="s">
        <v>240</v>
      </c>
      <c r="C168" s="167" t="s">
        <v>10</v>
      </c>
      <c r="D168" s="158" t="s">
        <v>695</v>
      </c>
      <c r="E168" s="30"/>
      <c r="F168" s="540">
        <f>SUM(F169)</f>
        <v>0</v>
      </c>
      <c r="G168" s="540">
        <f>SUM(G169)</f>
        <v>0</v>
      </c>
    </row>
    <row r="169" spans="1:7" s="43" customFormat="1" ht="18" hidden="1" customHeight="1" x14ac:dyDescent="0.25">
      <c r="A169" s="77" t="s">
        <v>40</v>
      </c>
      <c r="B169" s="129" t="s">
        <v>240</v>
      </c>
      <c r="C169" s="164" t="s">
        <v>10</v>
      </c>
      <c r="D169" s="155" t="s">
        <v>695</v>
      </c>
      <c r="E169" s="54">
        <v>300</v>
      </c>
      <c r="F169" s="543">
        <f>SUM(прил8!H568)</f>
        <v>0</v>
      </c>
      <c r="G169" s="543">
        <f>SUM(прил8!I568)</f>
        <v>0</v>
      </c>
    </row>
    <row r="170" spans="1:7" s="43" customFormat="1" ht="63" customHeight="1" x14ac:dyDescent="0.25">
      <c r="A170" s="76" t="s">
        <v>108</v>
      </c>
      <c r="B170" s="128" t="s">
        <v>240</v>
      </c>
      <c r="C170" s="167" t="s">
        <v>10</v>
      </c>
      <c r="D170" s="158" t="s">
        <v>590</v>
      </c>
      <c r="E170" s="30"/>
      <c r="F170" s="540">
        <f>SUM(F171:F172)</f>
        <v>125300</v>
      </c>
      <c r="G170" s="540">
        <f>SUM(G171:G172)</f>
        <v>125300</v>
      </c>
    </row>
    <row r="171" spans="1:7" s="43" customFormat="1" ht="15.75" hidden="1" customHeight="1" x14ac:dyDescent="0.25">
      <c r="A171" s="77" t="s">
        <v>673</v>
      </c>
      <c r="B171" s="129" t="s">
        <v>240</v>
      </c>
      <c r="C171" s="164" t="s">
        <v>10</v>
      </c>
      <c r="D171" s="155" t="s">
        <v>590</v>
      </c>
      <c r="E171" s="54">
        <v>200</v>
      </c>
      <c r="F171" s="543"/>
      <c r="G171" s="543"/>
    </row>
    <row r="172" spans="1:7" s="43" customFormat="1" ht="17.25" customHeight="1" x14ac:dyDescent="0.25">
      <c r="A172" s="77" t="s">
        <v>40</v>
      </c>
      <c r="B172" s="129" t="s">
        <v>240</v>
      </c>
      <c r="C172" s="164" t="s">
        <v>10</v>
      </c>
      <c r="D172" s="155" t="s">
        <v>590</v>
      </c>
      <c r="E172" s="54">
        <v>300</v>
      </c>
      <c r="F172" s="543">
        <f>SUM(прил8!H571)</f>
        <v>125300</v>
      </c>
      <c r="G172" s="543">
        <f>SUM(прил8!I571)</f>
        <v>125300</v>
      </c>
    </row>
    <row r="173" spans="1:7" s="43" customFormat="1" ht="31.5" x14ac:dyDescent="0.25">
      <c r="A173" s="76" t="s">
        <v>96</v>
      </c>
      <c r="B173" s="128" t="s">
        <v>240</v>
      </c>
      <c r="C173" s="167" t="s">
        <v>10</v>
      </c>
      <c r="D173" s="158" t="s">
        <v>520</v>
      </c>
      <c r="E173" s="30"/>
      <c r="F173" s="540">
        <f>SUM(F174:F176)</f>
        <v>8710573</v>
      </c>
      <c r="G173" s="540">
        <f>SUM(G174:G176)</f>
        <v>8710573</v>
      </c>
    </row>
    <row r="174" spans="1:7" s="43" customFormat="1" ht="47.25" x14ac:dyDescent="0.25">
      <c r="A174" s="77" t="s">
        <v>86</v>
      </c>
      <c r="B174" s="129" t="s">
        <v>240</v>
      </c>
      <c r="C174" s="164" t="s">
        <v>10</v>
      </c>
      <c r="D174" s="155" t="s">
        <v>520</v>
      </c>
      <c r="E174" s="54">
        <v>100</v>
      </c>
      <c r="F174" s="543">
        <f>SUM(прил8!H389)</f>
        <v>5658008</v>
      </c>
      <c r="G174" s="543">
        <f>SUM(прил8!I389)</f>
        <v>5658008</v>
      </c>
    </row>
    <row r="175" spans="1:7" s="43" customFormat="1" ht="30" customHeight="1" x14ac:dyDescent="0.25">
      <c r="A175" s="77" t="s">
        <v>673</v>
      </c>
      <c r="B175" s="129" t="s">
        <v>240</v>
      </c>
      <c r="C175" s="164" t="s">
        <v>10</v>
      </c>
      <c r="D175" s="155" t="s">
        <v>520</v>
      </c>
      <c r="E175" s="54">
        <v>200</v>
      </c>
      <c r="F175" s="543">
        <f>SUM(прил8!H390)</f>
        <v>1753513</v>
      </c>
      <c r="G175" s="543">
        <f>SUM(прил8!I390)</f>
        <v>1753513</v>
      </c>
    </row>
    <row r="176" spans="1:7" s="43" customFormat="1" ht="15.75" customHeight="1" x14ac:dyDescent="0.25">
      <c r="A176" s="77" t="s">
        <v>18</v>
      </c>
      <c r="B176" s="129" t="s">
        <v>240</v>
      </c>
      <c r="C176" s="164" t="s">
        <v>10</v>
      </c>
      <c r="D176" s="155" t="s">
        <v>520</v>
      </c>
      <c r="E176" s="54">
        <v>800</v>
      </c>
      <c r="F176" s="543">
        <f>SUM(прил8!H391)</f>
        <v>1299052</v>
      </c>
      <c r="G176" s="543">
        <f>SUM(прил8!I391)</f>
        <v>1299052</v>
      </c>
    </row>
    <row r="177" spans="1:7" s="43" customFormat="1" ht="33" customHeight="1" x14ac:dyDescent="0.25">
      <c r="A177" s="76" t="s">
        <v>558</v>
      </c>
      <c r="B177" s="128" t="s">
        <v>240</v>
      </c>
      <c r="C177" s="167" t="s">
        <v>10</v>
      </c>
      <c r="D177" s="158" t="s">
        <v>559</v>
      </c>
      <c r="E177" s="30"/>
      <c r="F177" s="540">
        <f>SUM(F178)</f>
        <v>22424</v>
      </c>
      <c r="G177" s="540">
        <f>SUM(G178)</f>
        <v>22424</v>
      </c>
    </row>
    <row r="178" spans="1:7" s="43" customFormat="1" ht="15.75" customHeight="1" x14ac:dyDescent="0.25">
      <c r="A178" s="77" t="s">
        <v>40</v>
      </c>
      <c r="B178" s="129" t="s">
        <v>240</v>
      </c>
      <c r="C178" s="164" t="s">
        <v>10</v>
      </c>
      <c r="D178" s="155" t="s">
        <v>559</v>
      </c>
      <c r="E178" s="54">
        <v>300</v>
      </c>
      <c r="F178" s="543">
        <f>SUM(прил8!H573)</f>
        <v>22424</v>
      </c>
      <c r="G178" s="543">
        <f>SUM(прил8!I573)</f>
        <v>22424</v>
      </c>
    </row>
    <row r="179" spans="1:7" s="43" customFormat="1" ht="63" x14ac:dyDescent="0.25">
      <c r="A179" s="152" t="s">
        <v>270</v>
      </c>
      <c r="B179" s="160" t="s">
        <v>241</v>
      </c>
      <c r="C179" s="169" t="s">
        <v>487</v>
      </c>
      <c r="D179" s="156" t="s">
        <v>488</v>
      </c>
      <c r="E179" s="153"/>
      <c r="F179" s="601">
        <f t="shared" ref="F179:G181" si="0">SUM(F180)</f>
        <v>200000</v>
      </c>
      <c r="G179" s="601">
        <f t="shared" si="0"/>
        <v>200000</v>
      </c>
    </row>
    <row r="180" spans="1:7" s="43" customFormat="1" ht="31.5" x14ac:dyDescent="0.25">
      <c r="A180" s="354" t="s">
        <v>561</v>
      </c>
      <c r="B180" s="376" t="s">
        <v>241</v>
      </c>
      <c r="C180" s="377" t="s">
        <v>10</v>
      </c>
      <c r="D180" s="378" t="s">
        <v>488</v>
      </c>
      <c r="E180" s="357"/>
      <c r="F180" s="541">
        <f t="shared" si="0"/>
        <v>200000</v>
      </c>
      <c r="G180" s="541">
        <f t="shared" si="0"/>
        <v>200000</v>
      </c>
    </row>
    <row r="181" spans="1:7" s="43" customFormat="1" ht="17.25" customHeight="1" x14ac:dyDescent="0.25">
      <c r="A181" s="76" t="s">
        <v>562</v>
      </c>
      <c r="B181" s="128" t="s">
        <v>241</v>
      </c>
      <c r="C181" s="167" t="s">
        <v>10</v>
      </c>
      <c r="D181" s="158" t="s">
        <v>563</v>
      </c>
      <c r="E181" s="30"/>
      <c r="F181" s="540">
        <f t="shared" si="0"/>
        <v>200000</v>
      </c>
      <c r="G181" s="540">
        <f t="shared" si="0"/>
        <v>200000</v>
      </c>
    </row>
    <row r="182" spans="1:7" s="43" customFormat="1" ht="31.5" customHeight="1" x14ac:dyDescent="0.25">
      <c r="A182" s="77" t="s">
        <v>673</v>
      </c>
      <c r="B182" s="129" t="s">
        <v>241</v>
      </c>
      <c r="C182" s="164" t="s">
        <v>10</v>
      </c>
      <c r="D182" s="155" t="s">
        <v>563</v>
      </c>
      <c r="E182" s="54">
        <v>200</v>
      </c>
      <c r="F182" s="543">
        <f>SUM(прил8!H354)</f>
        <v>200000</v>
      </c>
      <c r="G182" s="543">
        <f>SUM(прил8!I354)</f>
        <v>200000</v>
      </c>
    </row>
    <row r="183" spans="1:7" s="43" customFormat="1" ht="48" customHeight="1" x14ac:dyDescent="0.25">
      <c r="A183" s="159" t="s">
        <v>169</v>
      </c>
      <c r="B183" s="160" t="s">
        <v>244</v>
      </c>
      <c r="C183" s="169" t="s">
        <v>487</v>
      </c>
      <c r="D183" s="156" t="s">
        <v>488</v>
      </c>
      <c r="E183" s="153"/>
      <c r="F183" s="601">
        <f>SUM(F184+F191)</f>
        <v>8581762</v>
      </c>
      <c r="G183" s="601">
        <f>SUM(G184+G191)</f>
        <v>8581762</v>
      </c>
    </row>
    <row r="184" spans="1:7" s="43" customFormat="1" ht="33" customHeight="1" x14ac:dyDescent="0.25">
      <c r="A184" s="375" t="s">
        <v>575</v>
      </c>
      <c r="B184" s="376" t="s">
        <v>244</v>
      </c>
      <c r="C184" s="377" t="s">
        <v>10</v>
      </c>
      <c r="D184" s="378" t="s">
        <v>488</v>
      </c>
      <c r="E184" s="357"/>
      <c r="F184" s="541">
        <f>SUM(F185+F187)</f>
        <v>7105657</v>
      </c>
      <c r="G184" s="541">
        <f>SUM(G185+G187)</f>
        <v>7105657</v>
      </c>
    </row>
    <row r="185" spans="1:7" s="43" customFormat="1" ht="31.5" x14ac:dyDescent="0.25">
      <c r="A185" s="74" t="s">
        <v>170</v>
      </c>
      <c r="B185" s="128" t="s">
        <v>244</v>
      </c>
      <c r="C185" s="167" t="s">
        <v>10</v>
      </c>
      <c r="D185" s="158" t="s">
        <v>576</v>
      </c>
      <c r="E185" s="30"/>
      <c r="F185" s="540">
        <f>SUM(F186)</f>
        <v>87569</v>
      </c>
      <c r="G185" s="540">
        <f>SUM(G186)</f>
        <v>87569</v>
      </c>
    </row>
    <row r="186" spans="1:7" s="43" customFormat="1" ht="47.25" x14ac:dyDescent="0.25">
      <c r="A186" s="165" t="s">
        <v>86</v>
      </c>
      <c r="B186" s="129" t="s">
        <v>244</v>
      </c>
      <c r="C186" s="164" t="s">
        <v>10</v>
      </c>
      <c r="D186" s="155" t="s">
        <v>576</v>
      </c>
      <c r="E186" s="54">
        <v>100</v>
      </c>
      <c r="F186" s="543">
        <f>SUM(прил8!H427)</f>
        <v>87569</v>
      </c>
      <c r="G186" s="543">
        <f>SUM(прил8!I427)</f>
        <v>87569</v>
      </c>
    </row>
    <row r="187" spans="1:7" s="43" customFormat="1" ht="31.5" x14ac:dyDescent="0.25">
      <c r="A187" s="74" t="s">
        <v>96</v>
      </c>
      <c r="B187" s="128" t="s">
        <v>244</v>
      </c>
      <c r="C187" s="167" t="s">
        <v>10</v>
      </c>
      <c r="D187" s="158" t="s">
        <v>520</v>
      </c>
      <c r="E187" s="30"/>
      <c r="F187" s="540">
        <f>SUM(F188:F190)</f>
        <v>7018088</v>
      </c>
      <c r="G187" s="540">
        <f>SUM(G188:G190)</f>
        <v>7018088</v>
      </c>
    </row>
    <row r="188" spans="1:7" s="43" customFormat="1" ht="47.25" x14ac:dyDescent="0.25">
      <c r="A188" s="165" t="s">
        <v>86</v>
      </c>
      <c r="B188" s="129" t="s">
        <v>244</v>
      </c>
      <c r="C188" s="164" t="s">
        <v>10</v>
      </c>
      <c r="D188" s="155" t="s">
        <v>520</v>
      </c>
      <c r="E188" s="54">
        <v>100</v>
      </c>
      <c r="F188" s="543">
        <f>SUM(прил8!H429)</f>
        <v>6416632</v>
      </c>
      <c r="G188" s="543">
        <f>SUM(прил8!I429)</f>
        <v>6416632</v>
      </c>
    </row>
    <row r="189" spans="1:7" s="43" customFormat="1" ht="30" customHeight="1" x14ac:dyDescent="0.25">
      <c r="A189" s="77" t="s">
        <v>673</v>
      </c>
      <c r="B189" s="129" t="s">
        <v>244</v>
      </c>
      <c r="C189" s="164" t="s">
        <v>10</v>
      </c>
      <c r="D189" s="155" t="s">
        <v>520</v>
      </c>
      <c r="E189" s="54">
        <v>200</v>
      </c>
      <c r="F189" s="543">
        <f>SUM(прил8!H430)</f>
        <v>598026</v>
      </c>
      <c r="G189" s="543">
        <f>SUM(прил8!I430)</f>
        <v>598026</v>
      </c>
    </row>
    <row r="190" spans="1:7" s="43" customFormat="1" ht="15.75" customHeight="1" x14ac:dyDescent="0.25">
      <c r="A190" s="77" t="s">
        <v>18</v>
      </c>
      <c r="B190" s="129" t="s">
        <v>244</v>
      </c>
      <c r="C190" s="164" t="s">
        <v>10</v>
      </c>
      <c r="D190" s="155" t="s">
        <v>520</v>
      </c>
      <c r="E190" s="54">
        <v>800</v>
      </c>
      <c r="F190" s="543">
        <f>SUM(прил8!H431)</f>
        <v>3430</v>
      </c>
      <c r="G190" s="543">
        <f>SUM(прил8!I431)</f>
        <v>3430</v>
      </c>
    </row>
    <row r="191" spans="1:7" s="43" customFormat="1" ht="62.25" customHeight="1" x14ac:dyDescent="0.25">
      <c r="A191" s="375" t="s">
        <v>1146</v>
      </c>
      <c r="B191" s="376" t="s">
        <v>244</v>
      </c>
      <c r="C191" s="377" t="s">
        <v>12</v>
      </c>
      <c r="D191" s="378" t="s">
        <v>488</v>
      </c>
      <c r="E191" s="357"/>
      <c r="F191" s="541">
        <f>SUM(F192)</f>
        <v>1476105</v>
      </c>
      <c r="G191" s="541">
        <f>SUM(G192)</f>
        <v>1476105</v>
      </c>
    </row>
    <row r="192" spans="1:7" s="43" customFormat="1" ht="31.5" x14ac:dyDescent="0.25">
      <c r="A192" s="74" t="s">
        <v>85</v>
      </c>
      <c r="B192" s="128" t="s">
        <v>244</v>
      </c>
      <c r="C192" s="167" t="s">
        <v>12</v>
      </c>
      <c r="D192" s="158" t="s">
        <v>492</v>
      </c>
      <c r="E192" s="30"/>
      <c r="F192" s="540">
        <f>SUM(F193:F194)</f>
        <v>1476105</v>
      </c>
      <c r="G192" s="540">
        <f>SUM(G193:G194)</f>
        <v>1476105</v>
      </c>
    </row>
    <row r="193" spans="1:7" s="43" customFormat="1" ht="47.25" x14ac:dyDescent="0.25">
      <c r="A193" s="165" t="s">
        <v>86</v>
      </c>
      <c r="B193" s="129" t="s">
        <v>244</v>
      </c>
      <c r="C193" s="164" t="s">
        <v>12</v>
      </c>
      <c r="D193" s="155" t="s">
        <v>492</v>
      </c>
      <c r="E193" s="54">
        <v>100</v>
      </c>
      <c r="F193" s="543">
        <f>SUM(прил8!H434)</f>
        <v>1476105</v>
      </c>
      <c r="G193" s="543">
        <f>SUM(прил8!I434)</f>
        <v>1476105</v>
      </c>
    </row>
    <row r="194" spans="1:7" s="43" customFormat="1" ht="31.5" hidden="1" x14ac:dyDescent="0.25">
      <c r="A194" s="77" t="s">
        <v>673</v>
      </c>
      <c r="B194" s="129" t="s">
        <v>244</v>
      </c>
      <c r="C194" s="164" t="s">
        <v>12</v>
      </c>
      <c r="D194" s="155" t="s">
        <v>492</v>
      </c>
      <c r="E194" s="54">
        <v>200</v>
      </c>
      <c r="F194" s="543"/>
      <c r="G194" s="543"/>
    </row>
    <row r="195" spans="1:7" ht="51" customHeight="1" x14ac:dyDescent="0.25">
      <c r="A195" s="59" t="s">
        <v>138</v>
      </c>
      <c r="B195" s="161" t="s">
        <v>513</v>
      </c>
      <c r="C195" s="274" t="s">
        <v>487</v>
      </c>
      <c r="D195" s="162" t="s">
        <v>488</v>
      </c>
      <c r="E195" s="137"/>
      <c r="F195" s="594">
        <f>SUM(F196)</f>
        <v>314250</v>
      </c>
      <c r="G195" s="594">
        <f>SUM(G196)</f>
        <v>314250</v>
      </c>
    </row>
    <row r="196" spans="1:7" s="43" customFormat="1" ht="66" customHeight="1" x14ac:dyDescent="0.25">
      <c r="A196" s="148" t="s">
        <v>139</v>
      </c>
      <c r="B196" s="160" t="s">
        <v>211</v>
      </c>
      <c r="C196" s="169" t="s">
        <v>487</v>
      </c>
      <c r="D196" s="156" t="s">
        <v>488</v>
      </c>
      <c r="E196" s="166"/>
      <c r="F196" s="601">
        <f>SUM(F197)</f>
        <v>314250</v>
      </c>
      <c r="G196" s="601">
        <f>SUM(G197)</f>
        <v>314250</v>
      </c>
    </row>
    <row r="197" spans="1:7" s="43" customFormat="1" ht="45.75" customHeight="1" x14ac:dyDescent="0.25">
      <c r="A197" s="348" t="s">
        <v>514</v>
      </c>
      <c r="B197" s="376" t="s">
        <v>211</v>
      </c>
      <c r="C197" s="377" t="s">
        <v>10</v>
      </c>
      <c r="D197" s="378" t="s">
        <v>488</v>
      </c>
      <c r="E197" s="385"/>
      <c r="F197" s="541">
        <f>SUM(F198+F200+F202)</f>
        <v>314250</v>
      </c>
      <c r="G197" s="541">
        <f>SUM(G198+G200+G202)</f>
        <v>314250</v>
      </c>
    </row>
    <row r="198" spans="1:7" s="43" customFormat="1" ht="16.5" hidden="1" customHeight="1" x14ac:dyDescent="0.25">
      <c r="A198" s="27" t="s">
        <v>516</v>
      </c>
      <c r="B198" s="128" t="s">
        <v>211</v>
      </c>
      <c r="C198" s="167" t="s">
        <v>10</v>
      </c>
      <c r="D198" s="158" t="s">
        <v>951</v>
      </c>
      <c r="E198" s="42"/>
      <c r="F198" s="540">
        <f>SUM(F199)</f>
        <v>0</v>
      </c>
      <c r="G198" s="540">
        <f>SUM(G199)</f>
        <v>0</v>
      </c>
    </row>
    <row r="199" spans="1:7" s="43" customFormat="1" ht="33.75" hidden="1" customHeight="1" x14ac:dyDescent="0.25">
      <c r="A199" s="55" t="s">
        <v>673</v>
      </c>
      <c r="B199" s="129" t="s">
        <v>211</v>
      </c>
      <c r="C199" s="164" t="s">
        <v>10</v>
      </c>
      <c r="D199" s="155" t="s">
        <v>951</v>
      </c>
      <c r="E199" s="61" t="s">
        <v>16</v>
      </c>
      <c r="F199" s="543">
        <f>SUM(прил8!H49)</f>
        <v>0</v>
      </c>
      <c r="G199" s="543">
        <f>SUM(прил8!I49)</f>
        <v>0</v>
      </c>
    </row>
    <row r="200" spans="1:7" s="43" customFormat="1" ht="19.5" customHeight="1" x14ac:dyDescent="0.25">
      <c r="A200" s="27" t="s">
        <v>516</v>
      </c>
      <c r="B200" s="128" t="s">
        <v>211</v>
      </c>
      <c r="C200" s="167" t="s">
        <v>10</v>
      </c>
      <c r="D200" s="158" t="s">
        <v>515</v>
      </c>
      <c r="E200" s="42"/>
      <c r="F200" s="540">
        <f>SUM(F201)</f>
        <v>103000</v>
      </c>
      <c r="G200" s="540">
        <f>SUM(G201)</f>
        <v>103000</v>
      </c>
    </row>
    <row r="201" spans="1:7" s="43" customFormat="1" ht="32.25" customHeight="1" x14ac:dyDescent="0.25">
      <c r="A201" s="55" t="s">
        <v>673</v>
      </c>
      <c r="B201" s="129" t="s">
        <v>211</v>
      </c>
      <c r="C201" s="164" t="s">
        <v>10</v>
      </c>
      <c r="D201" s="155" t="s">
        <v>515</v>
      </c>
      <c r="E201" s="61" t="s">
        <v>16</v>
      </c>
      <c r="F201" s="543">
        <f>SUM(прил8!H116+прил8!H218)</f>
        <v>103000</v>
      </c>
      <c r="G201" s="543">
        <f>SUM(прил8!I116+прил8!I218)</f>
        <v>103000</v>
      </c>
    </row>
    <row r="202" spans="1:7" s="43" customFormat="1" ht="17.25" customHeight="1" x14ac:dyDescent="0.25">
      <c r="A202" s="27" t="s">
        <v>618</v>
      </c>
      <c r="B202" s="128" t="s">
        <v>211</v>
      </c>
      <c r="C202" s="167" t="s">
        <v>10</v>
      </c>
      <c r="D202" s="158" t="s">
        <v>617</v>
      </c>
      <c r="E202" s="42"/>
      <c r="F202" s="540">
        <f>SUM(F203)</f>
        <v>211250</v>
      </c>
      <c r="G202" s="540">
        <f>SUM(G203)</f>
        <v>211250</v>
      </c>
    </row>
    <row r="203" spans="1:7" s="43" customFormat="1" ht="32.25" customHeight="1" x14ac:dyDescent="0.25">
      <c r="A203" s="55" t="s">
        <v>673</v>
      </c>
      <c r="B203" s="129" t="s">
        <v>211</v>
      </c>
      <c r="C203" s="164" t="s">
        <v>10</v>
      </c>
      <c r="D203" s="155" t="s">
        <v>617</v>
      </c>
      <c r="E203" s="61" t="s">
        <v>16</v>
      </c>
      <c r="F203" s="543">
        <f>SUM(прил8!H51)</f>
        <v>211250</v>
      </c>
      <c r="G203" s="543">
        <f>SUM(прил8!I51)</f>
        <v>211250</v>
      </c>
    </row>
    <row r="204" spans="1:7" ht="47.25" x14ac:dyDescent="0.25">
      <c r="A204" s="59" t="s">
        <v>151</v>
      </c>
      <c r="B204" s="161" t="s">
        <v>535</v>
      </c>
      <c r="C204" s="274" t="s">
        <v>487</v>
      </c>
      <c r="D204" s="162" t="s">
        <v>488</v>
      </c>
      <c r="E204" s="137"/>
      <c r="F204" s="594">
        <f t="shared" ref="F204:G207" si="1">SUM(F205)</f>
        <v>48000</v>
      </c>
      <c r="G204" s="594">
        <f t="shared" si="1"/>
        <v>48000</v>
      </c>
    </row>
    <row r="205" spans="1:7" ht="63" x14ac:dyDescent="0.25">
      <c r="A205" s="168" t="s">
        <v>152</v>
      </c>
      <c r="B205" s="169" t="s">
        <v>222</v>
      </c>
      <c r="C205" s="169" t="s">
        <v>487</v>
      </c>
      <c r="D205" s="156" t="s">
        <v>488</v>
      </c>
      <c r="E205" s="166"/>
      <c r="F205" s="601">
        <f t="shared" si="1"/>
        <v>48000</v>
      </c>
      <c r="G205" s="601">
        <f t="shared" si="1"/>
        <v>48000</v>
      </c>
    </row>
    <row r="206" spans="1:7" ht="31.5" x14ac:dyDescent="0.25">
      <c r="A206" s="386" t="s">
        <v>536</v>
      </c>
      <c r="B206" s="377" t="s">
        <v>222</v>
      </c>
      <c r="C206" s="377" t="s">
        <v>10</v>
      </c>
      <c r="D206" s="378" t="s">
        <v>488</v>
      </c>
      <c r="E206" s="385"/>
      <c r="F206" s="541">
        <f t="shared" si="1"/>
        <v>48000</v>
      </c>
      <c r="G206" s="541">
        <f t="shared" si="1"/>
        <v>48000</v>
      </c>
    </row>
    <row r="207" spans="1:7" ht="17.25" customHeight="1" x14ac:dyDescent="0.25">
      <c r="A207" s="170" t="s">
        <v>109</v>
      </c>
      <c r="B207" s="167" t="s">
        <v>222</v>
      </c>
      <c r="C207" s="167" t="s">
        <v>10</v>
      </c>
      <c r="D207" s="158" t="s">
        <v>537</v>
      </c>
      <c r="E207" s="42"/>
      <c r="F207" s="540">
        <f t="shared" si="1"/>
        <v>48000</v>
      </c>
      <c r="G207" s="540">
        <f t="shared" si="1"/>
        <v>48000</v>
      </c>
    </row>
    <row r="208" spans="1:7" ht="30.75" customHeight="1" x14ac:dyDescent="0.25">
      <c r="A208" s="171" t="s">
        <v>673</v>
      </c>
      <c r="B208" s="164" t="s">
        <v>222</v>
      </c>
      <c r="C208" s="164" t="s">
        <v>10</v>
      </c>
      <c r="D208" s="155" t="s">
        <v>537</v>
      </c>
      <c r="E208" s="61" t="s">
        <v>16</v>
      </c>
      <c r="F208" s="543">
        <f>SUM(прил8!H223)</f>
        <v>48000</v>
      </c>
      <c r="G208" s="543">
        <f>SUM(прил8!I223)</f>
        <v>48000</v>
      </c>
    </row>
    <row r="209" spans="1:7" ht="31.5" hidden="1" x14ac:dyDescent="0.25">
      <c r="A209" s="163" t="s">
        <v>186</v>
      </c>
      <c r="B209" s="389" t="s">
        <v>546</v>
      </c>
      <c r="C209" s="272" t="s">
        <v>487</v>
      </c>
      <c r="D209" s="143" t="s">
        <v>488</v>
      </c>
      <c r="E209" s="16"/>
      <c r="F209" s="594">
        <f>SUM(F210)</f>
        <v>0</v>
      </c>
      <c r="G209" s="594">
        <f>SUM(G210)</f>
        <v>0</v>
      </c>
    </row>
    <row r="210" spans="1:7" ht="47.25" hidden="1" x14ac:dyDescent="0.25">
      <c r="A210" s="168" t="s">
        <v>187</v>
      </c>
      <c r="B210" s="160" t="s">
        <v>225</v>
      </c>
      <c r="C210" s="169" t="s">
        <v>487</v>
      </c>
      <c r="D210" s="156" t="s">
        <v>488</v>
      </c>
      <c r="E210" s="166"/>
      <c r="F210" s="601">
        <f>SUM(F211)</f>
        <v>0</v>
      </c>
      <c r="G210" s="601">
        <f>SUM(G211)</f>
        <v>0</v>
      </c>
    </row>
    <row r="211" spans="1:7" ht="31.5" hidden="1" x14ac:dyDescent="0.25">
      <c r="A211" s="387" t="s">
        <v>547</v>
      </c>
      <c r="B211" s="376" t="s">
        <v>225</v>
      </c>
      <c r="C211" s="377" t="s">
        <v>10</v>
      </c>
      <c r="D211" s="378" t="s">
        <v>488</v>
      </c>
      <c r="E211" s="385"/>
      <c r="F211" s="541">
        <f>SUM(F212+F214+F216+F218+F220+F222)</f>
        <v>0</v>
      </c>
      <c r="G211" s="541">
        <f>SUM(G212+G214+G216+G218+G220+G222)</f>
        <v>0</v>
      </c>
    </row>
    <row r="212" spans="1:7" ht="31.5" hidden="1" x14ac:dyDescent="0.25">
      <c r="A212" s="118" t="s">
        <v>953</v>
      </c>
      <c r="B212" s="128" t="s">
        <v>225</v>
      </c>
      <c r="C212" s="167" t="s">
        <v>10</v>
      </c>
      <c r="D212" s="158" t="s">
        <v>955</v>
      </c>
      <c r="E212" s="42"/>
      <c r="F212" s="540">
        <f>SUM(F213)</f>
        <v>0</v>
      </c>
      <c r="G212" s="540">
        <f>SUM(G213)</f>
        <v>0</v>
      </c>
    </row>
    <row r="213" spans="1:7" ht="17.25" hidden="1" customHeight="1" x14ac:dyDescent="0.25">
      <c r="A213" s="7" t="s">
        <v>21</v>
      </c>
      <c r="B213" s="129" t="s">
        <v>225</v>
      </c>
      <c r="C213" s="164" t="s">
        <v>10</v>
      </c>
      <c r="D213" s="155" t="s">
        <v>955</v>
      </c>
      <c r="E213" s="61" t="s">
        <v>70</v>
      </c>
      <c r="F213" s="543">
        <f>SUM(прил8!H260)</f>
        <v>0</v>
      </c>
      <c r="G213" s="543">
        <f>SUM(прил8!I260)</f>
        <v>0</v>
      </c>
    </row>
    <row r="214" spans="1:7" ht="31.5" hidden="1" x14ac:dyDescent="0.25">
      <c r="A214" s="118" t="s">
        <v>927</v>
      </c>
      <c r="B214" s="128" t="s">
        <v>225</v>
      </c>
      <c r="C214" s="167" t="s">
        <v>10</v>
      </c>
      <c r="D214" s="158" t="s">
        <v>956</v>
      </c>
      <c r="E214" s="42"/>
      <c r="F214" s="540">
        <f>SUM(F215)</f>
        <v>0</v>
      </c>
      <c r="G214" s="540">
        <f>SUM(G215)</f>
        <v>0</v>
      </c>
    </row>
    <row r="215" spans="1:7" ht="16.5" hidden="1" customHeight="1" x14ac:dyDescent="0.25">
      <c r="A215" s="7" t="s">
        <v>21</v>
      </c>
      <c r="B215" s="129" t="s">
        <v>225</v>
      </c>
      <c r="C215" s="164" t="s">
        <v>10</v>
      </c>
      <c r="D215" s="155" t="s">
        <v>956</v>
      </c>
      <c r="E215" s="61" t="s">
        <v>70</v>
      </c>
      <c r="F215" s="543">
        <f>SUM(прил8!H262)</f>
        <v>0</v>
      </c>
      <c r="G215" s="543">
        <f>SUM(прил8!I262)</f>
        <v>0</v>
      </c>
    </row>
    <row r="216" spans="1:7" ht="31.5" hidden="1" x14ac:dyDescent="0.25">
      <c r="A216" s="118" t="s">
        <v>666</v>
      </c>
      <c r="B216" s="128" t="s">
        <v>225</v>
      </c>
      <c r="C216" s="167" t="s">
        <v>10</v>
      </c>
      <c r="D216" s="158" t="s">
        <v>665</v>
      </c>
      <c r="E216" s="42"/>
      <c r="F216" s="540">
        <f>SUM(F217)</f>
        <v>0</v>
      </c>
      <c r="G216" s="540">
        <f>SUM(G217)</f>
        <v>0</v>
      </c>
    </row>
    <row r="217" spans="1:7" ht="15.75" hidden="1" customHeight="1" x14ac:dyDescent="0.25">
      <c r="A217" s="7" t="s">
        <v>21</v>
      </c>
      <c r="B217" s="129" t="s">
        <v>225</v>
      </c>
      <c r="C217" s="164" t="s">
        <v>10</v>
      </c>
      <c r="D217" s="155" t="s">
        <v>665</v>
      </c>
      <c r="E217" s="61" t="s">
        <v>70</v>
      </c>
      <c r="F217" s="543">
        <f>SUM(прил8!H264)</f>
        <v>0</v>
      </c>
      <c r="G217" s="543">
        <f>SUM(прил8!I264)</f>
        <v>0</v>
      </c>
    </row>
    <row r="218" spans="1:7" ht="18" hidden="1" customHeight="1" x14ac:dyDescent="0.25">
      <c r="A218" s="118" t="s">
        <v>653</v>
      </c>
      <c r="B218" s="128" t="s">
        <v>225</v>
      </c>
      <c r="C218" s="167" t="s">
        <v>10</v>
      </c>
      <c r="D218" s="158" t="s">
        <v>652</v>
      </c>
      <c r="E218" s="42"/>
      <c r="F218" s="540">
        <f>SUM(F219)</f>
        <v>0</v>
      </c>
      <c r="G218" s="540">
        <f>SUM(G219)</f>
        <v>0</v>
      </c>
    </row>
    <row r="219" spans="1:7" ht="34.5" hidden="1" customHeight="1" x14ac:dyDescent="0.25">
      <c r="A219" s="7" t="s">
        <v>190</v>
      </c>
      <c r="B219" s="129" t="s">
        <v>225</v>
      </c>
      <c r="C219" s="164" t="s">
        <v>10</v>
      </c>
      <c r="D219" s="155" t="s">
        <v>652</v>
      </c>
      <c r="E219" s="61" t="s">
        <v>185</v>
      </c>
      <c r="F219" s="543">
        <f>SUM(прил8!H290)</f>
        <v>0</v>
      </c>
      <c r="G219" s="543">
        <f>SUM(прил8!I290)</f>
        <v>0</v>
      </c>
    </row>
    <row r="220" spans="1:7" ht="32.25" hidden="1" customHeight="1" x14ac:dyDescent="0.25">
      <c r="A220" s="118" t="s">
        <v>925</v>
      </c>
      <c r="B220" s="128" t="s">
        <v>225</v>
      </c>
      <c r="C220" s="167" t="s">
        <v>10</v>
      </c>
      <c r="D220" s="158" t="s">
        <v>926</v>
      </c>
      <c r="E220" s="42"/>
      <c r="F220" s="540">
        <f>SUM(F221)</f>
        <v>0</v>
      </c>
      <c r="G220" s="540">
        <f>SUM(G221)</f>
        <v>0</v>
      </c>
    </row>
    <row r="221" spans="1:7" ht="18" hidden="1" customHeight="1" x14ac:dyDescent="0.25">
      <c r="A221" s="7" t="s">
        <v>21</v>
      </c>
      <c r="B221" s="129" t="s">
        <v>225</v>
      </c>
      <c r="C221" s="164" t="s">
        <v>10</v>
      </c>
      <c r="D221" s="155" t="s">
        <v>926</v>
      </c>
      <c r="E221" s="61" t="s">
        <v>70</v>
      </c>
      <c r="F221" s="543">
        <f>SUM(прил8!H266)</f>
        <v>0</v>
      </c>
      <c r="G221" s="543">
        <f>SUM(прил8!I266)</f>
        <v>0</v>
      </c>
    </row>
    <row r="222" spans="1:7" ht="32.25" hidden="1" customHeight="1" x14ac:dyDescent="0.25">
      <c r="A222" s="118" t="s">
        <v>954</v>
      </c>
      <c r="B222" s="128" t="s">
        <v>225</v>
      </c>
      <c r="C222" s="167" t="s">
        <v>10</v>
      </c>
      <c r="D222" s="158" t="s">
        <v>928</v>
      </c>
      <c r="E222" s="42"/>
      <c r="F222" s="540">
        <f>SUM(F223)</f>
        <v>0</v>
      </c>
      <c r="G222" s="540">
        <f>SUM(G223)</f>
        <v>0</v>
      </c>
    </row>
    <row r="223" spans="1:7" ht="18" hidden="1" customHeight="1" x14ac:dyDescent="0.25">
      <c r="A223" s="7" t="s">
        <v>21</v>
      </c>
      <c r="B223" s="129" t="s">
        <v>225</v>
      </c>
      <c r="C223" s="164" t="s">
        <v>10</v>
      </c>
      <c r="D223" s="155" t="s">
        <v>928</v>
      </c>
      <c r="E223" s="61" t="s">
        <v>70</v>
      </c>
      <c r="F223" s="543">
        <f>SUM(прил8!H268)</f>
        <v>0</v>
      </c>
      <c r="G223" s="543">
        <f>SUM(прил8!I268)</f>
        <v>0</v>
      </c>
    </row>
    <row r="224" spans="1:7" ht="47.25" x14ac:dyDescent="0.25">
      <c r="A224" s="59" t="s">
        <v>197</v>
      </c>
      <c r="B224" s="389" t="s">
        <v>541</v>
      </c>
      <c r="C224" s="272" t="s">
        <v>487</v>
      </c>
      <c r="D224" s="143" t="s">
        <v>488</v>
      </c>
      <c r="E224" s="16"/>
      <c r="F224" s="594">
        <f>SUM(F225+F235)</f>
        <v>121832</v>
      </c>
      <c r="G224" s="594">
        <f>SUM(G225+G235)</f>
        <v>121832</v>
      </c>
    </row>
    <row r="225" spans="1:7" ht="78.75" hidden="1" x14ac:dyDescent="0.25">
      <c r="A225" s="148" t="s">
        <v>255</v>
      </c>
      <c r="B225" s="160" t="s">
        <v>254</v>
      </c>
      <c r="C225" s="169" t="s">
        <v>487</v>
      </c>
      <c r="D225" s="156" t="s">
        <v>488</v>
      </c>
      <c r="E225" s="173"/>
      <c r="F225" s="601">
        <f>SUM(F226)</f>
        <v>0</v>
      </c>
      <c r="G225" s="601">
        <f>SUM(G226)</f>
        <v>0</v>
      </c>
    </row>
    <row r="226" spans="1:7" ht="47.25" hidden="1" x14ac:dyDescent="0.25">
      <c r="A226" s="348" t="s">
        <v>542</v>
      </c>
      <c r="B226" s="376" t="s">
        <v>254</v>
      </c>
      <c r="C226" s="377" t="s">
        <v>10</v>
      </c>
      <c r="D226" s="378" t="s">
        <v>488</v>
      </c>
      <c r="E226" s="388"/>
      <c r="F226" s="541">
        <f>SUM(F227+F229+F231+F233)</f>
        <v>0</v>
      </c>
      <c r="G226" s="541">
        <f>SUM(G227+G229+G231+G233)</f>
        <v>0</v>
      </c>
    </row>
    <row r="227" spans="1:7" ht="17.25" hidden="1" customHeight="1" x14ac:dyDescent="0.25">
      <c r="A227" s="27" t="s">
        <v>265</v>
      </c>
      <c r="B227" s="128" t="s">
        <v>254</v>
      </c>
      <c r="C227" s="167" t="s">
        <v>10</v>
      </c>
      <c r="D227" s="158" t="s">
        <v>543</v>
      </c>
      <c r="E227" s="172"/>
      <c r="F227" s="540">
        <f>SUM(F228)</f>
        <v>0</v>
      </c>
      <c r="G227" s="540">
        <f>SUM(G228)</f>
        <v>0</v>
      </c>
    </row>
    <row r="228" spans="1:7" ht="33.75" hidden="1" customHeight="1" x14ac:dyDescent="0.25">
      <c r="A228" s="55" t="s">
        <v>673</v>
      </c>
      <c r="B228" s="129" t="s">
        <v>254</v>
      </c>
      <c r="C228" s="164" t="s">
        <v>10</v>
      </c>
      <c r="D228" s="155" t="s">
        <v>543</v>
      </c>
      <c r="E228" s="138" t="s">
        <v>16</v>
      </c>
      <c r="F228" s="543">
        <f>SUM(прил8!H252)</f>
        <v>0</v>
      </c>
      <c r="G228" s="543">
        <f>SUM(прил8!I252)</f>
        <v>0</v>
      </c>
    </row>
    <row r="229" spans="1:7" ht="32.25" hidden="1" customHeight="1" x14ac:dyDescent="0.25">
      <c r="A229" s="27" t="s">
        <v>544</v>
      </c>
      <c r="B229" s="128" t="s">
        <v>254</v>
      </c>
      <c r="C229" s="167" t="s">
        <v>10</v>
      </c>
      <c r="D229" s="158" t="s">
        <v>545</v>
      </c>
      <c r="E229" s="172"/>
      <c r="F229" s="540">
        <f>SUM(F230)</f>
        <v>0</v>
      </c>
      <c r="G229" s="540">
        <f>SUM(G230)</f>
        <v>0</v>
      </c>
    </row>
    <row r="230" spans="1:7" ht="18" hidden="1" customHeight="1" x14ac:dyDescent="0.25">
      <c r="A230" s="55" t="s">
        <v>21</v>
      </c>
      <c r="B230" s="129" t="s">
        <v>254</v>
      </c>
      <c r="C230" s="164" t="s">
        <v>10</v>
      </c>
      <c r="D230" s="155" t="s">
        <v>545</v>
      </c>
      <c r="E230" s="138" t="s">
        <v>70</v>
      </c>
      <c r="F230" s="543">
        <f>SUM(прил8!H254)</f>
        <v>0</v>
      </c>
      <c r="G230" s="543">
        <f>SUM(прил8!I254)</f>
        <v>0</v>
      </c>
    </row>
    <row r="231" spans="1:7" ht="33" hidden="1" customHeight="1" x14ac:dyDescent="0.25">
      <c r="A231" s="27" t="s">
        <v>619</v>
      </c>
      <c r="B231" s="128" t="s">
        <v>254</v>
      </c>
      <c r="C231" s="167" t="s">
        <v>10</v>
      </c>
      <c r="D231" s="158" t="s">
        <v>620</v>
      </c>
      <c r="E231" s="172"/>
      <c r="F231" s="540">
        <f>SUM(F232)</f>
        <v>0</v>
      </c>
      <c r="G231" s="540">
        <f>SUM(G232)</f>
        <v>0</v>
      </c>
    </row>
    <row r="232" spans="1:7" ht="15" hidden="1" customHeight="1" x14ac:dyDescent="0.25">
      <c r="A232" s="55" t="s">
        <v>21</v>
      </c>
      <c r="B232" s="129" t="s">
        <v>254</v>
      </c>
      <c r="C232" s="164" t="s">
        <v>10</v>
      </c>
      <c r="D232" s="155" t="s">
        <v>620</v>
      </c>
      <c r="E232" s="138" t="s">
        <v>70</v>
      </c>
      <c r="F232" s="543">
        <f>SUM(прил8!H273)</f>
        <v>0</v>
      </c>
      <c r="G232" s="543">
        <f>SUM(прил8!I273)</f>
        <v>0</v>
      </c>
    </row>
    <row r="233" spans="1:7" ht="31.5" hidden="1" x14ac:dyDescent="0.25">
      <c r="A233" s="27" t="s">
        <v>550</v>
      </c>
      <c r="B233" s="128" t="s">
        <v>254</v>
      </c>
      <c r="C233" s="167" t="s">
        <v>10</v>
      </c>
      <c r="D233" s="158" t="s">
        <v>549</v>
      </c>
      <c r="E233" s="172"/>
      <c r="F233" s="540">
        <f>SUM(F234)</f>
        <v>0</v>
      </c>
      <c r="G233" s="540">
        <f>SUM(G234)</f>
        <v>0</v>
      </c>
    </row>
    <row r="234" spans="1:7" ht="15.75" hidden="1" customHeight="1" x14ac:dyDescent="0.25">
      <c r="A234" s="55" t="s">
        <v>21</v>
      </c>
      <c r="B234" s="129" t="s">
        <v>254</v>
      </c>
      <c r="C234" s="164" t="s">
        <v>10</v>
      </c>
      <c r="D234" s="155" t="s">
        <v>549</v>
      </c>
      <c r="E234" s="138" t="s">
        <v>70</v>
      </c>
      <c r="F234" s="543">
        <f>SUM(прил8!H121)</f>
        <v>0</v>
      </c>
      <c r="G234" s="543">
        <f>SUM(прил8!I121)</f>
        <v>0</v>
      </c>
    </row>
    <row r="235" spans="1:7" ht="78.75" x14ac:dyDescent="0.25">
      <c r="A235" s="168" t="s">
        <v>198</v>
      </c>
      <c r="B235" s="160" t="s">
        <v>228</v>
      </c>
      <c r="C235" s="169" t="s">
        <v>487</v>
      </c>
      <c r="D235" s="156" t="s">
        <v>488</v>
      </c>
      <c r="E235" s="173"/>
      <c r="F235" s="601">
        <f>SUM(F236)</f>
        <v>121832</v>
      </c>
      <c r="G235" s="601">
        <f>SUM(G236)</f>
        <v>121832</v>
      </c>
    </row>
    <row r="236" spans="1:7" ht="31.5" x14ac:dyDescent="0.25">
      <c r="A236" s="387" t="s">
        <v>551</v>
      </c>
      <c r="B236" s="376" t="s">
        <v>228</v>
      </c>
      <c r="C236" s="377" t="s">
        <v>10</v>
      </c>
      <c r="D236" s="378" t="s">
        <v>488</v>
      </c>
      <c r="E236" s="388"/>
      <c r="F236" s="541">
        <f>SUM(F237+F239+F241+F243+F245+F249+F253+F251+F247)</f>
        <v>121832</v>
      </c>
      <c r="G236" s="541">
        <f>SUM(G237+G239+G241+G243+G245+G249+G253+G251+G247)</f>
        <v>121832</v>
      </c>
    </row>
    <row r="237" spans="1:7" ht="47.25" hidden="1" x14ac:dyDescent="0.25">
      <c r="A237" s="118" t="s">
        <v>692</v>
      </c>
      <c r="B237" s="128" t="s">
        <v>228</v>
      </c>
      <c r="C237" s="167" t="s">
        <v>10</v>
      </c>
      <c r="D237" s="158" t="s">
        <v>691</v>
      </c>
      <c r="E237" s="172"/>
      <c r="F237" s="540">
        <f>SUM(F238)</f>
        <v>0</v>
      </c>
      <c r="G237" s="540">
        <f>SUM(G238)</f>
        <v>0</v>
      </c>
    </row>
    <row r="238" spans="1:7" ht="17.25" hidden="1" customHeight="1" x14ac:dyDescent="0.25">
      <c r="A238" s="7" t="s">
        <v>21</v>
      </c>
      <c r="B238" s="129" t="s">
        <v>228</v>
      </c>
      <c r="C238" s="164" t="s">
        <v>10</v>
      </c>
      <c r="D238" s="155" t="s">
        <v>691</v>
      </c>
      <c r="E238" s="138" t="s">
        <v>70</v>
      </c>
      <c r="F238" s="543">
        <f>SUM(прил8!H578)</f>
        <v>0</v>
      </c>
      <c r="G238" s="543">
        <f>SUM(прил8!I578)</f>
        <v>0</v>
      </c>
    </row>
    <row r="239" spans="1:7" ht="17.25" hidden="1" customHeight="1" x14ac:dyDescent="0.25">
      <c r="A239" s="118" t="s">
        <v>973</v>
      </c>
      <c r="B239" s="128" t="s">
        <v>228</v>
      </c>
      <c r="C239" s="167" t="s">
        <v>10</v>
      </c>
      <c r="D239" s="158" t="s">
        <v>972</v>
      </c>
      <c r="E239" s="172"/>
      <c r="F239" s="540">
        <f>SUM(F240)</f>
        <v>0</v>
      </c>
      <c r="G239" s="540">
        <f>SUM(G240)</f>
        <v>0</v>
      </c>
    </row>
    <row r="240" spans="1:7" ht="17.25" hidden="1" customHeight="1" x14ac:dyDescent="0.25">
      <c r="A240" s="7" t="s">
        <v>21</v>
      </c>
      <c r="B240" s="129" t="s">
        <v>228</v>
      </c>
      <c r="C240" s="164" t="s">
        <v>10</v>
      </c>
      <c r="D240" s="155" t="s">
        <v>972</v>
      </c>
      <c r="E240" s="138" t="s">
        <v>70</v>
      </c>
      <c r="F240" s="543">
        <f>SUM(прил8!H580)</f>
        <v>0</v>
      </c>
      <c r="G240" s="543">
        <f>SUM(прил8!I580)</f>
        <v>0</v>
      </c>
    </row>
    <row r="241" spans="1:7" ht="17.25" hidden="1" customHeight="1" x14ac:dyDescent="0.25">
      <c r="A241" s="118" t="s">
        <v>936</v>
      </c>
      <c r="B241" s="128" t="s">
        <v>228</v>
      </c>
      <c r="C241" s="167" t="s">
        <v>10</v>
      </c>
      <c r="D241" s="158" t="s">
        <v>937</v>
      </c>
      <c r="E241" s="172"/>
      <c r="F241" s="540">
        <f>SUM(F242)</f>
        <v>0</v>
      </c>
      <c r="G241" s="540">
        <f>SUM(G242)</f>
        <v>0</v>
      </c>
    </row>
    <row r="242" spans="1:7" ht="17.25" hidden="1" customHeight="1" x14ac:dyDescent="0.25">
      <c r="A242" s="7" t="s">
        <v>21</v>
      </c>
      <c r="B242" s="129" t="s">
        <v>228</v>
      </c>
      <c r="C242" s="164" t="s">
        <v>10</v>
      </c>
      <c r="D242" s="155" t="s">
        <v>937</v>
      </c>
      <c r="E242" s="138" t="s">
        <v>70</v>
      </c>
      <c r="F242" s="543">
        <f>SUM(прил8!H582)</f>
        <v>0</v>
      </c>
      <c r="G242" s="543">
        <f>SUM(прил8!I582)</f>
        <v>0</v>
      </c>
    </row>
    <row r="243" spans="1:7" ht="32.25" hidden="1" customHeight="1" x14ac:dyDescent="0.25">
      <c r="A243" s="118" t="s">
        <v>727</v>
      </c>
      <c r="B243" s="128" t="s">
        <v>228</v>
      </c>
      <c r="C243" s="167" t="s">
        <v>10</v>
      </c>
      <c r="D243" s="158" t="s">
        <v>728</v>
      </c>
      <c r="E243" s="172"/>
      <c r="F243" s="540">
        <f>SUM(F244)</f>
        <v>0</v>
      </c>
      <c r="G243" s="540">
        <f>SUM(G244)</f>
        <v>0</v>
      </c>
    </row>
    <row r="244" spans="1:7" ht="35.25" hidden="1" customHeight="1" x14ac:dyDescent="0.25">
      <c r="A244" s="7" t="s">
        <v>190</v>
      </c>
      <c r="B244" s="129" t="s">
        <v>228</v>
      </c>
      <c r="C244" s="164" t="s">
        <v>10</v>
      </c>
      <c r="D244" s="155" t="s">
        <v>728</v>
      </c>
      <c r="E244" s="138" t="s">
        <v>185</v>
      </c>
      <c r="F244" s="543">
        <f>SUM(прил8!H359)</f>
        <v>0</v>
      </c>
      <c r="G244" s="543">
        <f>SUM(прил8!I359)</f>
        <v>0</v>
      </c>
    </row>
    <row r="245" spans="1:7" ht="35.25" hidden="1" customHeight="1" x14ac:dyDescent="0.25">
      <c r="A245" s="118" t="s">
        <v>651</v>
      </c>
      <c r="B245" s="128" t="s">
        <v>228</v>
      </c>
      <c r="C245" s="167" t="s">
        <v>10</v>
      </c>
      <c r="D245" s="158" t="s">
        <v>650</v>
      </c>
      <c r="E245" s="172"/>
      <c r="F245" s="540">
        <f>SUM(F246)</f>
        <v>0</v>
      </c>
      <c r="G245" s="540">
        <f>SUM(G246)</f>
        <v>0</v>
      </c>
    </row>
    <row r="246" spans="1:7" ht="32.25" hidden="1" customHeight="1" x14ac:dyDescent="0.25">
      <c r="A246" s="7" t="s">
        <v>190</v>
      </c>
      <c r="B246" s="129" t="s">
        <v>228</v>
      </c>
      <c r="C246" s="164" t="s">
        <v>10</v>
      </c>
      <c r="D246" s="155" t="s">
        <v>650</v>
      </c>
      <c r="E246" s="138" t="s">
        <v>185</v>
      </c>
      <c r="F246" s="543">
        <f>SUM(прил8!H361)</f>
        <v>0</v>
      </c>
      <c r="G246" s="543">
        <f>SUM(прил8!I361)</f>
        <v>0</v>
      </c>
    </row>
    <row r="247" spans="1:7" ht="32.25" hidden="1" customHeight="1" x14ac:dyDescent="0.25">
      <c r="A247" s="118" t="s">
        <v>922</v>
      </c>
      <c r="B247" s="128" t="s">
        <v>228</v>
      </c>
      <c r="C247" s="167" t="s">
        <v>10</v>
      </c>
      <c r="D247" s="158" t="s">
        <v>938</v>
      </c>
      <c r="E247" s="172"/>
      <c r="F247" s="540">
        <f>SUM(F248)</f>
        <v>0</v>
      </c>
      <c r="G247" s="540">
        <f>SUM(G248)</f>
        <v>0</v>
      </c>
    </row>
    <row r="248" spans="1:7" ht="17.25" hidden="1" customHeight="1" x14ac:dyDescent="0.25">
      <c r="A248" s="7" t="s">
        <v>21</v>
      </c>
      <c r="B248" s="129" t="s">
        <v>228</v>
      </c>
      <c r="C248" s="164" t="s">
        <v>10</v>
      </c>
      <c r="D248" s="155" t="s">
        <v>938</v>
      </c>
      <c r="E248" s="138" t="s">
        <v>70</v>
      </c>
      <c r="F248" s="543">
        <f>SUM(прил8!H228)</f>
        <v>0</v>
      </c>
      <c r="G248" s="543">
        <f>SUM(прил8!I228)</f>
        <v>0</v>
      </c>
    </row>
    <row r="249" spans="1:7" ht="32.25" customHeight="1" x14ac:dyDescent="0.25">
      <c r="A249" s="118" t="s">
        <v>923</v>
      </c>
      <c r="B249" s="128" t="s">
        <v>228</v>
      </c>
      <c r="C249" s="167" t="s">
        <v>10</v>
      </c>
      <c r="D249" s="158" t="s">
        <v>924</v>
      </c>
      <c r="E249" s="172"/>
      <c r="F249" s="540">
        <f>SUM(F250)</f>
        <v>121832</v>
      </c>
      <c r="G249" s="540">
        <f>SUM(G250)</f>
        <v>121832</v>
      </c>
    </row>
    <row r="250" spans="1:7" ht="17.25" customHeight="1" x14ac:dyDescent="0.25">
      <c r="A250" s="7" t="s">
        <v>21</v>
      </c>
      <c r="B250" s="129" t="s">
        <v>228</v>
      </c>
      <c r="C250" s="164" t="s">
        <v>10</v>
      </c>
      <c r="D250" s="155" t="s">
        <v>924</v>
      </c>
      <c r="E250" s="138" t="s">
        <v>70</v>
      </c>
      <c r="F250" s="543">
        <f>SUM(прил8!H230)</f>
        <v>121832</v>
      </c>
      <c r="G250" s="543">
        <f>SUM(прил8!I230)</f>
        <v>121832</v>
      </c>
    </row>
    <row r="251" spans="1:7" ht="32.25" hidden="1" customHeight="1" x14ac:dyDescent="0.25">
      <c r="A251" s="118" t="s">
        <v>900</v>
      </c>
      <c r="B251" s="128" t="s">
        <v>228</v>
      </c>
      <c r="C251" s="167" t="s">
        <v>10</v>
      </c>
      <c r="D251" s="158" t="s">
        <v>899</v>
      </c>
      <c r="E251" s="172"/>
      <c r="F251" s="540">
        <f>SUM(F252)</f>
        <v>0</v>
      </c>
      <c r="G251" s="540">
        <f>SUM(G252)</f>
        <v>0</v>
      </c>
    </row>
    <row r="252" spans="1:7" ht="19.5" hidden="1" customHeight="1" x14ac:dyDescent="0.25">
      <c r="A252" s="7" t="s">
        <v>21</v>
      </c>
      <c r="B252" s="129" t="s">
        <v>228</v>
      </c>
      <c r="C252" s="164" t="s">
        <v>10</v>
      </c>
      <c r="D252" s="155" t="s">
        <v>899</v>
      </c>
      <c r="E252" s="138"/>
      <c r="F252" s="543">
        <f>SUM(прил8!H232)</f>
        <v>0</v>
      </c>
      <c r="G252" s="543">
        <f>SUM(прил8!I232)</f>
        <v>0</v>
      </c>
    </row>
    <row r="253" spans="1:7" ht="31.5" hidden="1" x14ac:dyDescent="0.25">
      <c r="A253" s="27" t="s">
        <v>550</v>
      </c>
      <c r="B253" s="128" t="s">
        <v>228</v>
      </c>
      <c r="C253" s="167" t="s">
        <v>10</v>
      </c>
      <c r="D253" s="158" t="s">
        <v>549</v>
      </c>
      <c r="E253" s="172"/>
      <c r="F253" s="540">
        <f>SUM(F254)</f>
        <v>0</v>
      </c>
      <c r="G253" s="540">
        <f>SUM(G254)</f>
        <v>0</v>
      </c>
    </row>
    <row r="254" spans="1:7" ht="16.5" hidden="1" customHeight="1" x14ac:dyDescent="0.25">
      <c r="A254" s="7" t="s">
        <v>21</v>
      </c>
      <c r="B254" s="129" t="s">
        <v>228</v>
      </c>
      <c r="C254" s="164" t="s">
        <v>10</v>
      </c>
      <c r="D254" s="155" t="s">
        <v>549</v>
      </c>
      <c r="E254" s="138" t="s">
        <v>70</v>
      </c>
      <c r="F254" s="543">
        <f>SUM(прил8!H125)</f>
        <v>0</v>
      </c>
      <c r="G254" s="543">
        <f>SUM(прил8!I125)</f>
        <v>0</v>
      </c>
    </row>
    <row r="255" spans="1:7" ht="64.5" customHeight="1" x14ac:dyDescent="0.25">
      <c r="A255" s="59" t="s">
        <v>166</v>
      </c>
      <c r="B255" s="389" t="s">
        <v>569</v>
      </c>
      <c r="C255" s="272" t="s">
        <v>487</v>
      </c>
      <c r="D255" s="143" t="s">
        <v>488</v>
      </c>
      <c r="E255" s="133"/>
      <c r="F255" s="594">
        <f>SUM(F256+F260+F264)</f>
        <v>1139000</v>
      </c>
      <c r="G255" s="594">
        <f>SUM(G256+G260+G264)</f>
        <v>1139000</v>
      </c>
    </row>
    <row r="256" spans="1:7" ht="80.25" customHeight="1" x14ac:dyDescent="0.25">
      <c r="A256" s="148" t="s">
        <v>167</v>
      </c>
      <c r="B256" s="149" t="s">
        <v>247</v>
      </c>
      <c r="C256" s="273" t="s">
        <v>487</v>
      </c>
      <c r="D256" s="150" t="s">
        <v>488</v>
      </c>
      <c r="E256" s="151"/>
      <c r="F256" s="601">
        <f t="shared" ref="F256:G258" si="2">SUM(F257)</f>
        <v>148000</v>
      </c>
      <c r="G256" s="601">
        <f t="shared" si="2"/>
        <v>148000</v>
      </c>
    </row>
    <row r="257" spans="1:7" ht="32.25" customHeight="1" x14ac:dyDescent="0.25">
      <c r="A257" s="348" t="s">
        <v>570</v>
      </c>
      <c r="B257" s="349" t="s">
        <v>247</v>
      </c>
      <c r="C257" s="350" t="s">
        <v>10</v>
      </c>
      <c r="D257" s="351" t="s">
        <v>488</v>
      </c>
      <c r="E257" s="352"/>
      <c r="F257" s="541">
        <f t="shared" si="2"/>
        <v>148000</v>
      </c>
      <c r="G257" s="541">
        <f t="shared" si="2"/>
        <v>148000</v>
      </c>
    </row>
    <row r="258" spans="1:7" ht="17.25" customHeight="1" x14ac:dyDescent="0.25">
      <c r="A258" s="27" t="s">
        <v>97</v>
      </c>
      <c r="B258" s="121" t="s">
        <v>247</v>
      </c>
      <c r="C258" s="234" t="s">
        <v>10</v>
      </c>
      <c r="D258" s="119" t="s">
        <v>571</v>
      </c>
      <c r="E258" s="147"/>
      <c r="F258" s="540">
        <f t="shared" si="2"/>
        <v>148000</v>
      </c>
      <c r="G258" s="540">
        <f t="shared" si="2"/>
        <v>148000</v>
      </c>
    </row>
    <row r="259" spans="1:7" ht="33.75" customHeight="1" x14ac:dyDescent="0.25">
      <c r="A259" s="55" t="s">
        <v>673</v>
      </c>
      <c r="B259" s="130" t="s">
        <v>247</v>
      </c>
      <c r="C259" s="235" t="s">
        <v>10</v>
      </c>
      <c r="D259" s="127" t="s">
        <v>571</v>
      </c>
      <c r="E259" s="134" t="s">
        <v>16</v>
      </c>
      <c r="F259" s="543">
        <f>SUM(прил8!H402)</f>
        <v>148000</v>
      </c>
      <c r="G259" s="543">
        <f>SUM(прил8!I402)</f>
        <v>148000</v>
      </c>
    </row>
    <row r="260" spans="1:7" ht="80.25" customHeight="1" x14ac:dyDescent="0.25">
      <c r="A260" s="148" t="s">
        <v>182</v>
      </c>
      <c r="B260" s="149" t="s">
        <v>252</v>
      </c>
      <c r="C260" s="273" t="s">
        <v>487</v>
      </c>
      <c r="D260" s="150" t="s">
        <v>488</v>
      </c>
      <c r="E260" s="151"/>
      <c r="F260" s="601">
        <f t="shared" ref="F260:G262" si="3">SUM(F261)</f>
        <v>150000</v>
      </c>
      <c r="G260" s="601">
        <f t="shared" si="3"/>
        <v>150000</v>
      </c>
    </row>
    <row r="261" spans="1:7" ht="33.75" customHeight="1" x14ac:dyDescent="0.25">
      <c r="A261" s="348" t="s">
        <v>602</v>
      </c>
      <c r="B261" s="349" t="s">
        <v>252</v>
      </c>
      <c r="C261" s="350" t="s">
        <v>10</v>
      </c>
      <c r="D261" s="351" t="s">
        <v>488</v>
      </c>
      <c r="E261" s="352"/>
      <c r="F261" s="541">
        <f t="shared" si="3"/>
        <v>150000</v>
      </c>
      <c r="G261" s="541">
        <f t="shared" si="3"/>
        <v>150000</v>
      </c>
    </row>
    <row r="262" spans="1:7" ht="47.25" x14ac:dyDescent="0.25">
      <c r="A262" s="27" t="s">
        <v>183</v>
      </c>
      <c r="B262" s="121" t="s">
        <v>252</v>
      </c>
      <c r="C262" s="234" t="s">
        <v>10</v>
      </c>
      <c r="D262" s="119" t="s">
        <v>603</v>
      </c>
      <c r="E262" s="147"/>
      <c r="F262" s="540">
        <f t="shared" si="3"/>
        <v>150000</v>
      </c>
      <c r="G262" s="540">
        <f t="shared" si="3"/>
        <v>150000</v>
      </c>
    </row>
    <row r="263" spans="1:7" ht="31.5" customHeight="1" x14ac:dyDescent="0.25">
      <c r="A263" s="55" t="s">
        <v>673</v>
      </c>
      <c r="B263" s="130" t="s">
        <v>252</v>
      </c>
      <c r="C263" s="235" t="s">
        <v>10</v>
      </c>
      <c r="D263" s="127" t="s">
        <v>603</v>
      </c>
      <c r="E263" s="134" t="s">
        <v>16</v>
      </c>
      <c r="F263" s="543">
        <f>SUM(прил8!H629)</f>
        <v>150000</v>
      </c>
      <c r="G263" s="543">
        <f>SUM(прил8!I629)</f>
        <v>150000</v>
      </c>
    </row>
    <row r="264" spans="1:7" ht="66.75" customHeight="1" x14ac:dyDescent="0.25">
      <c r="A264" s="148" t="s">
        <v>168</v>
      </c>
      <c r="B264" s="149" t="s">
        <v>243</v>
      </c>
      <c r="C264" s="273" t="s">
        <v>487</v>
      </c>
      <c r="D264" s="150" t="s">
        <v>488</v>
      </c>
      <c r="E264" s="151"/>
      <c r="F264" s="601">
        <f>SUM(F265)</f>
        <v>841000</v>
      </c>
      <c r="G264" s="601">
        <f>SUM(G265)</f>
        <v>841000</v>
      </c>
    </row>
    <row r="265" spans="1:7" ht="34.5" customHeight="1" x14ac:dyDescent="0.25">
      <c r="A265" s="348" t="s">
        <v>572</v>
      </c>
      <c r="B265" s="349" t="s">
        <v>243</v>
      </c>
      <c r="C265" s="350" t="s">
        <v>10</v>
      </c>
      <c r="D265" s="351" t="s">
        <v>488</v>
      </c>
      <c r="E265" s="352"/>
      <c r="F265" s="541">
        <f>SUM(F266+F268+F271)</f>
        <v>841000</v>
      </c>
      <c r="G265" s="541">
        <f>SUM(G266+G268+G271)</f>
        <v>841000</v>
      </c>
    </row>
    <row r="266" spans="1:7" ht="18.75" hidden="1" customHeight="1" x14ac:dyDescent="0.25">
      <c r="A266" s="27" t="s">
        <v>701</v>
      </c>
      <c r="B266" s="121" t="s">
        <v>243</v>
      </c>
      <c r="C266" s="234" t="s">
        <v>10</v>
      </c>
      <c r="D266" s="119" t="s">
        <v>700</v>
      </c>
      <c r="E266" s="147"/>
      <c r="F266" s="540">
        <f>SUM(F267)</f>
        <v>0</v>
      </c>
      <c r="G266" s="540">
        <f>SUM(G267)</f>
        <v>0</v>
      </c>
    </row>
    <row r="267" spans="1:7" ht="18" hidden="1" customHeight="1" x14ac:dyDescent="0.25">
      <c r="A267" s="55" t="s">
        <v>40</v>
      </c>
      <c r="B267" s="130" t="s">
        <v>243</v>
      </c>
      <c r="C267" s="235" t="s">
        <v>10</v>
      </c>
      <c r="D267" s="127" t="s">
        <v>700</v>
      </c>
      <c r="E267" s="134" t="s">
        <v>39</v>
      </c>
      <c r="F267" s="543">
        <f>SUM(прил8!H406)</f>
        <v>0</v>
      </c>
      <c r="G267" s="543">
        <f>SUM(прил8!I406)</f>
        <v>0</v>
      </c>
    </row>
    <row r="268" spans="1:7" ht="15.75" x14ac:dyDescent="0.25">
      <c r="A268" s="27" t="s">
        <v>573</v>
      </c>
      <c r="B268" s="121" t="s">
        <v>243</v>
      </c>
      <c r="C268" s="234" t="s">
        <v>10</v>
      </c>
      <c r="D268" s="119" t="s">
        <v>574</v>
      </c>
      <c r="E268" s="147"/>
      <c r="F268" s="540">
        <f>SUM(F269:F270)</f>
        <v>673296</v>
      </c>
      <c r="G268" s="540">
        <f>SUM(G269:G270)</f>
        <v>653715</v>
      </c>
    </row>
    <row r="269" spans="1:7" ht="31.5" customHeight="1" x14ac:dyDescent="0.25">
      <c r="A269" s="55" t="s">
        <v>673</v>
      </c>
      <c r="B269" s="130" t="s">
        <v>243</v>
      </c>
      <c r="C269" s="235" t="s">
        <v>10</v>
      </c>
      <c r="D269" s="127" t="s">
        <v>574</v>
      </c>
      <c r="E269" s="134" t="s">
        <v>16</v>
      </c>
      <c r="F269" s="543">
        <f>SUM(прил8!H408)</f>
        <v>471201</v>
      </c>
      <c r="G269" s="543">
        <f>SUM(прил8!I408)</f>
        <v>451620</v>
      </c>
    </row>
    <row r="270" spans="1:7" ht="15.75" x14ac:dyDescent="0.25">
      <c r="A270" s="77" t="s">
        <v>40</v>
      </c>
      <c r="B270" s="130" t="s">
        <v>243</v>
      </c>
      <c r="C270" s="235" t="s">
        <v>10</v>
      </c>
      <c r="D270" s="127" t="s">
        <v>574</v>
      </c>
      <c r="E270" s="134" t="s">
        <v>39</v>
      </c>
      <c r="F270" s="543">
        <f>SUM(прил8!H409)</f>
        <v>202095</v>
      </c>
      <c r="G270" s="543">
        <f>SUM(прил8!I409)</f>
        <v>202095</v>
      </c>
    </row>
    <row r="271" spans="1:7" ht="15.75" x14ac:dyDescent="0.25">
      <c r="A271" s="76" t="s">
        <v>699</v>
      </c>
      <c r="B271" s="121" t="s">
        <v>243</v>
      </c>
      <c r="C271" s="234" t="s">
        <v>10</v>
      </c>
      <c r="D271" s="119" t="s">
        <v>698</v>
      </c>
      <c r="E271" s="147"/>
      <c r="F271" s="540">
        <f>SUM(F272)</f>
        <v>167704</v>
      </c>
      <c r="G271" s="540">
        <f>SUM(G272)</f>
        <v>187285</v>
      </c>
    </row>
    <row r="272" spans="1:7" ht="31.5" x14ac:dyDescent="0.25">
      <c r="A272" s="55" t="s">
        <v>673</v>
      </c>
      <c r="B272" s="130" t="s">
        <v>243</v>
      </c>
      <c r="C272" s="235" t="s">
        <v>10</v>
      </c>
      <c r="D272" s="127" t="s">
        <v>698</v>
      </c>
      <c r="E272" s="134" t="s">
        <v>16</v>
      </c>
      <c r="F272" s="543">
        <f>SUM(прил8!H411)</f>
        <v>167704</v>
      </c>
      <c r="G272" s="543">
        <f>SUM(прил8!I411)</f>
        <v>187285</v>
      </c>
    </row>
    <row r="273" spans="1:7" s="43" customFormat="1" ht="33" customHeight="1" x14ac:dyDescent="0.25">
      <c r="A273" s="59" t="s">
        <v>117</v>
      </c>
      <c r="B273" s="161" t="s">
        <v>490</v>
      </c>
      <c r="C273" s="274" t="s">
        <v>487</v>
      </c>
      <c r="D273" s="162" t="s">
        <v>488</v>
      </c>
      <c r="E273" s="137"/>
      <c r="F273" s="594">
        <f t="shared" ref="F273:G276" si="4">SUM(F274)</f>
        <v>1363851</v>
      </c>
      <c r="G273" s="594">
        <f t="shared" si="4"/>
        <v>1363851</v>
      </c>
    </row>
    <row r="274" spans="1:7" s="43" customFormat="1" ht="51" customHeight="1" x14ac:dyDescent="0.25">
      <c r="A274" s="159" t="s">
        <v>118</v>
      </c>
      <c r="B274" s="160" t="s">
        <v>491</v>
      </c>
      <c r="C274" s="169" t="s">
        <v>487</v>
      </c>
      <c r="D274" s="156" t="s">
        <v>488</v>
      </c>
      <c r="E274" s="166"/>
      <c r="F274" s="601">
        <f t="shared" si="4"/>
        <v>1363851</v>
      </c>
      <c r="G274" s="601">
        <f t="shared" si="4"/>
        <v>1363851</v>
      </c>
    </row>
    <row r="275" spans="1:7" s="43" customFormat="1" ht="51" customHeight="1" x14ac:dyDescent="0.25">
      <c r="A275" s="375" t="s">
        <v>494</v>
      </c>
      <c r="B275" s="376" t="s">
        <v>491</v>
      </c>
      <c r="C275" s="377" t="s">
        <v>10</v>
      </c>
      <c r="D275" s="378" t="s">
        <v>488</v>
      </c>
      <c r="E275" s="385"/>
      <c r="F275" s="541">
        <f t="shared" si="4"/>
        <v>1363851</v>
      </c>
      <c r="G275" s="541">
        <f t="shared" si="4"/>
        <v>1363851</v>
      </c>
    </row>
    <row r="276" spans="1:7" s="43" customFormat="1" ht="17.25" customHeight="1" x14ac:dyDescent="0.25">
      <c r="A276" s="76" t="s">
        <v>119</v>
      </c>
      <c r="B276" s="128" t="s">
        <v>491</v>
      </c>
      <c r="C276" s="167" t="s">
        <v>10</v>
      </c>
      <c r="D276" s="158" t="s">
        <v>493</v>
      </c>
      <c r="E276" s="42"/>
      <c r="F276" s="540">
        <f t="shared" si="4"/>
        <v>1363851</v>
      </c>
      <c r="G276" s="540">
        <f t="shared" si="4"/>
        <v>1363851</v>
      </c>
    </row>
    <row r="277" spans="1:7" s="43" customFormat="1" ht="31.5" customHeight="1" x14ac:dyDescent="0.25">
      <c r="A277" s="77" t="s">
        <v>673</v>
      </c>
      <c r="B277" s="129" t="s">
        <v>491</v>
      </c>
      <c r="C277" s="164" t="s">
        <v>10</v>
      </c>
      <c r="D277" s="155" t="s">
        <v>493</v>
      </c>
      <c r="E277" s="61" t="s">
        <v>16</v>
      </c>
      <c r="F277" s="543">
        <f>SUM(прил8!H27+прил8!H56+прил8!H84+прил8!H501+прил8!H622)</f>
        <v>1363851</v>
      </c>
      <c r="G277" s="543">
        <f>SUM(прил8!I27+прил8!I56+прил8!I84+прил8!I501+прил8!I622)</f>
        <v>1363851</v>
      </c>
    </row>
    <row r="278" spans="1:7" s="43" customFormat="1" ht="31.5" x14ac:dyDescent="0.25">
      <c r="A278" s="136" t="s">
        <v>131</v>
      </c>
      <c r="B278" s="161" t="s">
        <v>499</v>
      </c>
      <c r="C278" s="274" t="s">
        <v>487</v>
      </c>
      <c r="D278" s="162" t="s">
        <v>488</v>
      </c>
      <c r="E278" s="137"/>
      <c r="F278" s="594">
        <f>SUM(F279+F283)</f>
        <v>194826</v>
      </c>
      <c r="G278" s="594">
        <f>SUM(G279+G283)</f>
        <v>194826</v>
      </c>
    </row>
    <row r="279" spans="1:7" s="43" customFormat="1" ht="51.75" customHeight="1" x14ac:dyDescent="0.25">
      <c r="A279" s="159" t="s">
        <v>678</v>
      </c>
      <c r="B279" s="160" t="s">
        <v>203</v>
      </c>
      <c r="C279" s="169" t="s">
        <v>487</v>
      </c>
      <c r="D279" s="156" t="s">
        <v>488</v>
      </c>
      <c r="E279" s="166"/>
      <c r="F279" s="601">
        <f t="shared" ref="F279:G281" si="5">SUM(F280)</f>
        <v>192826</v>
      </c>
      <c r="G279" s="601">
        <f t="shared" si="5"/>
        <v>192826</v>
      </c>
    </row>
    <row r="280" spans="1:7" s="43" customFormat="1" ht="31.5" x14ac:dyDescent="0.25">
      <c r="A280" s="354" t="s">
        <v>498</v>
      </c>
      <c r="B280" s="376" t="s">
        <v>203</v>
      </c>
      <c r="C280" s="377" t="s">
        <v>10</v>
      </c>
      <c r="D280" s="378" t="s">
        <v>488</v>
      </c>
      <c r="E280" s="388"/>
      <c r="F280" s="541">
        <f t="shared" si="5"/>
        <v>192826</v>
      </c>
      <c r="G280" s="541">
        <f t="shared" si="5"/>
        <v>192826</v>
      </c>
    </row>
    <row r="281" spans="1:7" s="43" customFormat="1" ht="18.75" customHeight="1" x14ac:dyDescent="0.25">
      <c r="A281" s="76" t="s">
        <v>90</v>
      </c>
      <c r="B281" s="128" t="s">
        <v>203</v>
      </c>
      <c r="C281" s="167" t="s">
        <v>10</v>
      </c>
      <c r="D281" s="158" t="s">
        <v>500</v>
      </c>
      <c r="E281" s="172"/>
      <c r="F281" s="540">
        <f t="shared" si="5"/>
        <v>192826</v>
      </c>
      <c r="G281" s="540">
        <f t="shared" si="5"/>
        <v>192826</v>
      </c>
    </row>
    <row r="282" spans="1:7" s="43" customFormat="1" ht="47.25" x14ac:dyDescent="0.25">
      <c r="A282" s="77" t="s">
        <v>86</v>
      </c>
      <c r="B282" s="129" t="s">
        <v>203</v>
      </c>
      <c r="C282" s="164" t="s">
        <v>10</v>
      </c>
      <c r="D282" s="155" t="s">
        <v>500</v>
      </c>
      <c r="E282" s="138" t="s">
        <v>13</v>
      </c>
      <c r="F282" s="543">
        <f>SUM(прил8!H61)</f>
        <v>192826</v>
      </c>
      <c r="G282" s="543">
        <f>SUM(прил8!I61)</f>
        <v>192826</v>
      </c>
    </row>
    <row r="283" spans="1:7" s="43" customFormat="1" ht="63" x14ac:dyDescent="0.25">
      <c r="A283" s="152" t="s">
        <v>622</v>
      </c>
      <c r="B283" s="160" t="s">
        <v>621</v>
      </c>
      <c r="C283" s="169" t="s">
        <v>487</v>
      </c>
      <c r="D283" s="156" t="s">
        <v>488</v>
      </c>
      <c r="E283" s="166"/>
      <c r="F283" s="601">
        <f t="shared" ref="F283:G285" si="6">SUM(F284)</f>
        <v>2000</v>
      </c>
      <c r="G283" s="601">
        <f t="shared" si="6"/>
        <v>2000</v>
      </c>
    </row>
    <row r="284" spans="1:7" s="43" customFormat="1" ht="31.5" x14ac:dyDescent="0.25">
      <c r="A284" s="375" t="s">
        <v>623</v>
      </c>
      <c r="B284" s="376" t="s">
        <v>621</v>
      </c>
      <c r="C284" s="377" t="s">
        <v>10</v>
      </c>
      <c r="D284" s="378" t="s">
        <v>488</v>
      </c>
      <c r="E284" s="388"/>
      <c r="F284" s="541">
        <f t="shared" si="6"/>
        <v>2000</v>
      </c>
      <c r="G284" s="541">
        <f t="shared" si="6"/>
        <v>2000</v>
      </c>
    </row>
    <row r="285" spans="1:7" s="43" customFormat="1" ht="31.5" customHeight="1" x14ac:dyDescent="0.25">
      <c r="A285" s="76" t="s">
        <v>625</v>
      </c>
      <c r="B285" s="128" t="s">
        <v>621</v>
      </c>
      <c r="C285" s="167" t="s">
        <v>10</v>
      </c>
      <c r="D285" s="158" t="s">
        <v>624</v>
      </c>
      <c r="E285" s="172"/>
      <c r="F285" s="540">
        <f t="shared" si="6"/>
        <v>2000</v>
      </c>
      <c r="G285" s="540">
        <f t="shared" si="6"/>
        <v>2000</v>
      </c>
    </row>
    <row r="286" spans="1:7" s="43" customFormat="1" ht="33.75" customHeight="1" x14ac:dyDescent="0.25">
      <c r="A286" s="77" t="s">
        <v>673</v>
      </c>
      <c r="B286" s="129" t="s">
        <v>621</v>
      </c>
      <c r="C286" s="164" t="s">
        <v>10</v>
      </c>
      <c r="D286" s="155" t="s">
        <v>624</v>
      </c>
      <c r="E286" s="138" t="s">
        <v>16</v>
      </c>
      <c r="F286" s="543">
        <f>SUM(прил8!H130)</f>
        <v>2000</v>
      </c>
      <c r="G286" s="543">
        <f>SUM(прил8!I130)</f>
        <v>2000</v>
      </c>
    </row>
    <row r="287" spans="1:7" ht="51" customHeight="1" x14ac:dyDescent="0.25">
      <c r="A287" s="59" t="s">
        <v>146</v>
      </c>
      <c r="B287" s="389" t="s">
        <v>524</v>
      </c>
      <c r="C287" s="272" t="s">
        <v>487</v>
      </c>
      <c r="D287" s="143" t="s">
        <v>488</v>
      </c>
      <c r="E287" s="133"/>
      <c r="F287" s="594">
        <f>SUM(F288+F302+F306)</f>
        <v>6429464</v>
      </c>
      <c r="G287" s="594">
        <f>SUM(G288+G302+G306)</f>
        <v>7212770</v>
      </c>
    </row>
    <row r="288" spans="1:7" s="43" customFormat="1" ht="65.25" customHeight="1" x14ac:dyDescent="0.25">
      <c r="A288" s="148" t="s">
        <v>147</v>
      </c>
      <c r="B288" s="149" t="s">
        <v>221</v>
      </c>
      <c r="C288" s="273" t="s">
        <v>487</v>
      </c>
      <c r="D288" s="150" t="s">
        <v>488</v>
      </c>
      <c r="E288" s="151"/>
      <c r="F288" s="601">
        <f>SUM(F289)</f>
        <v>5928584</v>
      </c>
      <c r="G288" s="601">
        <f>SUM(G289)</f>
        <v>6711890</v>
      </c>
    </row>
    <row r="289" spans="1:7" s="43" customFormat="1" ht="48.75" customHeight="1" x14ac:dyDescent="0.25">
      <c r="A289" s="348" t="s">
        <v>527</v>
      </c>
      <c r="B289" s="349" t="s">
        <v>221</v>
      </c>
      <c r="C289" s="350" t="s">
        <v>10</v>
      </c>
      <c r="D289" s="351" t="s">
        <v>488</v>
      </c>
      <c r="E289" s="352"/>
      <c r="F289" s="541">
        <f>SUM(F290+F292+F294+F296+F298+F300)</f>
        <v>5928584</v>
      </c>
      <c r="G289" s="541">
        <f>SUM(G290+G292+G294+G296+G298+G300)</f>
        <v>6711890</v>
      </c>
    </row>
    <row r="290" spans="1:7" s="43" customFormat="1" ht="33.75" hidden="1" customHeight="1" x14ac:dyDescent="0.25">
      <c r="A290" s="27" t="s">
        <v>915</v>
      </c>
      <c r="B290" s="121" t="s">
        <v>221</v>
      </c>
      <c r="C290" s="234" t="s">
        <v>10</v>
      </c>
      <c r="D290" s="119" t="s">
        <v>939</v>
      </c>
      <c r="E290" s="147"/>
      <c r="F290" s="540">
        <f>SUM(F291)</f>
        <v>0</v>
      </c>
      <c r="G290" s="540">
        <f>SUM(G291)</f>
        <v>0</v>
      </c>
    </row>
    <row r="291" spans="1:7" s="43" customFormat="1" ht="33.75" hidden="1" customHeight="1" x14ac:dyDescent="0.25">
      <c r="A291" s="55" t="s">
        <v>190</v>
      </c>
      <c r="B291" s="130" t="s">
        <v>221</v>
      </c>
      <c r="C291" s="235" t="s">
        <v>10</v>
      </c>
      <c r="D291" s="127" t="s">
        <v>939</v>
      </c>
      <c r="E291" s="134" t="s">
        <v>185</v>
      </c>
      <c r="F291" s="543">
        <f>SUM(прил8!H193)</f>
        <v>0</v>
      </c>
      <c r="G291" s="543">
        <f>SUM(прил8!I193)</f>
        <v>0</v>
      </c>
    </row>
    <row r="292" spans="1:7" s="43" customFormat="1" ht="18.75" hidden="1" customHeight="1" x14ac:dyDescent="0.25">
      <c r="A292" s="27" t="s">
        <v>916</v>
      </c>
      <c r="B292" s="121" t="s">
        <v>221</v>
      </c>
      <c r="C292" s="234" t="s">
        <v>10</v>
      </c>
      <c r="D292" s="119" t="s">
        <v>917</v>
      </c>
      <c r="E292" s="147"/>
      <c r="F292" s="540">
        <f>SUM(F293)</f>
        <v>0</v>
      </c>
      <c r="G292" s="540">
        <f>SUM(G293)</f>
        <v>0</v>
      </c>
    </row>
    <row r="293" spans="1:7" s="43" customFormat="1" ht="33.75" hidden="1" customHeight="1" x14ac:dyDescent="0.25">
      <c r="A293" s="55" t="s">
        <v>190</v>
      </c>
      <c r="B293" s="130" t="s">
        <v>221</v>
      </c>
      <c r="C293" s="235" t="s">
        <v>10</v>
      </c>
      <c r="D293" s="127" t="s">
        <v>917</v>
      </c>
      <c r="E293" s="134" t="s">
        <v>185</v>
      </c>
      <c r="F293" s="543">
        <f>SUM(прил8!H195)</f>
        <v>0</v>
      </c>
      <c r="G293" s="543">
        <f>SUM(прил8!I195)</f>
        <v>0</v>
      </c>
    </row>
    <row r="294" spans="1:7" s="43" customFormat="1" ht="32.25" customHeight="1" x14ac:dyDescent="0.25">
      <c r="A294" s="27" t="s">
        <v>148</v>
      </c>
      <c r="B294" s="121" t="s">
        <v>221</v>
      </c>
      <c r="C294" s="234" t="s">
        <v>10</v>
      </c>
      <c r="D294" s="119" t="s">
        <v>528</v>
      </c>
      <c r="E294" s="147"/>
      <c r="F294" s="540">
        <f>SUM(F295)</f>
        <v>5928584</v>
      </c>
      <c r="G294" s="540">
        <f>SUM(G295)</f>
        <v>6711890</v>
      </c>
    </row>
    <row r="295" spans="1:7" s="43" customFormat="1" ht="33.75" customHeight="1" x14ac:dyDescent="0.25">
      <c r="A295" s="55" t="s">
        <v>190</v>
      </c>
      <c r="B295" s="130" t="s">
        <v>221</v>
      </c>
      <c r="C295" s="235" t="s">
        <v>10</v>
      </c>
      <c r="D295" s="127" t="s">
        <v>528</v>
      </c>
      <c r="E295" s="134" t="s">
        <v>185</v>
      </c>
      <c r="F295" s="543">
        <f>SUM(прил8!H197)</f>
        <v>5928584</v>
      </c>
      <c r="G295" s="543">
        <f>SUM(прил8!I197)</f>
        <v>6711890</v>
      </c>
    </row>
    <row r="296" spans="1:7" s="43" customFormat="1" ht="33.75" hidden="1" customHeight="1" x14ac:dyDescent="0.25">
      <c r="A296" s="27" t="s">
        <v>663</v>
      </c>
      <c r="B296" s="121" t="s">
        <v>221</v>
      </c>
      <c r="C296" s="234" t="s">
        <v>10</v>
      </c>
      <c r="D296" s="119" t="s">
        <v>662</v>
      </c>
      <c r="E296" s="147"/>
      <c r="F296" s="540">
        <f>SUM(F297)</f>
        <v>0</v>
      </c>
      <c r="G296" s="540">
        <f>SUM(G297)</f>
        <v>0</v>
      </c>
    </row>
    <row r="297" spans="1:7" s="43" customFormat="1" ht="32.25" hidden="1" customHeight="1" x14ac:dyDescent="0.25">
      <c r="A297" s="77" t="s">
        <v>673</v>
      </c>
      <c r="B297" s="130" t="s">
        <v>221</v>
      </c>
      <c r="C297" s="235" t="s">
        <v>10</v>
      </c>
      <c r="D297" s="127" t="s">
        <v>662</v>
      </c>
      <c r="E297" s="134" t="s">
        <v>16</v>
      </c>
      <c r="F297" s="543"/>
      <c r="G297" s="543"/>
    </row>
    <row r="298" spans="1:7" s="43" customFormat="1" ht="47.25" hidden="1" x14ac:dyDescent="0.25">
      <c r="A298" s="27" t="s">
        <v>529</v>
      </c>
      <c r="B298" s="121" t="s">
        <v>221</v>
      </c>
      <c r="C298" s="234" t="s">
        <v>10</v>
      </c>
      <c r="D298" s="119" t="s">
        <v>530</v>
      </c>
      <c r="E298" s="147"/>
      <c r="F298" s="540">
        <f>SUM(F299:F299)</f>
        <v>0</v>
      </c>
      <c r="G298" s="540">
        <f>SUM(G299:G299)</f>
        <v>0</v>
      </c>
    </row>
    <row r="299" spans="1:7" s="43" customFormat="1" ht="15.75" hidden="1" x14ac:dyDescent="0.25">
      <c r="A299" s="55" t="s">
        <v>21</v>
      </c>
      <c r="B299" s="130" t="s">
        <v>221</v>
      </c>
      <c r="C299" s="235" t="s">
        <v>10</v>
      </c>
      <c r="D299" s="127" t="s">
        <v>530</v>
      </c>
      <c r="E299" s="134" t="s">
        <v>70</v>
      </c>
      <c r="F299" s="543">
        <f>SUM(прил8!H199)</f>
        <v>0</v>
      </c>
      <c r="G299" s="543">
        <f>SUM(прил8!I199)</f>
        <v>0</v>
      </c>
    </row>
    <row r="300" spans="1:7" s="43" customFormat="1" ht="47.25" hidden="1" x14ac:dyDescent="0.25">
      <c r="A300" s="27" t="s">
        <v>531</v>
      </c>
      <c r="B300" s="121" t="s">
        <v>221</v>
      </c>
      <c r="C300" s="234" t="s">
        <v>10</v>
      </c>
      <c r="D300" s="119" t="s">
        <v>532</v>
      </c>
      <c r="E300" s="147"/>
      <c r="F300" s="540">
        <f>SUM(F301)</f>
        <v>0</v>
      </c>
      <c r="G300" s="540">
        <f>SUM(G301)</f>
        <v>0</v>
      </c>
    </row>
    <row r="301" spans="1:7" s="43" customFormat="1" ht="15.75" hidden="1" x14ac:dyDescent="0.25">
      <c r="A301" s="55" t="s">
        <v>21</v>
      </c>
      <c r="B301" s="130" t="s">
        <v>221</v>
      </c>
      <c r="C301" s="235" t="s">
        <v>10</v>
      </c>
      <c r="D301" s="127" t="s">
        <v>532</v>
      </c>
      <c r="E301" s="134" t="s">
        <v>70</v>
      </c>
      <c r="F301" s="543">
        <f>SUM(прил8!H201)</f>
        <v>0</v>
      </c>
      <c r="G301" s="543">
        <f>SUM(прил8!I201)</f>
        <v>0</v>
      </c>
    </row>
    <row r="302" spans="1:7" s="43" customFormat="1" ht="64.5" customHeight="1" x14ac:dyDescent="0.25">
      <c r="A302" s="174" t="s">
        <v>191</v>
      </c>
      <c r="B302" s="149" t="s">
        <v>229</v>
      </c>
      <c r="C302" s="273" t="s">
        <v>487</v>
      </c>
      <c r="D302" s="150" t="s">
        <v>488</v>
      </c>
      <c r="E302" s="151"/>
      <c r="F302" s="601">
        <f t="shared" ref="F302:G304" si="7">SUM(F303)</f>
        <v>450000</v>
      </c>
      <c r="G302" s="601">
        <f t="shared" si="7"/>
        <v>450000</v>
      </c>
    </row>
    <row r="303" spans="1:7" s="43" customFormat="1" ht="33.75" customHeight="1" x14ac:dyDescent="0.25">
      <c r="A303" s="390" t="s">
        <v>525</v>
      </c>
      <c r="B303" s="349" t="s">
        <v>229</v>
      </c>
      <c r="C303" s="350" t="s">
        <v>10</v>
      </c>
      <c r="D303" s="351" t="s">
        <v>488</v>
      </c>
      <c r="E303" s="352"/>
      <c r="F303" s="541">
        <f t="shared" si="7"/>
        <v>450000</v>
      </c>
      <c r="G303" s="541">
        <f t="shared" si="7"/>
        <v>450000</v>
      </c>
    </row>
    <row r="304" spans="1:7" s="43" customFormat="1" ht="16.5" customHeight="1" x14ac:dyDescent="0.25">
      <c r="A304" s="67" t="s">
        <v>192</v>
      </c>
      <c r="B304" s="121" t="s">
        <v>229</v>
      </c>
      <c r="C304" s="234" t="s">
        <v>10</v>
      </c>
      <c r="D304" s="119" t="s">
        <v>526</v>
      </c>
      <c r="E304" s="147"/>
      <c r="F304" s="540">
        <f t="shared" si="7"/>
        <v>450000</v>
      </c>
      <c r="G304" s="540">
        <f t="shared" si="7"/>
        <v>450000</v>
      </c>
    </row>
    <row r="305" spans="1:7" s="43" customFormat="1" ht="16.5" customHeight="1" x14ac:dyDescent="0.25">
      <c r="A305" s="82" t="s">
        <v>18</v>
      </c>
      <c r="B305" s="130" t="s">
        <v>229</v>
      </c>
      <c r="C305" s="235" t="s">
        <v>10</v>
      </c>
      <c r="D305" s="127" t="s">
        <v>526</v>
      </c>
      <c r="E305" s="134" t="s">
        <v>17</v>
      </c>
      <c r="F305" s="543">
        <f>SUM(прил8!H187)</f>
        <v>450000</v>
      </c>
      <c r="G305" s="543">
        <f>SUM(прил8!I187)</f>
        <v>450000</v>
      </c>
    </row>
    <row r="306" spans="1:7" s="43" customFormat="1" ht="79.5" customHeight="1" x14ac:dyDescent="0.25">
      <c r="A306" s="159" t="s">
        <v>264</v>
      </c>
      <c r="B306" s="149" t="s">
        <v>262</v>
      </c>
      <c r="C306" s="273" t="s">
        <v>487</v>
      </c>
      <c r="D306" s="150" t="s">
        <v>488</v>
      </c>
      <c r="E306" s="151"/>
      <c r="F306" s="601">
        <f t="shared" ref="F306:G308" si="8">SUM(F307)</f>
        <v>50880</v>
      </c>
      <c r="G306" s="601">
        <f t="shared" si="8"/>
        <v>50880</v>
      </c>
    </row>
    <row r="307" spans="1:7" s="43" customFormat="1" ht="33.75" customHeight="1" x14ac:dyDescent="0.25">
      <c r="A307" s="375" t="s">
        <v>533</v>
      </c>
      <c r="B307" s="349" t="s">
        <v>262</v>
      </c>
      <c r="C307" s="350" t="s">
        <v>10</v>
      </c>
      <c r="D307" s="351" t="s">
        <v>488</v>
      </c>
      <c r="E307" s="352"/>
      <c r="F307" s="541">
        <f t="shared" si="8"/>
        <v>50880</v>
      </c>
      <c r="G307" s="541">
        <f t="shared" si="8"/>
        <v>50880</v>
      </c>
    </row>
    <row r="308" spans="1:7" s="43" customFormat="1" ht="31.5" x14ac:dyDescent="0.25">
      <c r="A308" s="76" t="s">
        <v>263</v>
      </c>
      <c r="B308" s="121" t="s">
        <v>262</v>
      </c>
      <c r="C308" s="234" t="s">
        <v>10</v>
      </c>
      <c r="D308" s="119" t="s">
        <v>534</v>
      </c>
      <c r="E308" s="147"/>
      <c r="F308" s="540">
        <f t="shared" si="8"/>
        <v>50880</v>
      </c>
      <c r="G308" s="540">
        <f t="shared" si="8"/>
        <v>50880</v>
      </c>
    </row>
    <row r="309" spans="1:7" s="43" customFormat="1" ht="30.75" customHeight="1" x14ac:dyDescent="0.25">
      <c r="A309" s="77" t="s">
        <v>673</v>
      </c>
      <c r="B309" s="130" t="s">
        <v>262</v>
      </c>
      <c r="C309" s="235" t="s">
        <v>10</v>
      </c>
      <c r="D309" s="127" t="s">
        <v>534</v>
      </c>
      <c r="E309" s="134" t="s">
        <v>16</v>
      </c>
      <c r="F309" s="543">
        <f>SUM(прил8!H205+прил8!H311+прил8!H371)</f>
        <v>50880</v>
      </c>
      <c r="G309" s="543">
        <f>SUM(прил8!I205+прил8!I311+прил8!I371)</f>
        <v>50880</v>
      </c>
    </row>
    <row r="310" spans="1:7" s="43" customFormat="1" ht="32.25" customHeight="1" x14ac:dyDescent="0.25">
      <c r="A310" s="75" t="s">
        <v>126</v>
      </c>
      <c r="B310" s="161" t="s">
        <v>502</v>
      </c>
      <c r="C310" s="274" t="s">
        <v>487</v>
      </c>
      <c r="D310" s="162" t="s">
        <v>488</v>
      </c>
      <c r="E310" s="137"/>
      <c r="F310" s="594">
        <f>SUM(F311+F317)</f>
        <v>609400</v>
      </c>
      <c r="G310" s="594">
        <f>SUM(G311+G317)</f>
        <v>609400</v>
      </c>
    </row>
    <row r="311" spans="1:7" s="43" customFormat="1" ht="63" x14ac:dyDescent="0.25">
      <c r="A311" s="152" t="s">
        <v>162</v>
      </c>
      <c r="B311" s="160" t="s">
        <v>242</v>
      </c>
      <c r="C311" s="169" t="s">
        <v>487</v>
      </c>
      <c r="D311" s="156" t="s">
        <v>488</v>
      </c>
      <c r="E311" s="166"/>
      <c r="F311" s="601">
        <f>SUM(F312)</f>
        <v>25000</v>
      </c>
      <c r="G311" s="601">
        <f>SUM(G312)</f>
        <v>25000</v>
      </c>
    </row>
    <row r="312" spans="1:7" s="43" customFormat="1" ht="31.5" x14ac:dyDescent="0.25">
      <c r="A312" s="354" t="s">
        <v>565</v>
      </c>
      <c r="B312" s="376" t="s">
        <v>242</v>
      </c>
      <c r="C312" s="377" t="s">
        <v>10</v>
      </c>
      <c r="D312" s="378" t="s">
        <v>488</v>
      </c>
      <c r="E312" s="385"/>
      <c r="F312" s="541">
        <f>SUM(F313+F315)</f>
        <v>25000</v>
      </c>
      <c r="G312" s="541">
        <f>SUM(G313+G315)</f>
        <v>25000</v>
      </c>
    </row>
    <row r="313" spans="1:7" s="43" customFormat="1" ht="31.5" x14ac:dyDescent="0.25">
      <c r="A313" s="76" t="s">
        <v>163</v>
      </c>
      <c r="B313" s="128" t="s">
        <v>242</v>
      </c>
      <c r="C313" s="167" t="s">
        <v>10</v>
      </c>
      <c r="D313" s="158" t="s">
        <v>566</v>
      </c>
      <c r="E313" s="42"/>
      <c r="F313" s="540">
        <f>SUM(F314)</f>
        <v>25000</v>
      </c>
      <c r="G313" s="540">
        <f>SUM(G314)</f>
        <v>25000</v>
      </c>
    </row>
    <row r="314" spans="1:7" s="43" customFormat="1" ht="36.75" customHeight="1" x14ac:dyDescent="0.25">
      <c r="A314" s="77" t="s">
        <v>673</v>
      </c>
      <c r="B314" s="129" t="s">
        <v>242</v>
      </c>
      <c r="C314" s="164" t="s">
        <v>10</v>
      </c>
      <c r="D314" s="155" t="s">
        <v>566</v>
      </c>
      <c r="E314" s="61" t="s">
        <v>16</v>
      </c>
      <c r="F314" s="543">
        <f>SUM(прил8!H366+прил8!H416+прил8!H440)</f>
        <v>25000</v>
      </c>
      <c r="G314" s="543">
        <f>SUM(прил8!I366+прил8!I416+прил8!I440)</f>
        <v>25000</v>
      </c>
    </row>
    <row r="315" spans="1:7" s="43" customFormat="1" ht="18.75" hidden="1" customHeight="1" x14ac:dyDescent="0.25">
      <c r="A315" s="76" t="s">
        <v>626</v>
      </c>
      <c r="B315" s="128" t="s">
        <v>242</v>
      </c>
      <c r="C315" s="167" t="s">
        <v>10</v>
      </c>
      <c r="D315" s="158" t="s">
        <v>627</v>
      </c>
      <c r="E315" s="42"/>
      <c r="F315" s="540">
        <f>SUM(F316)</f>
        <v>0</v>
      </c>
      <c r="G315" s="540">
        <f>SUM(G316)</f>
        <v>0</v>
      </c>
    </row>
    <row r="316" spans="1:7" s="43" customFormat="1" ht="33.75" hidden="1" customHeight="1" x14ac:dyDescent="0.25">
      <c r="A316" s="77" t="s">
        <v>673</v>
      </c>
      <c r="B316" s="129" t="s">
        <v>242</v>
      </c>
      <c r="C316" s="164" t="s">
        <v>10</v>
      </c>
      <c r="D316" s="155" t="s">
        <v>627</v>
      </c>
      <c r="E316" s="61" t="s">
        <v>16</v>
      </c>
      <c r="F316" s="543">
        <f>SUM(прил8!H135)</f>
        <v>0</v>
      </c>
      <c r="G316" s="543">
        <f>SUM(прил8!I135)</f>
        <v>0</v>
      </c>
    </row>
    <row r="317" spans="1:7" s="43" customFormat="1" ht="49.5" customHeight="1" x14ac:dyDescent="0.25">
      <c r="A317" s="159" t="s">
        <v>127</v>
      </c>
      <c r="B317" s="160" t="s">
        <v>204</v>
      </c>
      <c r="C317" s="169" t="s">
        <v>487</v>
      </c>
      <c r="D317" s="156" t="s">
        <v>488</v>
      </c>
      <c r="E317" s="166"/>
      <c r="F317" s="601">
        <f>SUM(F318)</f>
        <v>584400</v>
      </c>
      <c r="G317" s="601">
        <f>SUM(G318)</f>
        <v>584400</v>
      </c>
    </row>
    <row r="318" spans="1:7" s="43" customFormat="1" ht="49.5" customHeight="1" x14ac:dyDescent="0.25">
      <c r="A318" s="375" t="s">
        <v>501</v>
      </c>
      <c r="B318" s="376" t="s">
        <v>204</v>
      </c>
      <c r="C318" s="377" t="s">
        <v>10</v>
      </c>
      <c r="D318" s="378" t="s">
        <v>488</v>
      </c>
      <c r="E318" s="385"/>
      <c r="F318" s="541">
        <f>SUM(F319+F321)</f>
        <v>584400</v>
      </c>
      <c r="G318" s="541">
        <f>SUM(G319+G321)</f>
        <v>584400</v>
      </c>
    </row>
    <row r="319" spans="1:7" s="43" customFormat="1" ht="47.25" x14ac:dyDescent="0.25">
      <c r="A319" s="76" t="s">
        <v>952</v>
      </c>
      <c r="B319" s="128" t="s">
        <v>204</v>
      </c>
      <c r="C319" s="167" t="s">
        <v>10</v>
      </c>
      <c r="D319" s="158" t="s">
        <v>503</v>
      </c>
      <c r="E319" s="42"/>
      <c r="F319" s="540">
        <f>SUM(F320)</f>
        <v>292200</v>
      </c>
      <c r="G319" s="540">
        <f>SUM(G320)</f>
        <v>292200</v>
      </c>
    </row>
    <row r="320" spans="1:7" s="43" customFormat="1" ht="47.25" x14ac:dyDescent="0.25">
      <c r="A320" s="77" t="s">
        <v>86</v>
      </c>
      <c r="B320" s="129" t="s">
        <v>204</v>
      </c>
      <c r="C320" s="164" t="s">
        <v>10</v>
      </c>
      <c r="D320" s="155" t="s">
        <v>503</v>
      </c>
      <c r="E320" s="61" t="s">
        <v>13</v>
      </c>
      <c r="F320" s="543">
        <f>SUM(прил8!H66)</f>
        <v>292200</v>
      </c>
      <c r="G320" s="543">
        <f>SUM(прил8!I66)</f>
        <v>292200</v>
      </c>
    </row>
    <row r="321" spans="1:7" s="43" customFormat="1" ht="31.5" x14ac:dyDescent="0.25">
      <c r="A321" s="76" t="s">
        <v>89</v>
      </c>
      <c r="B321" s="128" t="s">
        <v>204</v>
      </c>
      <c r="C321" s="167" t="s">
        <v>10</v>
      </c>
      <c r="D321" s="158" t="s">
        <v>504</v>
      </c>
      <c r="E321" s="42"/>
      <c r="F321" s="540">
        <f>SUM(F322)</f>
        <v>292200</v>
      </c>
      <c r="G321" s="540">
        <f>SUM(G322)</f>
        <v>292200</v>
      </c>
    </row>
    <row r="322" spans="1:7" s="43" customFormat="1" ht="47.25" x14ac:dyDescent="0.25">
      <c r="A322" s="77" t="s">
        <v>86</v>
      </c>
      <c r="B322" s="129" t="s">
        <v>204</v>
      </c>
      <c r="C322" s="164" t="s">
        <v>10</v>
      </c>
      <c r="D322" s="155" t="s">
        <v>504</v>
      </c>
      <c r="E322" s="61" t="s">
        <v>13</v>
      </c>
      <c r="F322" s="543">
        <f>SUM(прил8!H68)</f>
        <v>292200</v>
      </c>
      <c r="G322" s="543">
        <f>SUM(прил8!I68)</f>
        <v>292200</v>
      </c>
    </row>
    <row r="323" spans="1:7" ht="63" customHeight="1" x14ac:dyDescent="0.25">
      <c r="A323" s="59" t="s">
        <v>142</v>
      </c>
      <c r="B323" s="161" t="s">
        <v>218</v>
      </c>
      <c r="C323" s="274" t="s">
        <v>487</v>
      </c>
      <c r="D323" s="162" t="s">
        <v>488</v>
      </c>
      <c r="E323" s="137"/>
      <c r="F323" s="594">
        <f>SUM(F324+F330+F338)</f>
        <v>3203685</v>
      </c>
      <c r="G323" s="594">
        <f>SUM(G324+G330+G338)</f>
        <v>3202985</v>
      </c>
    </row>
    <row r="324" spans="1:7" s="43" customFormat="1" ht="96.75" customHeight="1" x14ac:dyDescent="0.25">
      <c r="A324" s="159" t="s">
        <v>143</v>
      </c>
      <c r="B324" s="160" t="s">
        <v>219</v>
      </c>
      <c r="C324" s="169" t="s">
        <v>487</v>
      </c>
      <c r="D324" s="156" t="s">
        <v>488</v>
      </c>
      <c r="E324" s="173"/>
      <c r="F324" s="601">
        <f>SUM(F325)</f>
        <v>1944785</v>
      </c>
      <c r="G324" s="601">
        <f>SUM(G325)</f>
        <v>1944785</v>
      </c>
    </row>
    <row r="325" spans="1:7" s="43" customFormat="1" ht="32.25" customHeight="1" x14ac:dyDescent="0.25">
      <c r="A325" s="375" t="s">
        <v>521</v>
      </c>
      <c r="B325" s="376" t="s">
        <v>219</v>
      </c>
      <c r="C325" s="377" t="s">
        <v>10</v>
      </c>
      <c r="D325" s="378" t="s">
        <v>488</v>
      </c>
      <c r="E325" s="388"/>
      <c r="F325" s="541">
        <f>SUM(F326)</f>
        <v>1944785</v>
      </c>
      <c r="G325" s="541">
        <f>SUM(G326)</f>
        <v>1944785</v>
      </c>
    </row>
    <row r="326" spans="1:7" s="43" customFormat="1" ht="31.5" x14ac:dyDescent="0.25">
      <c r="A326" s="76" t="s">
        <v>96</v>
      </c>
      <c r="B326" s="128" t="s">
        <v>219</v>
      </c>
      <c r="C326" s="167" t="s">
        <v>10</v>
      </c>
      <c r="D326" s="158" t="s">
        <v>520</v>
      </c>
      <c r="E326" s="172"/>
      <c r="F326" s="540">
        <f>SUM(F327:F329)</f>
        <v>1944785</v>
      </c>
      <c r="G326" s="540">
        <f>SUM(G327:G329)</f>
        <v>1944785</v>
      </c>
    </row>
    <row r="327" spans="1:7" s="43" customFormat="1" ht="47.25" x14ac:dyDescent="0.25">
      <c r="A327" s="77" t="s">
        <v>86</v>
      </c>
      <c r="B327" s="129" t="s">
        <v>219</v>
      </c>
      <c r="C327" s="164" t="s">
        <v>10</v>
      </c>
      <c r="D327" s="155" t="s">
        <v>520</v>
      </c>
      <c r="E327" s="138" t="s">
        <v>13</v>
      </c>
      <c r="F327" s="543">
        <f>SUM(прил8!H174)</f>
        <v>1834385</v>
      </c>
      <c r="G327" s="543">
        <f>SUM(прил8!I174)</f>
        <v>1834385</v>
      </c>
    </row>
    <row r="328" spans="1:7" s="43" customFormat="1" ht="30" customHeight="1" x14ac:dyDescent="0.25">
      <c r="A328" s="77" t="s">
        <v>673</v>
      </c>
      <c r="B328" s="129" t="s">
        <v>219</v>
      </c>
      <c r="C328" s="164" t="s">
        <v>10</v>
      </c>
      <c r="D328" s="155" t="s">
        <v>520</v>
      </c>
      <c r="E328" s="138" t="s">
        <v>16</v>
      </c>
      <c r="F328" s="543">
        <f>SUM(прил8!H175)</f>
        <v>108000</v>
      </c>
      <c r="G328" s="543">
        <f>SUM(прил8!I175)</f>
        <v>108000</v>
      </c>
    </row>
    <row r="329" spans="1:7" s="43" customFormat="1" ht="16.5" customHeight="1" x14ac:dyDescent="0.25">
      <c r="A329" s="77" t="s">
        <v>18</v>
      </c>
      <c r="B329" s="129" t="s">
        <v>219</v>
      </c>
      <c r="C329" s="164" t="s">
        <v>10</v>
      </c>
      <c r="D329" s="155" t="s">
        <v>520</v>
      </c>
      <c r="E329" s="138" t="s">
        <v>17</v>
      </c>
      <c r="F329" s="543">
        <f>SUM(прил8!H176)</f>
        <v>2400</v>
      </c>
      <c r="G329" s="543">
        <f>SUM(прил8!I176)</f>
        <v>2400</v>
      </c>
    </row>
    <row r="330" spans="1:7" s="43" customFormat="1" ht="96.75" customHeight="1" x14ac:dyDescent="0.25">
      <c r="A330" s="159" t="s">
        <v>144</v>
      </c>
      <c r="B330" s="160" t="s">
        <v>220</v>
      </c>
      <c r="C330" s="169" t="s">
        <v>487</v>
      </c>
      <c r="D330" s="156" t="s">
        <v>488</v>
      </c>
      <c r="E330" s="173"/>
      <c r="F330" s="601">
        <f>SUM(F331)</f>
        <v>1158900</v>
      </c>
      <c r="G330" s="601">
        <f>SUM(G331)</f>
        <v>1158200</v>
      </c>
    </row>
    <row r="331" spans="1:7" s="43" customFormat="1" ht="48.75" customHeight="1" x14ac:dyDescent="0.25">
      <c r="A331" s="375" t="s">
        <v>507</v>
      </c>
      <c r="B331" s="376" t="s">
        <v>220</v>
      </c>
      <c r="C331" s="377" t="s">
        <v>10</v>
      </c>
      <c r="D331" s="378" t="s">
        <v>488</v>
      </c>
      <c r="E331" s="388"/>
      <c r="F331" s="541">
        <f>SUM(F332+F334+F336)</f>
        <v>1158900</v>
      </c>
      <c r="G331" s="541">
        <f>SUM(G332+G334+G336)</f>
        <v>1158200</v>
      </c>
    </row>
    <row r="332" spans="1:7" s="43" customFormat="1" ht="18" customHeight="1" x14ac:dyDescent="0.25">
      <c r="A332" s="76" t="s">
        <v>111</v>
      </c>
      <c r="B332" s="128" t="s">
        <v>220</v>
      </c>
      <c r="C332" s="167" t="s">
        <v>10</v>
      </c>
      <c r="D332" s="158" t="s">
        <v>508</v>
      </c>
      <c r="E332" s="172"/>
      <c r="F332" s="540">
        <f>SUM(F333)</f>
        <v>1158900</v>
      </c>
      <c r="G332" s="540">
        <f>SUM(G333)</f>
        <v>1158200</v>
      </c>
    </row>
    <row r="333" spans="1:7" s="43" customFormat="1" ht="32.25" customHeight="1" x14ac:dyDescent="0.25">
      <c r="A333" s="77" t="s">
        <v>673</v>
      </c>
      <c r="B333" s="129" t="s">
        <v>220</v>
      </c>
      <c r="C333" s="164" t="s">
        <v>10</v>
      </c>
      <c r="D333" s="155" t="s">
        <v>508</v>
      </c>
      <c r="E333" s="138" t="s">
        <v>16</v>
      </c>
      <c r="F333" s="543">
        <f>SUM(прил8!H89+прил8!H316+прил8!H376+прил8!H445+прил8!H396+прил8!H469)</f>
        <v>1158900</v>
      </c>
      <c r="G333" s="543">
        <f>SUM(прил8!I89+прил8!I316+прил8!I376+прил8!I445+прил8!I396+прил8!I469)</f>
        <v>1158200</v>
      </c>
    </row>
    <row r="334" spans="1:7" s="43" customFormat="1" ht="47.25" hidden="1" x14ac:dyDescent="0.25">
      <c r="A334" s="76" t="s">
        <v>523</v>
      </c>
      <c r="B334" s="128" t="s">
        <v>220</v>
      </c>
      <c r="C334" s="167" t="s">
        <v>10</v>
      </c>
      <c r="D334" s="158" t="s">
        <v>522</v>
      </c>
      <c r="E334" s="172"/>
      <c r="F334" s="540">
        <f>SUM(F335)</f>
        <v>0</v>
      </c>
      <c r="G334" s="540">
        <f>SUM(G335)</f>
        <v>0</v>
      </c>
    </row>
    <row r="335" spans="1:7" s="43" customFormat="1" ht="16.5" hidden="1" customHeight="1" x14ac:dyDescent="0.25">
      <c r="A335" s="77" t="s">
        <v>21</v>
      </c>
      <c r="B335" s="129" t="s">
        <v>220</v>
      </c>
      <c r="C335" s="164" t="s">
        <v>10</v>
      </c>
      <c r="D335" s="155" t="s">
        <v>522</v>
      </c>
      <c r="E335" s="138" t="s">
        <v>70</v>
      </c>
      <c r="F335" s="543"/>
      <c r="G335" s="543"/>
    </row>
    <row r="336" spans="1:7" s="43" customFormat="1" ht="33" hidden="1" customHeight="1" x14ac:dyDescent="0.25">
      <c r="A336" s="76" t="s">
        <v>550</v>
      </c>
      <c r="B336" s="128" t="s">
        <v>220</v>
      </c>
      <c r="C336" s="167" t="s">
        <v>10</v>
      </c>
      <c r="D336" s="158" t="s">
        <v>549</v>
      </c>
      <c r="E336" s="172"/>
      <c r="F336" s="540">
        <f>SUM(F337)</f>
        <v>0</v>
      </c>
      <c r="G336" s="540">
        <f>SUM(G337)</f>
        <v>0</v>
      </c>
    </row>
    <row r="337" spans="1:7" s="43" customFormat="1" ht="16.5" hidden="1" customHeight="1" x14ac:dyDescent="0.25">
      <c r="A337" s="77" t="s">
        <v>21</v>
      </c>
      <c r="B337" s="129" t="s">
        <v>220</v>
      </c>
      <c r="C337" s="164" t="s">
        <v>10</v>
      </c>
      <c r="D337" s="155" t="s">
        <v>549</v>
      </c>
      <c r="E337" s="138" t="s">
        <v>70</v>
      </c>
      <c r="F337" s="543"/>
      <c r="G337" s="543"/>
    </row>
    <row r="338" spans="1:7" s="43" customFormat="1" ht="94.5" customHeight="1" x14ac:dyDescent="0.25">
      <c r="A338" s="159" t="s">
        <v>632</v>
      </c>
      <c r="B338" s="160" t="s">
        <v>628</v>
      </c>
      <c r="C338" s="169" t="s">
        <v>487</v>
      </c>
      <c r="D338" s="156" t="s">
        <v>488</v>
      </c>
      <c r="E338" s="173"/>
      <c r="F338" s="601">
        <f t="shared" ref="F338:G340" si="9">SUM(F339)</f>
        <v>100000</v>
      </c>
      <c r="G338" s="601">
        <f t="shared" si="9"/>
        <v>100000</v>
      </c>
    </row>
    <row r="339" spans="1:7" s="43" customFormat="1" ht="48" customHeight="1" x14ac:dyDescent="0.25">
      <c r="A339" s="375" t="s">
        <v>630</v>
      </c>
      <c r="B339" s="376" t="s">
        <v>628</v>
      </c>
      <c r="C339" s="377" t="s">
        <v>10</v>
      </c>
      <c r="D339" s="378" t="s">
        <v>488</v>
      </c>
      <c r="E339" s="388"/>
      <c r="F339" s="541">
        <f t="shared" si="9"/>
        <v>100000</v>
      </c>
      <c r="G339" s="541">
        <f t="shared" si="9"/>
        <v>100000</v>
      </c>
    </row>
    <row r="340" spans="1:7" s="43" customFormat="1" ht="30.75" customHeight="1" x14ac:dyDescent="0.25">
      <c r="A340" s="76" t="s">
        <v>631</v>
      </c>
      <c r="B340" s="128" t="s">
        <v>628</v>
      </c>
      <c r="C340" s="167" t="s">
        <v>10</v>
      </c>
      <c r="D340" s="158" t="s">
        <v>629</v>
      </c>
      <c r="E340" s="172"/>
      <c r="F340" s="540">
        <f t="shared" si="9"/>
        <v>100000</v>
      </c>
      <c r="G340" s="540">
        <f t="shared" si="9"/>
        <v>100000</v>
      </c>
    </row>
    <row r="341" spans="1:7" s="43" customFormat="1" ht="32.25" customHeight="1" x14ac:dyDescent="0.25">
      <c r="A341" s="77" t="s">
        <v>673</v>
      </c>
      <c r="B341" s="129" t="s">
        <v>628</v>
      </c>
      <c r="C341" s="164" t="s">
        <v>10</v>
      </c>
      <c r="D341" s="155" t="s">
        <v>629</v>
      </c>
      <c r="E341" s="138" t="s">
        <v>16</v>
      </c>
      <c r="F341" s="543">
        <f>SUM(прил8!H180)</f>
        <v>100000</v>
      </c>
      <c r="G341" s="543">
        <f>SUM(прил8!I180)</f>
        <v>100000</v>
      </c>
    </row>
    <row r="342" spans="1:7" s="43" customFormat="1" ht="47.25" x14ac:dyDescent="0.25">
      <c r="A342" s="136" t="s">
        <v>134</v>
      </c>
      <c r="B342" s="161" t="s">
        <v>230</v>
      </c>
      <c r="C342" s="274" t="s">
        <v>487</v>
      </c>
      <c r="D342" s="162" t="s">
        <v>488</v>
      </c>
      <c r="E342" s="137"/>
      <c r="F342" s="594">
        <f>SUM(F343+F350)</f>
        <v>6166657</v>
      </c>
      <c r="G342" s="594">
        <f>SUM(G343+G350)</f>
        <v>5903787</v>
      </c>
    </row>
    <row r="343" spans="1:7" s="43" customFormat="1" ht="50.25" customHeight="1" x14ac:dyDescent="0.25">
      <c r="A343" s="159" t="s">
        <v>184</v>
      </c>
      <c r="B343" s="160" t="s">
        <v>234</v>
      </c>
      <c r="C343" s="169" t="s">
        <v>487</v>
      </c>
      <c r="D343" s="156" t="s">
        <v>488</v>
      </c>
      <c r="E343" s="166"/>
      <c r="F343" s="601">
        <f>SUM(F344+F347)</f>
        <v>3767813</v>
      </c>
      <c r="G343" s="601">
        <f>SUM(G344+G347)</f>
        <v>3504943</v>
      </c>
    </row>
    <row r="344" spans="1:7" s="43" customFormat="1" ht="36" customHeight="1" x14ac:dyDescent="0.25">
      <c r="A344" s="375" t="s">
        <v>604</v>
      </c>
      <c r="B344" s="376" t="s">
        <v>234</v>
      </c>
      <c r="C344" s="377" t="s">
        <v>12</v>
      </c>
      <c r="D344" s="378" t="s">
        <v>488</v>
      </c>
      <c r="E344" s="385"/>
      <c r="F344" s="541">
        <f>SUM(F345)</f>
        <v>3767813</v>
      </c>
      <c r="G344" s="541">
        <f>SUM(G345)</f>
        <v>3504943</v>
      </c>
    </row>
    <row r="345" spans="1:7" s="43" customFormat="1" ht="47.25" x14ac:dyDescent="0.25">
      <c r="A345" s="76" t="s">
        <v>606</v>
      </c>
      <c r="B345" s="128" t="s">
        <v>234</v>
      </c>
      <c r="C345" s="167" t="s">
        <v>12</v>
      </c>
      <c r="D345" s="158" t="s">
        <v>605</v>
      </c>
      <c r="E345" s="42"/>
      <c r="F345" s="540">
        <f>SUM(F346)</f>
        <v>3767813</v>
      </c>
      <c r="G345" s="540">
        <f>SUM(G346)</f>
        <v>3504943</v>
      </c>
    </row>
    <row r="346" spans="1:7" s="43" customFormat="1" ht="17.25" customHeight="1" x14ac:dyDescent="0.25">
      <c r="A346" s="77" t="s">
        <v>21</v>
      </c>
      <c r="B346" s="129" t="s">
        <v>234</v>
      </c>
      <c r="C346" s="164" t="s">
        <v>12</v>
      </c>
      <c r="D346" s="155" t="s">
        <v>605</v>
      </c>
      <c r="E346" s="61" t="s">
        <v>70</v>
      </c>
      <c r="F346" s="543">
        <f>SUM(прил8!H636)</f>
        <v>3767813</v>
      </c>
      <c r="G346" s="543">
        <f>SUM(прил8!I636)</f>
        <v>3504943</v>
      </c>
    </row>
    <row r="347" spans="1:7" s="43" customFormat="1" ht="31.5" hidden="1" customHeight="1" x14ac:dyDescent="0.25">
      <c r="A347" s="375" t="s">
        <v>659</v>
      </c>
      <c r="B347" s="376" t="s">
        <v>234</v>
      </c>
      <c r="C347" s="377" t="s">
        <v>20</v>
      </c>
      <c r="D347" s="378" t="s">
        <v>488</v>
      </c>
      <c r="E347" s="385"/>
      <c r="F347" s="541">
        <f>SUM(F348)</f>
        <v>0</v>
      </c>
      <c r="G347" s="541">
        <f>SUM(G348)</f>
        <v>0</v>
      </c>
    </row>
    <row r="348" spans="1:7" s="43" customFormat="1" ht="47.25" hidden="1" x14ac:dyDescent="0.25">
      <c r="A348" s="76" t="s">
        <v>661</v>
      </c>
      <c r="B348" s="128" t="s">
        <v>234</v>
      </c>
      <c r="C348" s="167" t="s">
        <v>20</v>
      </c>
      <c r="D348" s="158" t="s">
        <v>660</v>
      </c>
      <c r="E348" s="42"/>
      <c r="F348" s="540">
        <f>SUM(F349)</f>
        <v>0</v>
      </c>
      <c r="G348" s="540">
        <f>SUM(G349)</f>
        <v>0</v>
      </c>
    </row>
    <row r="349" spans="1:7" s="43" customFormat="1" ht="17.25" hidden="1" customHeight="1" x14ac:dyDescent="0.25">
      <c r="A349" s="77" t="s">
        <v>21</v>
      </c>
      <c r="B349" s="129" t="s">
        <v>234</v>
      </c>
      <c r="C349" s="164" t="s">
        <v>20</v>
      </c>
      <c r="D349" s="155" t="s">
        <v>660</v>
      </c>
      <c r="E349" s="61" t="s">
        <v>70</v>
      </c>
      <c r="F349" s="543">
        <f>SUM(прил8!H642)</f>
        <v>0</v>
      </c>
      <c r="G349" s="543">
        <f>SUM(прил8!I642)</f>
        <v>0</v>
      </c>
    </row>
    <row r="350" spans="1:7" s="43" customFormat="1" ht="63" x14ac:dyDescent="0.25">
      <c r="A350" s="152" t="s">
        <v>135</v>
      </c>
      <c r="B350" s="160" t="s">
        <v>231</v>
      </c>
      <c r="C350" s="169" t="s">
        <v>487</v>
      </c>
      <c r="D350" s="156" t="s">
        <v>488</v>
      </c>
      <c r="E350" s="166"/>
      <c r="F350" s="601">
        <f>SUM(F351)</f>
        <v>2398844</v>
      </c>
      <c r="G350" s="601">
        <f>SUM(G351)</f>
        <v>2398844</v>
      </c>
    </row>
    <row r="351" spans="1:7" s="43" customFormat="1" ht="65.25" customHeight="1" x14ac:dyDescent="0.25">
      <c r="A351" s="375" t="s">
        <v>509</v>
      </c>
      <c r="B351" s="376" t="s">
        <v>231</v>
      </c>
      <c r="C351" s="377" t="s">
        <v>10</v>
      </c>
      <c r="D351" s="378" t="s">
        <v>488</v>
      </c>
      <c r="E351" s="385"/>
      <c r="F351" s="541">
        <f>SUM(F352)</f>
        <v>2398844</v>
      </c>
      <c r="G351" s="541">
        <f>SUM(G352)</f>
        <v>2398844</v>
      </c>
    </row>
    <row r="352" spans="1:7" s="43" customFormat="1" ht="31.5" x14ac:dyDescent="0.25">
      <c r="A352" s="157" t="s">
        <v>85</v>
      </c>
      <c r="B352" s="128" t="s">
        <v>231</v>
      </c>
      <c r="C352" s="167" t="s">
        <v>10</v>
      </c>
      <c r="D352" s="158" t="s">
        <v>492</v>
      </c>
      <c r="E352" s="42"/>
      <c r="F352" s="540">
        <f>SUM(F353:F354)</f>
        <v>2398844</v>
      </c>
      <c r="G352" s="540">
        <f>SUM(G353:G354)</f>
        <v>2398844</v>
      </c>
    </row>
    <row r="353" spans="1:7" s="43" customFormat="1" ht="47.25" x14ac:dyDescent="0.25">
      <c r="A353" s="135" t="s">
        <v>86</v>
      </c>
      <c r="B353" s="129" t="s">
        <v>231</v>
      </c>
      <c r="C353" s="164" t="s">
        <v>10</v>
      </c>
      <c r="D353" s="155" t="s">
        <v>492</v>
      </c>
      <c r="E353" s="61" t="s">
        <v>13</v>
      </c>
      <c r="F353" s="543">
        <f>SUM(прил8!H94)</f>
        <v>2395544</v>
      </c>
      <c r="G353" s="543">
        <f>SUM(прил8!I94)</f>
        <v>2395544</v>
      </c>
    </row>
    <row r="354" spans="1:7" s="43" customFormat="1" ht="18" customHeight="1" x14ac:dyDescent="0.25">
      <c r="A354" s="135" t="s">
        <v>18</v>
      </c>
      <c r="B354" s="129" t="s">
        <v>231</v>
      </c>
      <c r="C354" s="164" t="s">
        <v>10</v>
      </c>
      <c r="D354" s="155" t="s">
        <v>492</v>
      </c>
      <c r="E354" s="61" t="s">
        <v>17</v>
      </c>
      <c r="F354" s="543">
        <f>SUM(прил8!H95)</f>
        <v>3300</v>
      </c>
      <c r="G354" s="543">
        <f>SUM(прил8!I95)</f>
        <v>3300</v>
      </c>
    </row>
    <row r="355" spans="1:7" s="43" customFormat="1" ht="33" customHeight="1" x14ac:dyDescent="0.25">
      <c r="A355" s="59" t="s">
        <v>149</v>
      </c>
      <c r="B355" s="161" t="s">
        <v>223</v>
      </c>
      <c r="C355" s="274" t="s">
        <v>487</v>
      </c>
      <c r="D355" s="162" t="s">
        <v>488</v>
      </c>
      <c r="E355" s="137"/>
      <c r="F355" s="594">
        <f>SUM(F356+F362)</f>
        <v>35000</v>
      </c>
      <c r="G355" s="594">
        <f>SUM(G356+G362)</f>
        <v>35000</v>
      </c>
    </row>
    <row r="356" spans="1:7" s="43" customFormat="1" ht="63" x14ac:dyDescent="0.25">
      <c r="A356" s="152" t="s">
        <v>173</v>
      </c>
      <c r="B356" s="160" t="s">
        <v>250</v>
      </c>
      <c r="C356" s="169" t="s">
        <v>487</v>
      </c>
      <c r="D356" s="156" t="s">
        <v>488</v>
      </c>
      <c r="E356" s="166"/>
      <c r="F356" s="601">
        <f>SUM(F357)</f>
        <v>25000</v>
      </c>
      <c r="G356" s="601">
        <f>SUM(G357)</f>
        <v>25000</v>
      </c>
    </row>
    <row r="357" spans="1:7" s="43" customFormat="1" ht="31.5" x14ac:dyDescent="0.25">
      <c r="A357" s="354" t="s">
        <v>580</v>
      </c>
      <c r="B357" s="376" t="s">
        <v>250</v>
      </c>
      <c r="C357" s="377" t="s">
        <v>12</v>
      </c>
      <c r="D357" s="378" t="s">
        <v>488</v>
      </c>
      <c r="E357" s="385"/>
      <c r="F357" s="541">
        <f>SUM(F358+F360)</f>
        <v>25000</v>
      </c>
      <c r="G357" s="541">
        <f>SUM(G358+G360)</f>
        <v>25000</v>
      </c>
    </row>
    <row r="358" spans="1:7" s="43" customFormat="1" ht="21.75" hidden="1" customHeight="1" x14ac:dyDescent="0.25">
      <c r="A358" s="157" t="s">
        <v>112</v>
      </c>
      <c r="B358" s="128" t="s">
        <v>250</v>
      </c>
      <c r="C358" s="167" t="s">
        <v>12</v>
      </c>
      <c r="D358" s="158" t="s">
        <v>510</v>
      </c>
      <c r="E358" s="42"/>
      <c r="F358" s="540">
        <f>SUM(F359)</f>
        <v>0</v>
      </c>
      <c r="G358" s="540">
        <f>SUM(G359)</f>
        <v>0</v>
      </c>
    </row>
    <row r="359" spans="1:7" s="43" customFormat="1" ht="31.5" hidden="1" x14ac:dyDescent="0.25">
      <c r="A359" s="135" t="s">
        <v>673</v>
      </c>
      <c r="B359" s="129" t="s">
        <v>250</v>
      </c>
      <c r="C359" s="164" t="s">
        <v>12</v>
      </c>
      <c r="D359" s="155" t="s">
        <v>510</v>
      </c>
      <c r="E359" s="61" t="s">
        <v>16</v>
      </c>
      <c r="F359" s="543">
        <f>SUM(прил8!H474)</f>
        <v>0</v>
      </c>
      <c r="G359" s="543">
        <f>SUM(прил8!I474)</f>
        <v>0</v>
      </c>
    </row>
    <row r="360" spans="1:7" s="43" customFormat="1" ht="31.5" x14ac:dyDescent="0.25">
      <c r="A360" s="157" t="s">
        <v>582</v>
      </c>
      <c r="B360" s="128" t="s">
        <v>250</v>
      </c>
      <c r="C360" s="167" t="s">
        <v>12</v>
      </c>
      <c r="D360" s="158" t="s">
        <v>581</v>
      </c>
      <c r="E360" s="42"/>
      <c r="F360" s="540">
        <f>SUM(F361)</f>
        <v>25000</v>
      </c>
      <c r="G360" s="540">
        <f>SUM(G361)</f>
        <v>25000</v>
      </c>
    </row>
    <row r="361" spans="1:7" s="43" customFormat="1" ht="29.25" customHeight="1" x14ac:dyDescent="0.25">
      <c r="A361" s="135" t="s">
        <v>673</v>
      </c>
      <c r="B361" s="129" t="s">
        <v>250</v>
      </c>
      <c r="C361" s="164" t="s">
        <v>12</v>
      </c>
      <c r="D361" s="155" t="s">
        <v>581</v>
      </c>
      <c r="E361" s="61" t="s">
        <v>16</v>
      </c>
      <c r="F361" s="543">
        <f>SUM(прил8!H476)</f>
        <v>25000</v>
      </c>
      <c r="G361" s="543">
        <f>SUM(прил8!I476)</f>
        <v>25000</v>
      </c>
    </row>
    <row r="362" spans="1:7" s="43" customFormat="1" ht="47.25" x14ac:dyDescent="0.25">
      <c r="A362" s="159" t="s">
        <v>150</v>
      </c>
      <c r="B362" s="160" t="s">
        <v>224</v>
      </c>
      <c r="C362" s="169" t="s">
        <v>487</v>
      </c>
      <c r="D362" s="156" t="s">
        <v>488</v>
      </c>
      <c r="E362" s="166"/>
      <c r="F362" s="601">
        <f>SUM(F363)</f>
        <v>10000</v>
      </c>
      <c r="G362" s="601">
        <f>SUM(G363)</f>
        <v>10000</v>
      </c>
    </row>
    <row r="363" spans="1:7" s="43" customFormat="1" ht="63" x14ac:dyDescent="0.25">
      <c r="A363" s="375" t="s">
        <v>538</v>
      </c>
      <c r="B363" s="376" t="s">
        <v>224</v>
      </c>
      <c r="C363" s="377" t="s">
        <v>10</v>
      </c>
      <c r="D363" s="378" t="s">
        <v>488</v>
      </c>
      <c r="E363" s="385"/>
      <c r="F363" s="541">
        <f>SUM(F364+F366)</f>
        <v>10000</v>
      </c>
      <c r="G363" s="541">
        <f>SUM(G364+G366)</f>
        <v>10000</v>
      </c>
    </row>
    <row r="364" spans="1:7" s="43" customFormat="1" ht="31.5" x14ac:dyDescent="0.25">
      <c r="A364" s="76" t="s">
        <v>540</v>
      </c>
      <c r="B364" s="128" t="s">
        <v>224</v>
      </c>
      <c r="C364" s="167" t="s">
        <v>10</v>
      </c>
      <c r="D364" s="158" t="s">
        <v>539</v>
      </c>
      <c r="E364" s="42"/>
      <c r="F364" s="540">
        <f>SUM(F365)</f>
        <v>10000</v>
      </c>
      <c r="G364" s="540">
        <f>SUM(G365)</f>
        <v>10000</v>
      </c>
    </row>
    <row r="365" spans="1:7" s="43" customFormat="1" ht="19.5" customHeight="1" x14ac:dyDescent="0.25">
      <c r="A365" s="77" t="s">
        <v>18</v>
      </c>
      <c r="B365" s="129" t="s">
        <v>224</v>
      </c>
      <c r="C365" s="164" t="s">
        <v>10</v>
      </c>
      <c r="D365" s="155" t="s">
        <v>539</v>
      </c>
      <c r="E365" s="61" t="s">
        <v>17</v>
      </c>
      <c r="F365" s="543">
        <f>SUM(прил8!H237)</f>
        <v>10000</v>
      </c>
      <c r="G365" s="543">
        <f>SUM(прил8!I237)</f>
        <v>10000</v>
      </c>
    </row>
    <row r="366" spans="1:7" s="43" customFormat="1" ht="30" hidden="1" customHeight="1" x14ac:dyDescent="0.25">
      <c r="A366" s="76" t="s">
        <v>725</v>
      </c>
      <c r="B366" s="128" t="s">
        <v>224</v>
      </c>
      <c r="C366" s="167" t="s">
        <v>10</v>
      </c>
      <c r="D366" s="158" t="s">
        <v>724</v>
      </c>
      <c r="E366" s="42"/>
      <c r="F366" s="540">
        <f>SUM(F367)</f>
        <v>0</v>
      </c>
      <c r="G366" s="540">
        <f>SUM(G367)</f>
        <v>0</v>
      </c>
    </row>
    <row r="367" spans="1:7" s="43" customFormat="1" ht="30" hidden="1" customHeight="1" x14ac:dyDescent="0.25">
      <c r="A367" s="77" t="s">
        <v>18</v>
      </c>
      <c r="B367" s="129" t="s">
        <v>224</v>
      </c>
      <c r="C367" s="164" t="s">
        <v>10</v>
      </c>
      <c r="D367" s="155" t="s">
        <v>724</v>
      </c>
      <c r="E367" s="61" t="s">
        <v>17</v>
      </c>
      <c r="F367" s="543">
        <f>SUM(прил8!H239)</f>
        <v>0</v>
      </c>
      <c r="G367" s="543">
        <f>SUM(прил8!I239)</f>
        <v>0</v>
      </c>
    </row>
    <row r="368" spans="1:7" s="43" customFormat="1" ht="31.5" x14ac:dyDescent="0.25">
      <c r="A368" s="59" t="s">
        <v>188</v>
      </c>
      <c r="B368" s="161" t="s">
        <v>226</v>
      </c>
      <c r="C368" s="274" t="s">
        <v>487</v>
      </c>
      <c r="D368" s="162" t="s">
        <v>488</v>
      </c>
      <c r="E368" s="137"/>
      <c r="F368" s="594">
        <f>SUM(F369)</f>
        <v>344039</v>
      </c>
      <c r="G368" s="594">
        <f>SUM(G369)</f>
        <v>0</v>
      </c>
    </row>
    <row r="369" spans="1:7" s="43" customFormat="1" ht="52.5" customHeight="1" x14ac:dyDescent="0.25">
      <c r="A369" s="159" t="s">
        <v>189</v>
      </c>
      <c r="B369" s="160" t="s">
        <v>227</v>
      </c>
      <c r="C369" s="169" t="s">
        <v>487</v>
      </c>
      <c r="D369" s="156" t="s">
        <v>488</v>
      </c>
      <c r="E369" s="166"/>
      <c r="F369" s="601">
        <f>SUM(F370)</f>
        <v>344039</v>
      </c>
      <c r="G369" s="601">
        <f>SUM(G370)</f>
        <v>0</v>
      </c>
    </row>
    <row r="370" spans="1:7" s="43" customFormat="1" ht="52.5" customHeight="1" x14ac:dyDescent="0.25">
      <c r="A370" s="375" t="s">
        <v>548</v>
      </c>
      <c r="B370" s="376" t="s">
        <v>227</v>
      </c>
      <c r="C370" s="377" t="s">
        <v>12</v>
      </c>
      <c r="D370" s="378" t="s">
        <v>488</v>
      </c>
      <c r="E370" s="385"/>
      <c r="F370" s="541">
        <f>SUM(F373+F376+F379)</f>
        <v>344039</v>
      </c>
      <c r="G370" s="541">
        <f>SUM(G373+G376+G379)</f>
        <v>0</v>
      </c>
    </row>
    <row r="371" spans="1:7" s="43" customFormat="1" ht="48" hidden="1" customHeight="1" x14ac:dyDescent="0.25">
      <c r="A371" s="76" t="s">
        <v>690</v>
      </c>
      <c r="B371" s="128" t="s">
        <v>227</v>
      </c>
      <c r="C371" s="167" t="s">
        <v>12</v>
      </c>
      <c r="D371" s="158" t="s">
        <v>693</v>
      </c>
      <c r="E371" s="42"/>
      <c r="F371" s="540">
        <f>SUM(F372)</f>
        <v>0</v>
      </c>
      <c r="G371" s="540">
        <f>SUM(G372)</f>
        <v>0</v>
      </c>
    </row>
    <row r="372" spans="1:7" s="43" customFormat="1" ht="16.5" hidden="1" customHeight="1" x14ac:dyDescent="0.25">
      <c r="A372" s="77" t="s">
        <v>21</v>
      </c>
      <c r="B372" s="129" t="s">
        <v>227</v>
      </c>
      <c r="C372" s="164" t="s">
        <v>12</v>
      </c>
      <c r="D372" s="155" t="s">
        <v>693</v>
      </c>
      <c r="E372" s="61" t="s">
        <v>70</v>
      </c>
      <c r="F372" s="543">
        <f>SUM(прил8!H278)</f>
        <v>0</v>
      </c>
      <c r="G372" s="543">
        <f>SUM(прил8!I278)</f>
        <v>0</v>
      </c>
    </row>
    <row r="373" spans="1:7" s="43" customFormat="1" ht="33.75" customHeight="1" x14ac:dyDescent="0.25">
      <c r="A373" s="76" t="s">
        <v>918</v>
      </c>
      <c r="B373" s="128" t="s">
        <v>227</v>
      </c>
      <c r="C373" s="167" t="s">
        <v>12</v>
      </c>
      <c r="D373" s="158" t="s">
        <v>976</v>
      </c>
      <c r="E373" s="42"/>
      <c r="F373" s="540">
        <f>SUM(F374:F375)</f>
        <v>344039</v>
      </c>
      <c r="G373" s="540">
        <f>SUM(G374:G375)</f>
        <v>0</v>
      </c>
    </row>
    <row r="374" spans="1:7" s="43" customFormat="1" ht="33.75" customHeight="1" x14ac:dyDescent="0.25">
      <c r="A374" s="77" t="s">
        <v>190</v>
      </c>
      <c r="B374" s="129" t="s">
        <v>227</v>
      </c>
      <c r="C374" s="164" t="s">
        <v>12</v>
      </c>
      <c r="D374" s="155" t="s">
        <v>976</v>
      </c>
      <c r="E374" s="61" t="s">
        <v>185</v>
      </c>
      <c r="F374" s="543">
        <f>SUM(прил8!H210)</f>
        <v>344039</v>
      </c>
      <c r="G374" s="543">
        <f>SUM(прил8!I210)</f>
        <v>0</v>
      </c>
    </row>
    <row r="375" spans="1:7" s="43" customFormat="1" ht="17.25" hidden="1" customHeight="1" x14ac:dyDescent="0.25">
      <c r="A375" s="77" t="s">
        <v>21</v>
      </c>
      <c r="B375" s="129" t="s">
        <v>227</v>
      </c>
      <c r="C375" s="164" t="s">
        <v>12</v>
      </c>
      <c r="D375" s="155" t="s">
        <v>919</v>
      </c>
      <c r="E375" s="61" t="s">
        <v>70</v>
      </c>
      <c r="F375" s="543">
        <f>SUM(прил8!H280)</f>
        <v>0</v>
      </c>
      <c r="G375" s="543">
        <f>SUM(прил8!I280)</f>
        <v>0</v>
      </c>
    </row>
    <row r="376" spans="1:7" s="43" customFormat="1" ht="16.5" hidden="1" customHeight="1" x14ac:dyDescent="0.25">
      <c r="A376" s="76" t="s">
        <v>920</v>
      </c>
      <c r="B376" s="128" t="s">
        <v>227</v>
      </c>
      <c r="C376" s="167" t="s">
        <v>12</v>
      </c>
      <c r="D376" s="158" t="s">
        <v>921</v>
      </c>
      <c r="E376" s="42"/>
      <c r="F376" s="540">
        <f>SUM(F377:F378)</f>
        <v>0</v>
      </c>
      <c r="G376" s="540">
        <f>SUM(G377:G378)</f>
        <v>0</v>
      </c>
    </row>
    <row r="377" spans="1:7" s="43" customFormat="1" ht="33.75" hidden="1" customHeight="1" x14ac:dyDescent="0.25">
      <c r="A377" s="77" t="s">
        <v>190</v>
      </c>
      <c r="B377" s="129" t="s">
        <v>227</v>
      </c>
      <c r="C377" s="164" t="s">
        <v>12</v>
      </c>
      <c r="D377" s="155" t="s">
        <v>921</v>
      </c>
      <c r="E377" s="61" t="s">
        <v>185</v>
      </c>
      <c r="F377" s="543">
        <f>SUM(прил8!H212)</f>
        <v>0</v>
      </c>
      <c r="G377" s="543">
        <f>SUM(прил8!I212)</f>
        <v>0</v>
      </c>
    </row>
    <row r="378" spans="1:7" s="43" customFormat="1" ht="15.75" hidden="1" customHeight="1" x14ac:dyDescent="0.25">
      <c r="A378" s="77" t="s">
        <v>21</v>
      </c>
      <c r="B378" s="129" t="s">
        <v>227</v>
      </c>
      <c r="C378" s="164" t="s">
        <v>12</v>
      </c>
      <c r="D378" s="155" t="s">
        <v>921</v>
      </c>
      <c r="E378" s="61" t="s">
        <v>70</v>
      </c>
      <c r="F378" s="543">
        <f>SUM(прил8!H282)</f>
        <v>0</v>
      </c>
      <c r="G378" s="543">
        <f>SUM(прил8!I282)</f>
        <v>0</v>
      </c>
    </row>
    <row r="379" spans="1:7" s="43" customFormat="1" ht="45" hidden="1" customHeight="1" x14ac:dyDescent="0.25">
      <c r="A379" s="76" t="s">
        <v>689</v>
      </c>
      <c r="B379" s="128" t="s">
        <v>227</v>
      </c>
      <c r="C379" s="167" t="s">
        <v>12</v>
      </c>
      <c r="D379" s="158" t="s">
        <v>688</v>
      </c>
      <c r="E379" s="42"/>
      <c r="F379" s="540">
        <f>SUM(F380)</f>
        <v>0</v>
      </c>
      <c r="G379" s="540">
        <f>SUM(G380)</f>
        <v>0</v>
      </c>
    </row>
    <row r="380" spans="1:7" s="43" customFormat="1" ht="15.75" hidden="1" customHeight="1" x14ac:dyDescent="0.25">
      <c r="A380" s="77" t="s">
        <v>21</v>
      </c>
      <c r="B380" s="129" t="s">
        <v>227</v>
      </c>
      <c r="C380" s="164" t="s">
        <v>12</v>
      </c>
      <c r="D380" s="155" t="s">
        <v>688</v>
      </c>
      <c r="E380" s="61" t="s">
        <v>70</v>
      </c>
      <c r="F380" s="543">
        <f>SUM(прил8!H284)</f>
        <v>0</v>
      </c>
      <c r="G380" s="543">
        <f>SUM(прил8!I284)</f>
        <v>0</v>
      </c>
    </row>
    <row r="381" spans="1:7" ht="33.75" customHeight="1" x14ac:dyDescent="0.25">
      <c r="A381" s="59" t="s">
        <v>128</v>
      </c>
      <c r="B381" s="142" t="s">
        <v>205</v>
      </c>
      <c r="C381" s="272" t="s">
        <v>487</v>
      </c>
      <c r="D381" s="143" t="s">
        <v>488</v>
      </c>
      <c r="E381" s="16"/>
      <c r="F381" s="594">
        <f t="shared" ref="F381:G384" si="10">SUM(F382)</f>
        <v>292200</v>
      </c>
      <c r="G381" s="594">
        <f t="shared" si="10"/>
        <v>292200</v>
      </c>
    </row>
    <row r="382" spans="1:7" s="43" customFormat="1" ht="51" customHeight="1" x14ac:dyDescent="0.25">
      <c r="A382" s="159" t="s">
        <v>129</v>
      </c>
      <c r="B382" s="149" t="s">
        <v>206</v>
      </c>
      <c r="C382" s="273" t="s">
        <v>487</v>
      </c>
      <c r="D382" s="150" t="s">
        <v>488</v>
      </c>
      <c r="E382" s="175"/>
      <c r="F382" s="601">
        <f t="shared" si="10"/>
        <v>292200</v>
      </c>
      <c r="G382" s="601">
        <f t="shared" si="10"/>
        <v>292200</v>
      </c>
    </row>
    <row r="383" spans="1:7" s="43" customFormat="1" ht="51" customHeight="1" x14ac:dyDescent="0.25">
      <c r="A383" s="375" t="s">
        <v>505</v>
      </c>
      <c r="B383" s="349" t="s">
        <v>206</v>
      </c>
      <c r="C383" s="350" t="s">
        <v>12</v>
      </c>
      <c r="D383" s="351" t="s">
        <v>488</v>
      </c>
      <c r="E383" s="391"/>
      <c r="F383" s="541">
        <f t="shared" si="10"/>
        <v>292200</v>
      </c>
      <c r="G383" s="541">
        <f t="shared" si="10"/>
        <v>292200</v>
      </c>
    </row>
    <row r="384" spans="1:7" s="43" customFormat="1" ht="32.25" customHeight="1" x14ac:dyDescent="0.25">
      <c r="A384" s="76" t="s">
        <v>88</v>
      </c>
      <c r="B384" s="121" t="s">
        <v>206</v>
      </c>
      <c r="C384" s="234" t="s">
        <v>12</v>
      </c>
      <c r="D384" s="119" t="s">
        <v>506</v>
      </c>
      <c r="E384" s="28"/>
      <c r="F384" s="540">
        <f t="shared" si="10"/>
        <v>292200</v>
      </c>
      <c r="G384" s="540">
        <f t="shared" si="10"/>
        <v>292200</v>
      </c>
    </row>
    <row r="385" spans="1:7" s="43" customFormat="1" ht="47.25" x14ac:dyDescent="0.25">
      <c r="A385" s="77" t="s">
        <v>86</v>
      </c>
      <c r="B385" s="130" t="s">
        <v>206</v>
      </c>
      <c r="C385" s="235" t="s">
        <v>12</v>
      </c>
      <c r="D385" s="127" t="s">
        <v>506</v>
      </c>
      <c r="E385" s="44" t="s">
        <v>13</v>
      </c>
      <c r="F385" s="543">
        <f>SUM(прил8!H73)</f>
        <v>292200</v>
      </c>
      <c r="G385" s="543">
        <f>SUM(прил8!I73)</f>
        <v>292200</v>
      </c>
    </row>
    <row r="386" spans="1:7" s="43" customFormat="1" ht="28.5" customHeight="1" x14ac:dyDescent="0.25">
      <c r="A386" s="591" t="s">
        <v>1113</v>
      </c>
      <c r="B386" s="587"/>
      <c r="C386" s="588"/>
      <c r="D386" s="589"/>
      <c r="E386" s="590"/>
      <c r="F386" s="599">
        <f>SUM(F387+F391+F396+F405+F412+F430+F436+F400)</f>
        <v>21935613</v>
      </c>
      <c r="G386" s="599">
        <f>SUM(G387+G391+G396+G405+G412+G430+G436+G400)</f>
        <v>21872930</v>
      </c>
    </row>
    <row r="387" spans="1:7" s="43" customFormat="1" ht="16.5" customHeight="1" x14ac:dyDescent="0.25">
      <c r="A387" s="75" t="s">
        <v>115</v>
      </c>
      <c r="B387" s="161" t="s">
        <v>489</v>
      </c>
      <c r="C387" s="274" t="s">
        <v>487</v>
      </c>
      <c r="D387" s="162" t="s">
        <v>488</v>
      </c>
      <c r="E387" s="137"/>
      <c r="F387" s="594">
        <f t="shared" ref="F387:G389" si="11">SUM(F388)</f>
        <v>1372907</v>
      </c>
      <c r="G387" s="594">
        <f t="shared" si="11"/>
        <v>1372907</v>
      </c>
    </row>
    <row r="388" spans="1:7" s="43" customFormat="1" ht="17.25" customHeight="1" x14ac:dyDescent="0.25">
      <c r="A388" s="159" t="s">
        <v>116</v>
      </c>
      <c r="B388" s="160" t="s">
        <v>200</v>
      </c>
      <c r="C388" s="169" t="s">
        <v>487</v>
      </c>
      <c r="D388" s="156" t="s">
        <v>488</v>
      </c>
      <c r="E388" s="166"/>
      <c r="F388" s="601">
        <f t="shared" si="11"/>
        <v>1372907</v>
      </c>
      <c r="G388" s="601">
        <f t="shared" si="11"/>
        <v>1372907</v>
      </c>
    </row>
    <row r="389" spans="1:7" s="43" customFormat="1" ht="31.5" x14ac:dyDescent="0.25">
      <c r="A389" s="76" t="s">
        <v>85</v>
      </c>
      <c r="B389" s="128" t="s">
        <v>200</v>
      </c>
      <c r="C389" s="167" t="s">
        <v>487</v>
      </c>
      <c r="D389" s="158" t="s">
        <v>492</v>
      </c>
      <c r="E389" s="42"/>
      <c r="F389" s="540">
        <f t="shared" si="11"/>
        <v>1372907</v>
      </c>
      <c r="G389" s="540">
        <f t="shared" si="11"/>
        <v>1372907</v>
      </c>
    </row>
    <row r="390" spans="1:7" s="43" customFormat="1" ht="47.25" x14ac:dyDescent="0.25">
      <c r="A390" s="77" t="s">
        <v>86</v>
      </c>
      <c r="B390" s="129" t="s">
        <v>200</v>
      </c>
      <c r="C390" s="164" t="s">
        <v>487</v>
      </c>
      <c r="D390" s="155" t="s">
        <v>492</v>
      </c>
      <c r="E390" s="61" t="s">
        <v>13</v>
      </c>
      <c r="F390" s="543">
        <f>SUM(прил8!H21)</f>
        <v>1372907</v>
      </c>
      <c r="G390" s="543">
        <f>SUM(прил8!I21)</f>
        <v>1372907</v>
      </c>
    </row>
    <row r="391" spans="1:7" s="43" customFormat="1" ht="16.5" customHeight="1" x14ac:dyDescent="0.25">
      <c r="A391" s="75" t="s">
        <v>132</v>
      </c>
      <c r="B391" s="161" t="s">
        <v>207</v>
      </c>
      <c r="C391" s="274" t="s">
        <v>487</v>
      </c>
      <c r="D391" s="162" t="s">
        <v>488</v>
      </c>
      <c r="E391" s="137"/>
      <c r="F391" s="594">
        <f>SUM(F392)</f>
        <v>12324569</v>
      </c>
      <c r="G391" s="594">
        <f>SUM(G392)</f>
        <v>12324569</v>
      </c>
    </row>
    <row r="392" spans="1:7" s="43" customFormat="1" ht="15.75" customHeight="1" x14ac:dyDescent="0.25">
      <c r="A392" s="159" t="s">
        <v>133</v>
      </c>
      <c r="B392" s="160" t="s">
        <v>208</v>
      </c>
      <c r="C392" s="169" t="s">
        <v>487</v>
      </c>
      <c r="D392" s="156" t="s">
        <v>488</v>
      </c>
      <c r="E392" s="166"/>
      <c r="F392" s="601">
        <f>SUM(F393)</f>
        <v>12324569</v>
      </c>
      <c r="G392" s="601">
        <f>SUM(G393)</f>
        <v>12324569</v>
      </c>
    </row>
    <row r="393" spans="1:7" s="43" customFormat="1" ht="31.5" x14ac:dyDescent="0.25">
      <c r="A393" s="76" t="s">
        <v>85</v>
      </c>
      <c r="B393" s="128" t="s">
        <v>208</v>
      </c>
      <c r="C393" s="167" t="s">
        <v>487</v>
      </c>
      <c r="D393" s="158" t="s">
        <v>492</v>
      </c>
      <c r="E393" s="42"/>
      <c r="F393" s="540">
        <f>SUM(F394:F395)</f>
        <v>12324569</v>
      </c>
      <c r="G393" s="540">
        <f>SUM(G394:G395)</f>
        <v>12324569</v>
      </c>
    </row>
    <row r="394" spans="1:7" s="43" customFormat="1" ht="47.25" x14ac:dyDescent="0.25">
      <c r="A394" s="77" t="s">
        <v>86</v>
      </c>
      <c r="B394" s="129" t="s">
        <v>208</v>
      </c>
      <c r="C394" s="164" t="s">
        <v>487</v>
      </c>
      <c r="D394" s="155" t="s">
        <v>492</v>
      </c>
      <c r="E394" s="61" t="s">
        <v>13</v>
      </c>
      <c r="F394" s="543">
        <f>SUM(прил8!H77)</f>
        <v>12306504</v>
      </c>
      <c r="G394" s="543">
        <f>SUM(прил8!I77)</f>
        <v>12306504</v>
      </c>
    </row>
    <row r="395" spans="1:7" s="43" customFormat="1" ht="16.5" customHeight="1" x14ac:dyDescent="0.25">
      <c r="A395" s="77" t="s">
        <v>18</v>
      </c>
      <c r="B395" s="129" t="s">
        <v>208</v>
      </c>
      <c r="C395" s="164" t="s">
        <v>487</v>
      </c>
      <c r="D395" s="155" t="s">
        <v>492</v>
      </c>
      <c r="E395" s="61" t="s">
        <v>17</v>
      </c>
      <c r="F395" s="543">
        <f>SUM(прил8!H78)</f>
        <v>18065</v>
      </c>
      <c r="G395" s="543">
        <f>SUM(прил8!I78)</f>
        <v>18065</v>
      </c>
    </row>
    <row r="396" spans="1:7" s="43" customFormat="1" ht="31.5" x14ac:dyDescent="0.25">
      <c r="A396" s="75" t="s">
        <v>120</v>
      </c>
      <c r="B396" s="161" t="s">
        <v>235</v>
      </c>
      <c r="C396" s="274" t="s">
        <v>487</v>
      </c>
      <c r="D396" s="162" t="s">
        <v>488</v>
      </c>
      <c r="E396" s="137"/>
      <c r="F396" s="594">
        <f t="shared" ref="F396:G398" si="12">SUM(F397)</f>
        <v>456459</v>
      </c>
      <c r="G396" s="594">
        <f t="shared" si="12"/>
        <v>456459</v>
      </c>
    </row>
    <row r="397" spans="1:7" s="43" customFormat="1" ht="16.5" customHeight="1" x14ac:dyDescent="0.25">
      <c r="A397" s="159" t="s">
        <v>121</v>
      </c>
      <c r="B397" s="160" t="s">
        <v>236</v>
      </c>
      <c r="C397" s="169" t="s">
        <v>487</v>
      </c>
      <c r="D397" s="156" t="s">
        <v>488</v>
      </c>
      <c r="E397" s="166"/>
      <c r="F397" s="601">
        <f t="shared" si="12"/>
        <v>456459</v>
      </c>
      <c r="G397" s="601">
        <f t="shared" si="12"/>
        <v>456459</v>
      </c>
    </row>
    <row r="398" spans="1:7" s="43" customFormat="1" ht="31.5" x14ac:dyDescent="0.25">
      <c r="A398" s="76" t="s">
        <v>85</v>
      </c>
      <c r="B398" s="128" t="s">
        <v>236</v>
      </c>
      <c r="C398" s="167" t="s">
        <v>487</v>
      </c>
      <c r="D398" s="158" t="s">
        <v>492</v>
      </c>
      <c r="E398" s="42"/>
      <c r="F398" s="540">
        <f t="shared" si="12"/>
        <v>456459</v>
      </c>
      <c r="G398" s="540">
        <f t="shared" si="12"/>
        <v>456459</v>
      </c>
    </row>
    <row r="399" spans="1:7" s="43" customFormat="1" ht="47.25" x14ac:dyDescent="0.25">
      <c r="A399" s="77" t="s">
        <v>86</v>
      </c>
      <c r="B399" s="129" t="s">
        <v>236</v>
      </c>
      <c r="C399" s="164" t="s">
        <v>487</v>
      </c>
      <c r="D399" s="155" t="s">
        <v>492</v>
      </c>
      <c r="E399" s="61" t="s">
        <v>13</v>
      </c>
      <c r="F399" s="543">
        <f>SUM(прил8!H31)</f>
        <v>456459</v>
      </c>
      <c r="G399" s="543">
        <f>SUM(прил8!I31)</f>
        <v>456459</v>
      </c>
    </row>
    <row r="400" spans="1:7" s="43" customFormat="1" ht="31.5" x14ac:dyDescent="0.25">
      <c r="A400" s="75" t="s">
        <v>122</v>
      </c>
      <c r="B400" s="161" t="s">
        <v>237</v>
      </c>
      <c r="C400" s="274" t="s">
        <v>487</v>
      </c>
      <c r="D400" s="162" t="s">
        <v>488</v>
      </c>
      <c r="E400" s="137"/>
      <c r="F400" s="594">
        <f>SUM(F401)</f>
        <v>497873</v>
      </c>
      <c r="G400" s="594">
        <f>SUM(G401)</f>
        <v>497873</v>
      </c>
    </row>
    <row r="401" spans="1:7" s="43" customFormat="1" ht="15.75" customHeight="1" x14ac:dyDescent="0.25">
      <c r="A401" s="159" t="s">
        <v>123</v>
      </c>
      <c r="B401" s="160" t="s">
        <v>238</v>
      </c>
      <c r="C401" s="169" t="s">
        <v>487</v>
      </c>
      <c r="D401" s="156" t="s">
        <v>488</v>
      </c>
      <c r="E401" s="166"/>
      <c r="F401" s="601">
        <f>SUM(F402)</f>
        <v>497873</v>
      </c>
      <c r="G401" s="601">
        <f>SUM(G402)</f>
        <v>497873</v>
      </c>
    </row>
    <row r="402" spans="1:7" s="43" customFormat="1" ht="31.5" x14ac:dyDescent="0.25">
      <c r="A402" s="76" t="s">
        <v>85</v>
      </c>
      <c r="B402" s="128" t="s">
        <v>238</v>
      </c>
      <c r="C402" s="167" t="s">
        <v>487</v>
      </c>
      <c r="D402" s="158" t="s">
        <v>492</v>
      </c>
      <c r="E402" s="42"/>
      <c r="F402" s="540">
        <f>SUM(F403:F404)</f>
        <v>497873</v>
      </c>
      <c r="G402" s="540">
        <f>SUM(G403:G404)</f>
        <v>497873</v>
      </c>
    </row>
    <row r="403" spans="1:7" s="43" customFormat="1" ht="47.25" x14ac:dyDescent="0.25">
      <c r="A403" s="77" t="s">
        <v>86</v>
      </c>
      <c r="B403" s="129" t="s">
        <v>238</v>
      </c>
      <c r="C403" s="164" t="s">
        <v>487</v>
      </c>
      <c r="D403" s="155" t="s">
        <v>492</v>
      </c>
      <c r="E403" s="61" t="s">
        <v>13</v>
      </c>
      <c r="F403" s="543">
        <f>SUM(прил8!H35)</f>
        <v>497873</v>
      </c>
      <c r="G403" s="543">
        <f>SUM(прил8!I35)</f>
        <v>497873</v>
      </c>
    </row>
    <row r="404" spans="1:7" s="43" customFormat="1" ht="18" hidden="1" customHeight="1" x14ac:dyDescent="0.25">
      <c r="A404" s="77" t="s">
        <v>18</v>
      </c>
      <c r="B404" s="129" t="s">
        <v>238</v>
      </c>
      <c r="C404" s="164" t="s">
        <v>487</v>
      </c>
      <c r="D404" s="155" t="s">
        <v>492</v>
      </c>
      <c r="E404" s="61" t="s">
        <v>17</v>
      </c>
      <c r="F404" s="543">
        <f>SUM(прил8!H36)</f>
        <v>0</v>
      </c>
      <c r="G404" s="543">
        <f>SUM(прил8!I36)</f>
        <v>0</v>
      </c>
    </row>
    <row r="405" spans="1:7" s="43" customFormat="1" ht="31.5" x14ac:dyDescent="0.25">
      <c r="A405" s="75" t="s">
        <v>24</v>
      </c>
      <c r="B405" s="161" t="s">
        <v>212</v>
      </c>
      <c r="C405" s="274" t="s">
        <v>487</v>
      </c>
      <c r="D405" s="162" t="s">
        <v>488</v>
      </c>
      <c r="E405" s="137"/>
      <c r="F405" s="594">
        <f>SUM(F406)</f>
        <v>30000</v>
      </c>
      <c r="G405" s="594">
        <f>SUM(G406)</f>
        <v>30000</v>
      </c>
    </row>
    <row r="406" spans="1:7" s="43" customFormat="1" ht="16.5" customHeight="1" x14ac:dyDescent="0.25">
      <c r="A406" s="159" t="s">
        <v>95</v>
      </c>
      <c r="B406" s="160" t="s">
        <v>213</v>
      </c>
      <c r="C406" s="169" t="s">
        <v>487</v>
      </c>
      <c r="D406" s="156" t="s">
        <v>488</v>
      </c>
      <c r="E406" s="166"/>
      <c r="F406" s="601">
        <f>SUM(F407+F409)</f>
        <v>30000</v>
      </c>
      <c r="G406" s="601">
        <f>SUM(G407+G409)</f>
        <v>30000</v>
      </c>
    </row>
    <row r="407" spans="1:7" s="43" customFormat="1" ht="16.5" hidden="1" customHeight="1" x14ac:dyDescent="0.25">
      <c r="A407" s="76" t="s">
        <v>112</v>
      </c>
      <c r="B407" s="128" t="s">
        <v>213</v>
      </c>
      <c r="C407" s="167" t="s">
        <v>487</v>
      </c>
      <c r="D407" s="158" t="s">
        <v>510</v>
      </c>
      <c r="E407" s="42"/>
      <c r="F407" s="540">
        <f>SUM(F408)</f>
        <v>0</v>
      </c>
      <c r="G407" s="540">
        <f>SUM(G408)</f>
        <v>0</v>
      </c>
    </row>
    <row r="408" spans="1:7" s="43" customFormat="1" ht="34.5" hidden="1" customHeight="1" x14ac:dyDescent="0.25">
      <c r="A408" s="77" t="s">
        <v>673</v>
      </c>
      <c r="B408" s="129" t="s">
        <v>213</v>
      </c>
      <c r="C408" s="164" t="s">
        <v>487</v>
      </c>
      <c r="D408" s="155" t="s">
        <v>510</v>
      </c>
      <c r="E408" s="61" t="s">
        <v>16</v>
      </c>
      <c r="F408" s="543">
        <f>SUM(прил8!H139)</f>
        <v>0</v>
      </c>
      <c r="G408" s="543">
        <f>SUM(прил8!I139)</f>
        <v>0</v>
      </c>
    </row>
    <row r="409" spans="1:7" s="43" customFormat="1" ht="16.5" customHeight="1" x14ac:dyDescent="0.25">
      <c r="A409" s="76" t="s">
        <v>113</v>
      </c>
      <c r="B409" s="128" t="s">
        <v>213</v>
      </c>
      <c r="C409" s="167" t="s">
        <v>487</v>
      </c>
      <c r="D409" s="158" t="s">
        <v>517</v>
      </c>
      <c r="E409" s="42"/>
      <c r="F409" s="540">
        <f>SUM(F410:F411)</f>
        <v>30000</v>
      </c>
      <c r="G409" s="540">
        <f>SUM(G410:G411)</f>
        <v>30000</v>
      </c>
    </row>
    <row r="410" spans="1:7" s="43" customFormat="1" ht="33" customHeight="1" x14ac:dyDescent="0.25">
      <c r="A410" s="77" t="s">
        <v>673</v>
      </c>
      <c r="B410" s="129" t="s">
        <v>213</v>
      </c>
      <c r="C410" s="164" t="s">
        <v>487</v>
      </c>
      <c r="D410" s="155" t="s">
        <v>517</v>
      </c>
      <c r="E410" s="61" t="s">
        <v>16</v>
      </c>
      <c r="F410" s="543">
        <f>SUM(прил8!H141)</f>
        <v>30000</v>
      </c>
      <c r="G410" s="543">
        <f>SUM(прил8!I141)</f>
        <v>30000</v>
      </c>
    </row>
    <row r="411" spans="1:7" s="43" customFormat="1" ht="18.75" hidden="1" customHeight="1" x14ac:dyDescent="0.25">
      <c r="A411" s="77" t="s">
        <v>18</v>
      </c>
      <c r="B411" s="129" t="s">
        <v>213</v>
      </c>
      <c r="C411" s="164" t="s">
        <v>487</v>
      </c>
      <c r="D411" s="155" t="s">
        <v>517</v>
      </c>
      <c r="E411" s="61" t="s">
        <v>17</v>
      </c>
      <c r="F411" s="543">
        <f>SUM(прил8!H142)</f>
        <v>0</v>
      </c>
      <c r="G411" s="543">
        <f>SUM(прил8!I142)</f>
        <v>0</v>
      </c>
    </row>
    <row r="412" spans="1:7" s="43" customFormat="1" ht="16.5" customHeight="1" x14ac:dyDescent="0.25">
      <c r="A412" s="75" t="s">
        <v>195</v>
      </c>
      <c r="B412" s="161" t="s">
        <v>214</v>
      </c>
      <c r="C412" s="274" t="s">
        <v>487</v>
      </c>
      <c r="D412" s="162" t="s">
        <v>488</v>
      </c>
      <c r="E412" s="137"/>
      <c r="F412" s="594">
        <f>SUM(F413+F427)</f>
        <v>1179675</v>
      </c>
      <c r="G412" s="594">
        <f>SUM(G413+G427)</f>
        <v>1116992</v>
      </c>
    </row>
    <row r="413" spans="1:7" s="43" customFormat="1" ht="16.5" customHeight="1" x14ac:dyDescent="0.25">
      <c r="A413" s="159" t="s">
        <v>194</v>
      </c>
      <c r="B413" s="160" t="s">
        <v>215</v>
      </c>
      <c r="C413" s="169" t="s">
        <v>487</v>
      </c>
      <c r="D413" s="156" t="s">
        <v>488</v>
      </c>
      <c r="E413" s="166"/>
      <c r="F413" s="601">
        <f>SUM(F414+F416+F418+F420+F422+F424)</f>
        <v>1179675</v>
      </c>
      <c r="G413" s="601">
        <f>SUM(G414+G416+G418+G420+G422+G424)</f>
        <v>1116992</v>
      </c>
    </row>
    <row r="414" spans="1:7" s="43" customFormat="1" ht="32.25" customHeight="1" x14ac:dyDescent="0.25">
      <c r="A414" s="76" t="s">
        <v>1166</v>
      </c>
      <c r="B414" s="128" t="s">
        <v>215</v>
      </c>
      <c r="C414" s="167" t="s">
        <v>487</v>
      </c>
      <c r="D414" s="158" t="s">
        <v>680</v>
      </c>
      <c r="E414" s="42"/>
      <c r="F414" s="540">
        <f>SUM(F415)</f>
        <v>87725</v>
      </c>
      <c r="G414" s="540">
        <f>SUM(G415)</f>
        <v>87725</v>
      </c>
    </row>
    <row r="415" spans="1:7" s="43" customFormat="1" ht="31.5" customHeight="1" x14ac:dyDescent="0.25">
      <c r="A415" s="77" t="s">
        <v>673</v>
      </c>
      <c r="B415" s="129" t="s">
        <v>215</v>
      </c>
      <c r="C415" s="164" t="s">
        <v>487</v>
      </c>
      <c r="D415" s="155" t="s">
        <v>680</v>
      </c>
      <c r="E415" s="61" t="s">
        <v>16</v>
      </c>
      <c r="F415" s="543">
        <f>SUM(прил8!H507)</f>
        <v>87725</v>
      </c>
      <c r="G415" s="543">
        <f>SUM(прил8!I507)</f>
        <v>87725</v>
      </c>
    </row>
    <row r="416" spans="1:7" s="43" customFormat="1" ht="48.75" customHeight="1" x14ac:dyDescent="0.25">
      <c r="A416" s="76" t="s">
        <v>1197</v>
      </c>
      <c r="B416" s="128" t="s">
        <v>215</v>
      </c>
      <c r="C416" s="167" t="s">
        <v>487</v>
      </c>
      <c r="D416" s="158" t="s">
        <v>681</v>
      </c>
      <c r="E416" s="42"/>
      <c r="F416" s="540">
        <f>SUM(F417)</f>
        <v>29220</v>
      </c>
      <c r="G416" s="540">
        <f>SUM(G417)</f>
        <v>29220</v>
      </c>
    </row>
    <row r="417" spans="1:7" s="43" customFormat="1" ht="51" customHeight="1" x14ac:dyDescent="0.25">
      <c r="A417" s="77" t="s">
        <v>86</v>
      </c>
      <c r="B417" s="129" t="s">
        <v>215</v>
      </c>
      <c r="C417" s="164" t="s">
        <v>487</v>
      </c>
      <c r="D417" s="155" t="s">
        <v>681</v>
      </c>
      <c r="E417" s="61" t="s">
        <v>13</v>
      </c>
      <c r="F417" s="543">
        <f>SUM(прил8!H146)</f>
        <v>29220</v>
      </c>
      <c r="G417" s="543">
        <f>SUM(прил8!I146)</f>
        <v>29220</v>
      </c>
    </row>
    <row r="418" spans="1:7" s="43" customFormat="1" ht="16.5" hidden="1" customHeight="1" x14ac:dyDescent="0.25">
      <c r="A418" s="76" t="s">
        <v>679</v>
      </c>
      <c r="B418" s="128" t="s">
        <v>215</v>
      </c>
      <c r="C418" s="167" t="s">
        <v>487</v>
      </c>
      <c r="D418" s="158" t="s">
        <v>682</v>
      </c>
      <c r="E418" s="42"/>
      <c r="F418" s="540">
        <f>SUM(F419)</f>
        <v>0</v>
      </c>
      <c r="G418" s="540">
        <f>SUM(G419)</f>
        <v>0</v>
      </c>
    </row>
    <row r="419" spans="1:7" s="43" customFormat="1" ht="33" hidden="1" customHeight="1" x14ac:dyDescent="0.25">
      <c r="A419" s="77" t="s">
        <v>673</v>
      </c>
      <c r="B419" s="129" t="s">
        <v>215</v>
      </c>
      <c r="C419" s="164" t="s">
        <v>487</v>
      </c>
      <c r="D419" s="155" t="s">
        <v>682</v>
      </c>
      <c r="E419" s="61" t="s">
        <v>16</v>
      </c>
      <c r="F419" s="543"/>
      <c r="G419" s="543"/>
    </row>
    <row r="420" spans="1:7" s="43" customFormat="1" ht="16.5" customHeight="1" x14ac:dyDescent="0.25">
      <c r="A420" s="76" t="s">
        <v>196</v>
      </c>
      <c r="B420" s="128" t="s">
        <v>215</v>
      </c>
      <c r="C420" s="167" t="s">
        <v>487</v>
      </c>
      <c r="D420" s="158" t="s">
        <v>518</v>
      </c>
      <c r="E420" s="42"/>
      <c r="F420" s="540">
        <f>SUM(F421)</f>
        <v>90000</v>
      </c>
      <c r="G420" s="540">
        <f>SUM(G421)</f>
        <v>90000</v>
      </c>
    </row>
    <row r="421" spans="1:7" s="43" customFormat="1" ht="32.25" customHeight="1" x14ac:dyDescent="0.25">
      <c r="A421" s="77" t="s">
        <v>673</v>
      </c>
      <c r="B421" s="129" t="s">
        <v>215</v>
      </c>
      <c r="C421" s="164" t="s">
        <v>487</v>
      </c>
      <c r="D421" s="155" t="s">
        <v>518</v>
      </c>
      <c r="E421" s="61" t="s">
        <v>16</v>
      </c>
      <c r="F421" s="543">
        <f>SUM(прил8!H148)</f>
        <v>90000</v>
      </c>
      <c r="G421" s="543">
        <f>SUM(прил8!I148)</f>
        <v>90000</v>
      </c>
    </row>
    <row r="422" spans="1:7" s="43" customFormat="1" ht="33" customHeight="1" x14ac:dyDescent="0.25">
      <c r="A422" s="76" t="s">
        <v>664</v>
      </c>
      <c r="B422" s="128" t="s">
        <v>215</v>
      </c>
      <c r="C422" s="167" t="s">
        <v>487</v>
      </c>
      <c r="D422" s="158" t="s">
        <v>549</v>
      </c>
      <c r="E422" s="42"/>
      <c r="F422" s="540">
        <f>SUM(F423)</f>
        <v>60000</v>
      </c>
      <c r="G422" s="540">
        <f>SUM(G423)</f>
        <v>60000</v>
      </c>
    </row>
    <row r="423" spans="1:7" s="43" customFormat="1" ht="48" customHeight="1" x14ac:dyDescent="0.25">
      <c r="A423" s="77" t="s">
        <v>86</v>
      </c>
      <c r="B423" s="129" t="s">
        <v>215</v>
      </c>
      <c r="C423" s="164" t="s">
        <v>487</v>
      </c>
      <c r="D423" s="155" t="s">
        <v>549</v>
      </c>
      <c r="E423" s="61" t="s">
        <v>13</v>
      </c>
      <c r="F423" s="543">
        <f>SUM(прил8!H150)</f>
        <v>60000</v>
      </c>
      <c r="G423" s="543">
        <f>SUM(прил8!I150)</f>
        <v>60000</v>
      </c>
    </row>
    <row r="424" spans="1:7" s="43" customFormat="1" ht="35.25" customHeight="1" x14ac:dyDescent="0.25">
      <c r="A424" s="76" t="s">
        <v>1134</v>
      </c>
      <c r="B424" s="128" t="s">
        <v>215</v>
      </c>
      <c r="C424" s="167" t="s">
        <v>487</v>
      </c>
      <c r="D424" s="158" t="s">
        <v>519</v>
      </c>
      <c r="E424" s="42"/>
      <c r="F424" s="540">
        <f>SUM(F425:F426)</f>
        <v>912730</v>
      </c>
      <c r="G424" s="540">
        <f>SUM(G425:G426)</f>
        <v>850047</v>
      </c>
    </row>
    <row r="425" spans="1:7" s="43" customFormat="1" ht="47.25" customHeight="1" x14ac:dyDescent="0.25">
      <c r="A425" s="77" t="s">
        <v>86</v>
      </c>
      <c r="B425" s="129" t="s">
        <v>215</v>
      </c>
      <c r="C425" s="164" t="s">
        <v>487</v>
      </c>
      <c r="D425" s="155" t="s">
        <v>519</v>
      </c>
      <c r="E425" s="61" t="s">
        <v>13</v>
      </c>
      <c r="F425" s="543">
        <f>SUM(прил8!H152)</f>
        <v>882000</v>
      </c>
      <c r="G425" s="543">
        <f>SUM(прил8!I152)</f>
        <v>850047</v>
      </c>
    </row>
    <row r="426" spans="1:7" s="43" customFormat="1" ht="30" customHeight="1" x14ac:dyDescent="0.25">
      <c r="A426" s="77" t="s">
        <v>673</v>
      </c>
      <c r="B426" s="129" t="s">
        <v>215</v>
      </c>
      <c r="C426" s="164" t="s">
        <v>487</v>
      </c>
      <c r="D426" s="155" t="s">
        <v>519</v>
      </c>
      <c r="E426" s="61" t="s">
        <v>16</v>
      </c>
      <c r="F426" s="543">
        <f>SUM(прил8!H153)</f>
        <v>30730</v>
      </c>
      <c r="G426" s="543">
        <f>SUM(прил8!I153)</f>
        <v>0</v>
      </c>
    </row>
    <row r="427" spans="1:7" s="43" customFormat="1" ht="16.5" hidden="1" customHeight="1" x14ac:dyDescent="0.25">
      <c r="A427" s="159" t="s">
        <v>675</v>
      </c>
      <c r="B427" s="160" t="s">
        <v>677</v>
      </c>
      <c r="C427" s="169" t="s">
        <v>487</v>
      </c>
      <c r="D427" s="156" t="s">
        <v>488</v>
      </c>
      <c r="E427" s="166"/>
      <c r="F427" s="601">
        <f>SUM(F428)</f>
        <v>0</v>
      </c>
      <c r="G427" s="601">
        <f>SUM(G428)</f>
        <v>0</v>
      </c>
    </row>
    <row r="428" spans="1:7" s="43" customFormat="1" ht="17.25" hidden="1" customHeight="1" x14ac:dyDescent="0.25">
      <c r="A428" s="76" t="s">
        <v>676</v>
      </c>
      <c r="B428" s="128" t="s">
        <v>677</v>
      </c>
      <c r="C428" s="167" t="s">
        <v>487</v>
      </c>
      <c r="D428" s="158" t="s">
        <v>674</v>
      </c>
      <c r="E428" s="42"/>
      <c r="F428" s="540">
        <f>SUM(F429)</f>
        <v>0</v>
      </c>
      <c r="G428" s="540">
        <f>SUM(G429)</f>
        <v>0</v>
      </c>
    </row>
    <row r="429" spans="1:7" s="43" customFormat="1" ht="32.25" hidden="1" customHeight="1" x14ac:dyDescent="0.25">
      <c r="A429" s="77" t="s">
        <v>673</v>
      </c>
      <c r="B429" s="129" t="s">
        <v>677</v>
      </c>
      <c r="C429" s="164" t="s">
        <v>487</v>
      </c>
      <c r="D429" s="155" t="s">
        <v>674</v>
      </c>
      <c r="E429" s="61" t="s">
        <v>16</v>
      </c>
      <c r="F429" s="543"/>
      <c r="G429" s="543"/>
    </row>
    <row r="430" spans="1:7" s="43" customFormat="1" ht="15.75" customHeight="1" x14ac:dyDescent="0.25">
      <c r="A430" s="75" t="s">
        <v>91</v>
      </c>
      <c r="B430" s="161" t="s">
        <v>209</v>
      </c>
      <c r="C430" s="274" t="s">
        <v>487</v>
      </c>
      <c r="D430" s="162" t="s">
        <v>488</v>
      </c>
      <c r="E430" s="137"/>
      <c r="F430" s="594">
        <f>SUM(F431)</f>
        <v>500000</v>
      </c>
      <c r="G430" s="594">
        <f>SUM(G431)</f>
        <v>500000</v>
      </c>
    </row>
    <row r="431" spans="1:7" s="43" customFormat="1" ht="15.75" customHeight="1" x14ac:dyDescent="0.25">
      <c r="A431" s="159" t="s">
        <v>92</v>
      </c>
      <c r="B431" s="160" t="s">
        <v>210</v>
      </c>
      <c r="C431" s="169" t="s">
        <v>487</v>
      </c>
      <c r="D431" s="156" t="s">
        <v>488</v>
      </c>
      <c r="E431" s="166"/>
      <c r="F431" s="601">
        <f>SUM(F432+F434)</f>
        <v>500000</v>
      </c>
      <c r="G431" s="601">
        <f>SUM(G432+G434)</f>
        <v>500000</v>
      </c>
    </row>
    <row r="432" spans="1:7" s="43" customFormat="1" ht="15.75" customHeight="1" x14ac:dyDescent="0.25">
      <c r="A432" s="76" t="s">
        <v>112</v>
      </c>
      <c r="B432" s="128" t="s">
        <v>210</v>
      </c>
      <c r="C432" s="167" t="s">
        <v>487</v>
      </c>
      <c r="D432" s="158" t="s">
        <v>510</v>
      </c>
      <c r="E432" s="42"/>
      <c r="F432" s="540">
        <f>SUM(F433)</f>
        <v>500000</v>
      </c>
      <c r="G432" s="540">
        <f>SUM(G433)</f>
        <v>500000</v>
      </c>
    </row>
    <row r="433" spans="1:7" s="43" customFormat="1" ht="15.75" customHeight="1" x14ac:dyDescent="0.25">
      <c r="A433" s="77" t="s">
        <v>18</v>
      </c>
      <c r="B433" s="129" t="s">
        <v>210</v>
      </c>
      <c r="C433" s="164" t="s">
        <v>487</v>
      </c>
      <c r="D433" s="155" t="s">
        <v>510</v>
      </c>
      <c r="E433" s="61" t="s">
        <v>17</v>
      </c>
      <c r="F433" s="543">
        <f>SUM(прил8!H100)</f>
        <v>500000</v>
      </c>
      <c r="G433" s="543">
        <f>SUM(прил8!I100)</f>
        <v>500000</v>
      </c>
    </row>
    <row r="434" spans="1:7" s="43" customFormat="1" ht="15.75" hidden="1" customHeight="1" x14ac:dyDescent="0.25">
      <c r="A434" s="76" t="s">
        <v>686</v>
      </c>
      <c r="B434" s="128" t="s">
        <v>210</v>
      </c>
      <c r="C434" s="167" t="s">
        <v>487</v>
      </c>
      <c r="D434" s="158">
        <v>10030</v>
      </c>
      <c r="E434" s="42"/>
      <c r="F434" s="540">
        <f>SUM(F435)</f>
        <v>0</v>
      </c>
      <c r="G434" s="540">
        <f>SUM(G435)</f>
        <v>0</v>
      </c>
    </row>
    <row r="435" spans="1:7" s="43" customFormat="1" ht="15.75" hidden="1" customHeight="1" x14ac:dyDescent="0.25">
      <c r="A435" s="77" t="s">
        <v>40</v>
      </c>
      <c r="B435" s="129" t="s">
        <v>210</v>
      </c>
      <c r="C435" s="164" t="s">
        <v>487</v>
      </c>
      <c r="D435" s="155">
        <v>10030</v>
      </c>
      <c r="E435" s="61" t="s">
        <v>39</v>
      </c>
      <c r="F435" s="543">
        <f>SUM(прил8!H157)</f>
        <v>0</v>
      </c>
      <c r="G435" s="543">
        <f>SUM(прил8!I157)</f>
        <v>0</v>
      </c>
    </row>
    <row r="436" spans="1:7" s="43" customFormat="1" ht="31.5" x14ac:dyDescent="0.25">
      <c r="A436" s="75" t="s">
        <v>140</v>
      </c>
      <c r="B436" s="161" t="s">
        <v>216</v>
      </c>
      <c r="C436" s="274" t="s">
        <v>487</v>
      </c>
      <c r="D436" s="162" t="s">
        <v>488</v>
      </c>
      <c r="E436" s="137"/>
      <c r="F436" s="594">
        <f>SUM(F437)</f>
        <v>5574130</v>
      </c>
      <c r="G436" s="594">
        <f>SUM(G437)</f>
        <v>5574130</v>
      </c>
    </row>
    <row r="437" spans="1:7" s="43" customFormat="1" ht="31.5" x14ac:dyDescent="0.25">
      <c r="A437" s="159" t="s">
        <v>141</v>
      </c>
      <c r="B437" s="160" t="s">
        <v>217</v>
      </c>
      <c r="C437" s="169" t="s">
        <v>487</v>
      </c>
      <c r="D437" s="156" t="s">
        <v>488</v>
      </c>
      <c r="E437" s="166"/>
      <c r="F437" s="601">
        <f>SUM(F438)</f>
        <v>5574130</v>
      </c>
      <c r="G437" s="601">
        <f>SUM(G438)</f>
        <v>5574130</v>
      </c>
    </row>
    <row r="438" spans="1:7" s="43" customFormat="1" ht="31.5" x14ac:dyDescent="0.25">
      <c r="A438" s="76" t="s">
        <v>96</v>
      </c>
      <c r="B438" s="128" t="s">
        <v>217</v>
      </c>
      <c r="C438" s="167" t="s">
        <v>487</v>
      </c>
      <c r="D438" s="158" t="s">
        <v>520</v>
      </c>
      <c r="E438" s="42"/>
      <c r="F438" s="540">
        <f>SUM(F439:F441)</f>
        <v>5574130</v>
      </c>
      <c r="G438" s="540">
        <f>SUM(G439:G441)</f>
        <v>5574130</v>
      </c>
    </row>
    <row r="439" spans="1:7" s="43" customFormat="1" ht="47.25" x14ac:dyDescent="0.25">
      <c r="A439" s="77" t="s">
        <v>86</v>
      </c>
      <c r="B439" s="129" t="s">
        <v>217</v>
      </c>
      <c r="C439" s="164" t="s">
        <v>487</v>
      </c>
      <c r="D439" s="155" t="s">
        <v>520</v>
      </c>
      <c r="E439" s="61" t="s">
        <v>13</v>
      </c>
      <c r="F439" s="543">
        <f>SUM(прил8!H161+прил8!H243)</f>
        <v>3563574</v>
      </c>
      <c r="G439" s="543">
        <f>SUM(прил8!I161+прил8!I243)</f>
        <v>3563574</v>
      </c>
    </row>
    <row r="440" spans="1:7" s="43" customFormat="1" ht="31.5" customHeight="1" x14ac:dyDescent="0.25">
      <c r="A440" s="77" t="s">
        <v>673</v>
      </c>
      <c r="B440" s="129" t="s">
        <v>217</v>
      </c>
      <c r="C440" s="164" t="s">
        <v>487</v>
      </c>
      <c r="D440" s="155" t="s">
        <v>520</v>
      </c>
      <c r="E440" s="61" t="s">
        <v>16</v>
      </c>
      <c r="F440" s="543">
        <f>SUM(прил8!H244+прил8!H162)</f>
        <v>1915313</v>
      </c>
      <c r="G440" s="543">
        <f>SUM(прил8!I244+прил8!I162)</f>
        <v>1915313</v>
      </c>
    </row>
    <row r="441" spans="1:7" s="43" customFormat="1" ht="18" customHeight="1" x14ac:dyDescent="0.25">
      <c r="A441" s="77" t="s">
        <v>18</v>
      </c>
      <c r="B441" s="129" t="s">
        <v>217</v>
      </c>
      <c r="C441" s="164" t="s">
        <v>487</v>
      </c>
      <c r="D441" s="155" t="s">
        <v>520</v>
      </c>
      <c r="E441" s="61" t="s">
        <v>17</v>
      </c>
      <c r="F441" s="543">
        <f>SUM(прил8!H163+прил8!H245)</f>
        <v>95243</v>
      </c>
      <c r="G441" s="543">
        <f>SUM(прил8!I163+прил8!I245)</f>
        <v>95243</v>
      </c>
    </row>
    <row r="442" spans="1:7" s="43" customFormat="1" ht="18" hidden="1" customHeight="1" x14ac:dyDescent="0.25">
      <c r="A442" s="59" t="s">
        <v>685</v>
      </c>
      <c r="B442" s="161" t="s">
        <v>683</v>
      </c>
      <c r="C442" s="274" t="s">
        <v>487</v>
      </c>
      <c r="D442" s="162" t="s">
        <v>488</v>
      </c>
      <c r="E442" s="137"/>
      <c r="F442" s="594">
        <f t="shared" ref="F442:G444" si="13">SUM(F443)</f>
        <v>0</v>
      </c>
      <c r="G442" s="594">
        <f t="shared" si="13"/>
        <v>0</v>
      </c>
    </row>
    <row r="443" spans="1:7" s="43" customFormat="1" ht="18" hidden="1" customHeight="1" x14ac:dyDescent="0.25">
      <c r="A443" s="148" t="s">
        <v>22</v>
      </c>
      <c r="B443" s="160" t="s">
        <v>684</v>
      </c>
      <c r="C443" s="169" t="s">
        <v>487</v>
      </c>
      <c r="D443" s="156" t="s">
        <v>488</v>
      </c>
      <c r="E443" s="166"/>
      <c r="F443" s="601">
        <f t="shared" si="13"/>
        <v>0</v>
      </c>
      <c r="G443" s="601">
        <f t="shared" si="13"/>
        <v>0</v>
      </c>
    </row>
    <row r="444" spans="1:7" s="43" customFormat="1" ht="18" hidden="1" customHeight="1" x14ac:dyDescent="0.25">
      <c r="A444" s="27" t="s">
        <v>686</v>
      </c>
      <c r="B444" s="128" t="s">
        <v>684</v>
      </c>
      <c r="C444" s="167" t="s">
        <v>487</v>
      </c>
      <c r="D444" s="158">
        <v>10030</v>
      </c>
      <c r="E444" s="42"/>
      <c r="F444" s="540">
        <f t="shared" si="13"/>
        <v>0</v>
      </c>
      <c r="G444" s="540">
        <f t="shared" si="13"/>
        <v>0</v>
      </c>
    </row>
    <row r="445" spans="1:7" s="43" customFormat="1" ht="15.75" hidden="1" customHeight="1" x14ac:dyDescent="0.25">
      <c r="A445" s="62" t="s">
        <v>40</v>
      </c>
      <c r="B445" s="495" t="s">
        <v>684</v>
      </c>
      <c r="C445" s="496" t="s">
        <v>487</v>
      </c>
      <c r="D445" s="497">
        <v>10030</v>
      </c>
      <c r="E445" s="61" t="s">
        <v>39</v>
      </c>
      <c r="F445" s="543"/>
      <c r="G445" s="543"/>
    </row>
    <row r="446" spans="1:7" ht="15.75" x14ac:dyDescent="0.25">
      <c r="A446" s="575" t="s">
        <v>970</v>
      </c>
      <c r="B446" s="577"/>
      <c r="C446" s="578"/>
      <c r="D446" s="579"/>
      <c r="E446" s="579"/>
      <c r="F446" s="603">
        <f>SUM(прил8!H643)</f>
        <v>3089041</v>
      </c>
      <c r="G446" s="603">
        <f>SUM(прил8!I643)</f>
        <v>6296260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B9" sqref="B9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41" t="s">
        <v>869</v>
      </c>
      <c r="C1" s="642"/>
    </row>
    <row r="2" spans="1:3" x14ac:dyDescent="0.25">
      <c r="B2" s="641" t="s">
        <v>712</v>
      </c>
      <c r="C2" s="642"/>
    </row>
    <row r="3" spans="1:3" x14ac:dyDescent="0.25">
      <c r="B3" s="641" t="s">
        <v>713</v>
      </c>
      <c r="C3" s="642"/>
    </row>
    <row r="4" spans="1:3" x14ac:dyDescent="0.25">
      <c r="B4" s="641" t="s">
        <v>714</v>
      </c>
      <c r="C4" s="642"/>
    </row>
    <row r="5" spans="1:3" x14ac:dyDescent="0.25">
      <c r="B5" s="641" t="s">
        <v>1088</v>
      </c>
      <c r="C5" s="642"/>
    </row>
    <row r="6" spans="1:3" x14ac:dyDescent="0.25">
      <c r="B6" s="641" t="s">
        <v>1089</v>
      </c>
      <c r="C6" s="642"/>
    </row>
    <row r="7" spans="1:3" x14ac:dyDescent="0.25">
      <c r="B7" s="635" t="s">
        <v>1222</v>
      </c>
      <c r="C7" s="638"/>
    </row>
    <row r="8" spans="1:3" x14ac:dyDescent="0.25">
      <c r="B8" s="630" t="s">
        <v>1230</v>
      </c>
      <c r="C8" s="132"/>
    </row>
    <row r="10" spans="1:3" ht="18.75" x14ac:dyDescent="0.25">
      <c r="A10" s="639" t="s">
        <v>715</v>
      </c>
      <c r="B10" s="639"/>
      <c r="C10" s="639"/>
    </row>
    <row r="11" spans="1:3" ht="18.75" x14ac:dyDescent="0.3">
      <c r="A11" s="425"/>
      <c r="B11" s="426" t="s">
        <v>1090</v>
      </c>
    </row>
    <row r="12" spans="1:3" ht="18.75" x14ac:dyDescent="0.3">
      <c r="A12" s="425"/>
      <c r="B12" s="426"/>
    </row>
    <row r="13" spans="1:3" ht="15.75" x14ac:dyDescent="0.25">
      <c r="A13" s="425"/>
      <c r="B13" s="424"/>
    </row>
    <row r="14" spans="1:3" ht="18.75" x14ac:dyDescent="0.25">
      <c r="B14" s="427" t="s">
        <v>716</v>
      </c>
    </row>
    <row r="15" spans="1:3" ht="15.75" x14ac:dyDescent="0.25">
      <c r="A15" s="428"/>
      <c r="C15" s="231" t="s">
        <v>633</v>
      </c>
    </row>
    <row r="16" spans="1:3" x14ac:dyDescent="0.25">
      <c r="A16" s="659" t="s">
        <v>456</v>
      </c>
      <c r="B16" s="659" t="s">
        <v>717</v>
      </c>
      <c r="C16" s="659" t="s">
        <v>871</v>
      </c>
    </row>
    <row r="17" spans="1:3" x14ac:dyDescent="0.25">
      <c r="A17" s="659"/>
      <c r="B17" s="659"/>
      <c r="C17" s="659"/>
    </row>
    <row r="18" spans="1:3" ht="35.25" customHeight="1" x14ac:dyDescent="0.25">
      <c r="A18" s="659"/>
      <c r="B18" s="659"/>
      <c r="C18" s="659"/>
    </row>
    <row r="19" spans="1:3" hidden="1" x14ac:dyDescent="0.25">
      <c r="A19" s="659"/>
      <c r="B19" s="659"/>
      <c r="C19" s="659"/>
    </row>
    <row r="20" spans="1:3" ht="15.75" x14ac:dyDescent="0.25">
      <c r="A20" s="406">
        <v>1</v>
      </c>
      <c r="B20" s="223" t="s">
        <v>718</v>
      </c>
      <c r="C20" s="406" t="s">
        <v>719</v>
      </c>
    </row>
    <row r="21" spans="1:3" ht="31.5" x14ac:dyDescent="0.25">
      <c r="A21" s="406">
        <v>2</v>
      </c>
      <c r="B21" s="223" t="s">
        <v>402</v>
      </c>
      <c r="C21" s="406">
        <v>532299</v>
      </c>
    </row>
    <row r="22" spans="1:3" ht="15.75" x14ac:dyDescent="0.25">
      <c r="A22" s="406">
        <v>3</v>
      </c>
      <c r="B22" s="225" t="s">
        <v>720</v>
      </c>
      <c r="C22" s="406" t="s">
        <v>719</v>
      </c>
    </row>
    <row r="23" spans="1:3" ht="32.25" customHeight="1" x14ac:dyDescent="0.25">
      <c r="A23" s="131">
        <v>4</v>
      </c>
      <c r="B23" s="86" t="s">
        <v>971</v>
      </c>
      <c r="C23" s="406" t="s">
        <v>719</v>
      </c>
    </row>
    <row r="24" spans="1:3" ht="15.75" x14ac:dyDescent="0.25">
      <c r="A24" s="406"/>
      <c r="B24" s="479" t="s">
        <v>721</v>
      </c>
      <c r="C24" s="406">
        <v>532299</v>
      </c>
    </row>
    <row r="25" spans="1:3" ht="15.75" x14ac:dyDescent="0.25">
      <c r="A25" s="428"/>
    </row>
    <row r="26" spans="1:3" ht="15.75" x14ac:dyDescent="0.25">
      <c r="A26" s="428"/>
    </row>
    <row r="27" spans="1:3" ht="18.75" x14ac:dyDescent="0.25">
      <c r="A27" s="428"/>
      <c r="B27" s="427" t="s">
        <v>722</v>
      </c>
    </row>
    <row r="28" spans="1:3" ht="18.75" x14ac:dyDescent="0.25">
      <c r="A28" s="427"/>
    </row>
    <row r="29" spans="1:3" ht="15.75" x14ac:dyDescent="0.25">
      <c r="A29" s="428"/>
    </row>
    <row r="30" spans="1:3" x14ac:dyDescent="0.25">
      <c r="A30" s="659" t="s">
        <v>456</v>
      </c>
      <c r="B30" s="659" t="s">
        <v>717</v>
      </c>
      <c r="C30" s="659" t="s">
        <v>1091</v>
      </c>
    </row>
    <row r="31" spans="1:3" x14ac:dyDescent="0.25">
      <c r="A31" s="659"/>
      <c r="B31" s="659"/>
      <c r="C31" s="659"/>
    </row>
    <row r="32" spans="1:3" x14ac:dyDescent="0.25">
      <c r="A32" s="659"/>
      <c r="B32" s="659"/>
      <c r="C32" s="659"/>
    </row>
    <row r="33" spans="1:3" ht="18.75" customHeight="1" x14ac:dyDescent="0.25">
      <c r="A33" s="659"/>
      <c r="B33" s="659"/>
      <c r="C33" s="659"/>
    </row>
    <row r="34" spans="1:3" ht="15.75" x14ac:dyDescent="0.25">
      <c r="A34" s="406">
        <v>1</v>
      </c>
      <c r="B34" s="223" t="s">
        <v>718</v>
      </c>
      <c r="C34" s="406" t="s">
        <v>719</v>
      </c>
    </row>
    <row r="35" spans="1:3" ht="31.5" x14ac:dyDescent="0.25">
      <c r="A35" s="406">
        <v>2</v>
      </c>
      <c r="B35" s="223" t="s">
        <v>402</v>
      </c>
      <c r="C35" s="406" t="s">
        <v>719</v>
      </c>
    </row>
    <row r="36" spans="1:3" ht="15.75" x14ac:dyDescent="0.25">
      <c r="A36" s="406">
        <v>3</v>
      </c>
      <c r="B36" s="225" t="s">
        <v>720</v>
      </c>
      <c r="C36" s="406" t="s">
        <v>719</v>
      </c>
    </row>
    <row r="37" spans="1:3" ht="31.5" x14ac:dyDescent="0.25">
      <c r="A37" s="131">
        <v>4</v>
      </c>
      <c r="B37" s="86" t="s">
        <v>1115</v>
      </c>
      <c r="C37" s="406" t="s">
        <v>719</v>
      </c>
    </row>
    <row r="38" spans="1:3" ht="15.75" x14ac:dyDescent="0.25">
      <c r="A38" s="406"/>
      <c r="B38" s="479" t="s">
        <v>721</v>
      </c>
      <c r="C38" s="406" t="s">
        <v>719</v>
      </c>
    </row>
    <row r="39" spans="1:3" ht="15.75" x14ac:dyDescent="0.25">
      <c r="A39" s="429"/>
    </row>
  </sheetData>
  <mergeCells count="14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9"/>
  <sheetViews>
    <sheetView zoomScaleNormal="100" workbookViewId="0">
      <selection activeCell="B9" sqref="B9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41" t="s">
        <v>870</v>
      </c>
      <c r="C1" s="642"/>
    </row>
    <row r="2" spans="1:4" x14ac:dyDescent="0.25">
      <c r="B2" s="641" t="s">
        <v>712</v>
      </c>
      <c r="C2" s="642"/>
    </row>
    <row r="3" spans="1:4" x14ac:dyDescent="0.25">
      <c r="B3" s="641" t="s">
        <v>713</v>
      </c>
      <c r="C3" s="642"/>
    </row>
    <row r="4" spans="1:4" x14ac:dyDescent="0.25">
      <c r="B4" s="641" t="s">
        <v>714</v>
      </c>
      <c r="C4" s="642"/>
    </row>
    <row r="5" spans="1:4" x14ac:dyDescent="0.25">
      <c r="B5" s="641" t="s">
        <v>1092</v>
      </c>
      <c r="C5" s="642"/>
    </row>
    <row r="6" spans="1:4" x14ac:dyDescent="0.25">
      <c r="B6" s="641" t="s">
        <v>1093</v>
      </c>
      <c r="C6" s="642"/>
    </row>
    <row r="7" spans="1:4" x14ac:dyDescent="0.25">
      <c r="B7" s="635" t="s">
        <v>1138</v>
      </c>
      <c r="C7" s="638"/>
    </row>
    <row r="8" spans="1:4" x14ac:dyDescent="0.25">
      <c r="B8" s="641" t="s">
        <v>1231</v>
      </c>
      <c r="C8" s="642"/>
    </row>
    <row r="9" spans="1:4" x14ac:dyDescent="0.25">
      <c r="B9" t="s">
        <v>1221</v>
      </c>
    </row>
    <row r="10" spans="1:4" ht="18.75" x14ac:dyDescent="0.25">
      <c r="A10" s="639" t="s">
        <v>715</v>
      </c>
      <c r="B10" s="639"/>
      <c r="C10" s="639"/>
    </row>
    <row r="11" spans="1:4" ht="18.75" x14ac:dyDescent="0.3">
      <c r="A11" s="425"/>
      <c r="B11" s="426" t="s">
        <v>1137</v>
      </c>
    </row>
    <row r="12" spans="1:4" ht="18.75" x14ac:dyDescent="0.3">
      <c r="A12" s="425"/>
      <c r="B12" s="426"/>
    </row>
    <row r="13" spans="1:4" ht="15.75" x14ac:dyDescent="0.25">
      <c r="A13" s="425"/>
      <c r="B13" s="424"/>
    </row>
    <row r="14" spans="1:4" ht="18.75" x14ac:dyDescent="0.25">
      <c r="B14" s="427" t="s">
        <v>716</v>
      </c>
    </row>
    <row r="15" spans="1:4" ht="15.75" x14ac:dyDescent="0.25">
      <c r="A15" s="428"/>
      <c r="D15" s="231" t="s">
        <v>633</v>
      </c>
    </row>
    <row r="16" spans="1:4" x14ac:dyDescent="0.25">
      <c r="A16" s="659" t="s">
        <v>456</v>
      </c>
      <c r="B16" s="659" t="s">
        <v>717</v>
      </c>
      <c r="C16" s="660" t="s">
        <v>967</v>
      </c>
      <c r="D16" s="660" t="s">
        <v>1094</v>
      </c>
    </row>
    <row r="17" spans="1:4" ht="15" customHeight="1" x14ac:dyDescent="0.25">
      <c r="A17" s="659"/>
      <c r="B17" s="659"/>
      <c r="C17" s="661"/>
      <c r="D17" s="661"/>
    </row>
    <row r="18" spans="1:4" ht="31.5" customHeight="1" x14ac:dyDescent="0.25">
      <c r="A18" s="659"/>
      <c r="B18" s="659"/>
      <c r="C18" s="661"/>
      <c r="D18" s="661"/>
    </row>
    <row r="19" spans="1:4" ht="15.75" hidden="1" x14ac:dyDescent="0.25">
      <c r="A19" s="659"/>
      <c r="B19" s="659"/>
      <c r="C19" s="452"/>
      <c r="D19" s="452"/>
    </row>
    <row r="20" spans="1:4" ht="15.75" x14ac:dyDescent="0.25">
      <c r="A20" s="406">
        <v>1</v>
      </c>
      <c r="B20" s="223" t="s">
        <v>718</v>
      </c>
      <c r="C20" s="406" t="s">
        <v>719</v>
      </c>
      <c r="D20" s="406" t="s">
        <v>719</v>
      </c>
    </row>
    <row r="21" spans="1:4" ht="31.5" x14ac:dyDescent="0.25">
      <c r="A21" s="406">
        <v>2</v>
      </c>
      <c r="B21" s="223" t="s">
        <v>402</v>
      </c>
      <c r="C21" s="399">
        <v>532299</v>
      </c>
      <c r="D21" s="399">
        <v>532299</v>
      </c>
    </row>
    <row r="22" spans="1:4" ht="15.75" x14ac:dyDescent="0.25">
      <c r="A22" s="406">
        <v>3</v>
      </c>
      <c r="B22" s="223" t="s">
        <v>720</v>
      </c>
      <c r="C22" s="632" t="s">
        <v>719</v>
      </c>
      <c r="D22" s="632" t="s">
        <v>719</v>
      </c>
    </row>
    <row r="23" spans="1:4" ht="31.5" x14ac:dyDescent="0.25">
      <c r="A23" s="406">
        <v>4</v>
      </c>
      <c r="B23" s="223" t="s">
        <v>971</v>
      </c>
      <c r="C23" s="632" t="s">
        <v>719</v>
      </c>
      <c r="D23" s="632" t="s">
        <v>719</v>
      </c>
    </row>
    <row r="24" spans="1:4" ht="15.75" x14ac:dyDescent="0.25">
      <c r="A24" s="406"/>
      <c r="B24" s="223" t="s">
        <v>721</v>
      </c>
      <c r="C24" s="399">
        <v>532299</v>
      </c>
      <c r="D24" s="399">
        <v>532299</v>
      </c>
    </row>
    <row r="25" spans="1:4" ht="15.75" x14ac:dyDescent="0.25">
      <c r="A25" s="428"/>
    </row>
    <row r="26" spans="1:4" ht="15.75" x14ac:dyDescent="0.25">
      <c r="A26" s="428"/>
    </row>
    <row r="27" spans="1:4" ht="18.75" x14ac:dyDescent="0.25">
      <c r="A27" s="428"/>
      <c r="B27" s="427" t="s">
        <v>722</v>
      </c>
    </row>
    <row r="28" spans="1:4" ht="18.75" x14ac:dyDescent="0.25">
      <c r="A28" s="427"/>
    </row>
    <row r="29" spans="1:4" ht="15.75" x14ac:dyDescent="0.25">
      <c r="A29" s="428"/>
    </row>
    <row r="30" spans="1:4" ht="15" customHeight="1" x14ac:dyDescent="0.25">
      <c r="A30" s="659" t="s">
        <v>456</v>
      </c>
      <c r="B30" s="659" t="s">
        <v>717</v>
      </c>
      <c r="C30" s="659" t="s">
        <v>968</v>
      </c>
      <c r="D30" s="659" t="s">
        <v>1095</v>
      </c>
    </row>
    <row r="31" spans="1:4" ht="15" customHeight="1" x14ac:dyDescent="0.25">
      <c r="A31" s="659"/>
      <c r="B31" s="659"/>
      <c r="C31" s="659"/>
      <c r="D31" s="659"/>
    </row>
    <row r="32" spans="1:4" ht="15" customHeight="1" x14ac:dyDescent="0.25">
      <c r="A32" s="659"/>
      <c r="B32" s="659"/>
      <c r="C32" s="659"/>
      <c r="D32" s="659"/>
    </row>
    <row r="33" spans="1:4" ht="18.75" customHeight="1" x14ac:dyDescent="0.25">
      <c r="A33" s="659"/>
      <c r="B33" s="659"/>
      <c r="C33" s="659"/>
      <c r="D33" s="659"/>
    </row>
    <row r="34" spans="1:4" ht="15.75" x14ac:dyDescent="0.25">
      <c r="A34" s="406">
        <v>1</v>
      </c>
      <c r="B34" s="223" t="s">
        <v>718</v>
      </c>
      <c r="C34" s="406" t="s">
        <v>719</v>
      </c>
      <c r="D34" s="406" t="s">
        <v>719</v>
      </c>
    </row>
    <row r="35" spans="1:4" ht="31.5" x14ac:dyDescent="0.25">
      <c r="A35" s="406">
        <v>2</v>
      </c>
      <c r="B35" s="223" t="s">
        <v>402</v>
      </c>
      <c r="C35" s="399">
        <v>532299</v>
      </c>
      <c r="D35" s="399">
        <v>532299</v>
      </c>
    </row>
    <row r="36" spans="1:4" ht="15.75" x14ac:dyDescent="0.25">
      <c r="A36" s="406">
        <v>3</v>
      </c>
      <c r="B36" s="223" t="s">
        <v>720</v>
      </c>
      <c r="C36" s="406" t="s">
        <v>719</v>
      </c>
      <c r="D36" s="632" t="s">
        <v>719</v>
      </c>
    </row>
    <row r="37" spans="1:4" ht="31.5" x14ac:dyDescent="0.25">
      <c r="A37" s="406">
        <v>4</v>
      </c>
      <c r="B37" s="223" t="s">
        <v>971</v>
      </c>
      <c r="C37" s="406" t="s">
        <v>719</v>
      </c>
      <c r="D37" s="632" t="s">
        <v>719</v>
      </c>
    </row>
    <row r="38" spans="1:4" ht="15.75" x14ac:dyDescent="0.25">
      <c r="A38" s="406"/>
      <c r="B38" s="223" t="s">
        <v>721</v>
      </c>
      <c r="C38" s="399">
        <v>532299</v>
      </c>
      <c r="D38" s="399">
        <v>532299</v>
      </c>
    </row>
    <row r="39" spans="1:4" ht="15.75" x14ac:dyDescent="0.25">
      <c r="A39" s="429"/>
    </row>
  </sheetData>
  <mergeCells count="17">
    <mergeCell ref="B6:C6"/>
    <mergeCell ref="B1:C1"/>
    <mergeCell ref="B2:C2"/>
    <mergeCell ref="B3:C3"/>
    <mergeCell ref="B4:C4"/>
    <mergeCell ref="B5:C5"/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8:C8"/>
  </mergeCells>
  <pageMargins left="0.7" right="0.7" top="0.75" bottom="0.75" header="0.3" footer="0.3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zoomScaleNormal="100" workbookViewId="0">
      <selection activeCell="E7" sqref="E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17.4257812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17.4257812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17.4257812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17.4257812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17.4257812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17.4257812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17.4257812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17.4257812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17.4257812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17.4257812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17.4257812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17.4257812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17.4257812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17.4257812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17.4257812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17.4257812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17.4257812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17.4257812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17.4257812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17.4257812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17.4257812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17.4257812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17.4257812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17.4257812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17.4257812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17.4257812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17.4257812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17.4257812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17.4257812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17.4257812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17.4257812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17.4257812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17.4257812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17.4257812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17.4257812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17.4257812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17.4257812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17.4257812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17.4257812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17.4257812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17.4257812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17.4257812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17.4257812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17.4257812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17.4257812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17.4257812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17.4257812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17.4257812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17.4257812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17.4257812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17.4257812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17.4257812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17.4257812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17.4257812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17.4257812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17.4257812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17.4257812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17.4257812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17.4257812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17.4257812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17.4257812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17.42578125" customWidth="1"/>
  </cols>
  <sheetData>
    <row r="1" spans="1:7" x14ac:dyDescent="0.25">
      <c r="E1" s="448" t="s">
        <v>872</v>
      </c>
    </row>
    <row r="2" spans="1:7" x14ac:dyDescent="0.25">
      <c r="E2" s="448" t="s">
        <v>105</v>
      </c>
    </row>
    <row r="3" spans="1:7" x14ac:dyDescent="0.25">
      <c r="E3" s="448" t="s">
        <v>106</v>
      </c>
    </row>
    <row r="4" spans="1:7" x14ac:dyDescent="0.25">
      <c r="E4" s="448" t="s">
        <v>107</v>
      </c>
    </row>
    <row r="5" spans="1:7" x14ac:dyDescent="0.25">
      <c r="E5" s="448" t="s">
        <v>1096</v>
      </c>
    </row>
    <row r="6" spans="1:7" x14ac:dyDescent="0.25">
      <c r="E6" s="448" t="s">
        <v>1097</v>
      </c>
    </row>
    <row r="7" spans="1:7" x14ac:dyDescent="0.25">
      <c r="E7" s="4" t="s">
        <v>1119</v>
      </c>
    </row>
    <row r="10" spans="1:7" ht="18.75" x14ac:dyDescent="0.3">
      <c r="A10" s="425"/>
      <c r="B10" s="666" t="s">
        <v>873</v>
      </c>
      <c r="C10" s="666"/>
      <c r="D10" s="666"/>
      <c r="E10" s="666"/>
      <c r="F10" s="666"/>
    </row>
    <row r="11" spans="1:7" ht="18.75" x14ac:dyDescent="0.25">
      <c r="A11" s="639" t="s">
        <v>1098</v>
      </c>
      <c r="B11" s="639"/>
      <c r="C11" s="639"/>
      <c r="D11" s="639"/>
      <c r="E11" s="639"/>
      <c r="F11" s="639"/>
      <c r="G11" s="639"/>
    </row>
    <row r="12" spans="1:7" ht="15.75" x14ac:dyDescent="0.25">
      <c r="A12" s="176"/>
    </row>
    <row r="13" spans="1:7" ht="15.75" x14ac:dyDescent="0.25">
      <c r="A13" s="429" t="s">
        <v>1099</v>
      </c>
    </row>
    <row r="14" spans="1:7" ht="15.75" x14ac:dyDescent="0.25">
      <c r="A14" s="429"/>
    </row>
    <row r="15" spans="1:7" ht="45" x14ac:dyDescent="0.25">
      <c r="A15" s="455"/>
      <c r="B15" s="456" t="s">
        <v>874</v>
      </c>
      <c r="C15" s="456" t="s">
        <v>875</v>
      </c>
      <c r="D15" s="456" t="s">
        <v>883</v>
      </c>
      <c r="E15" s="456" t="s">
        <v>876</v>
      </c>
      <c r="F15" s="456" t="s">
        <v>877</v>
      </c>
      <c r="G15" s="456" t="s">
        <v>878</v>
      </c>
    </row>
    <row r="16" spans="1:7" x14ac:dyDescent="0.25">
      <c r="A16" s="456">
        <v>1</v>
      </c>
      <c r="B16" s="456">
        <v>2</v>
      </c>
      <c r="C16" s="456">
        <v>3</v>
      </c>
      <c r="D16" s="456">
        <v>4</v>
      </c>
      <c r="E16" s="456">
        <v>5</v>
      </c>
      <c r="F16" s="456">
        <v>6</v>
      </c>
      <c r="G16" s="456">
        <v>7</v>
      </c>
    </row>
    <row r="17" spans="1:7" x14ac:dyDescent="0.25">
      <c r="A17" s="456"/>
      <c r="B17" s="456" t="s">
        <v>719</v>
      </c>
      <c r="C17" s="456" t="s">
        <v>719</v>
      </c>
      <c r="D17" s="456">
        <v>0</v>
      </c>
      <c r="E17" s="456" t="s">
        <v>719</v>
      </c>
      <c r="F17" s="456" t="s">
        <v>719</v>
      </c>
      <c r="G17" s="456" t="s">
        <v>719</v>
      </c>
    </row>
    <row r="18" spans="1:7" ht="15.75" x14ac:dyDescent="0.25">
      <c r="A18" s="429"/>
    </row>
    <row r="19" spans="1:7" ht="15.75" x14ac:dyDescent="0.25">
      <c r="A19" s="667" t="s">
        <v>879</v>
      </c>
      <c r="B19" s="667"/>
      <c r="C19" s="667"/>
      <c r="D19" s="667"/>
      <c r="E19" s="667"/>
      <c r="F19" s="667"/>
      <c r="G19" s="667"/>
    </row>
    <row r="20" spans="1:7" ht="15.75" x14ac:dyDescent="0.25">
      <c r="A20" s="668" t="s">
        <v>1100</v>
      </c>
      <c r="B20" s="668"/>
      <c r="C20" s="668"/>
      <c r="D20" s="668"/>
      <c r="E20" s="668"/>
      <c r="F20" s="668"/>
      <c r="G20" s="668"/>
    </row>
    <row r="21" spans="1:7" ht="15.75" x14ac:dyDescent="0.25">
      <c r="A21" s="457" t="s">
        <v>880</v>
      </c>
    </row>
    <row r="22" spans="1:7" ht="43.5" customHeight="1" x14ac:dyDescent="0.25">
      <c r="A22" s="662" t="s">
        <v>881</v>
      </c>
      <c r="B22" s="662"/>
      <c r="C22" s="662"/>
      <c r="D22" s="669" t="s">
        <v>885</v>
      </c>
      <c r="E22" s="670"/>
      <c r="F22" s="670"/>
      <c r="G22" s="671"/>
    </row>
    <row r="23" spans="1:7" ht="15" customHeight="1" x14ac:dyDescent="0.25">
      <c r="A23" s="662" t="s">
        <v>882</v>
      </c>
      <c r="B23" s="662"/>
      <c r="C23" s="662"/>
      <c r="D23" s="663">
        <v>0</v>
      </c>
      <c r="E23" s="664"/>
      <c r="F23" s="664"/>
      <c r="G23" s="665"/>
    </row>
    <row r="24" spans="1:7" ht="15.75" x14ac:dyDescent="0.25">
      <c r="A24" s="457"/>
      <c r="D24" s="458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zoomScaleNormal="100" workbookViewId="0">
      <selection activeCell="E7" sqref="E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448" t="s">
        <v>884</v>
      </c>
    </row>
    <row r="2" spans="1:7" x14ac:dyDescent="0.25">
      <c r="E2" s="448" t="s">
        <v>105</v>
      </c>
    </row>
    <row r="3" spans="1:7" x14ac:dyDescent="0.25">
      <c r="E3" s="448" t="s">
        <v>106</v>
      </c>
    </row>
    <row r="4" spans="1:7" x14ac:dyDescent="0.25">
      <c r="E4" s="448" t="s">
        <v>107</v>
      </c>
    </row>
    <row r="5" spans="1:7" x14ac:dyDescent="0.25">
      <c r="E5" s="448" t="s">
        <v>1096</v>
      </c>
    </row>
    <row r="6" spans="1:7" x14ac:dyDescent="0.25">
      <c r="E6" s="448" t="s">
        <v>1097</v>
      </c>
    </row>
    <row r="7" spans="1:7" x14ac:dyDescent="0.25">
      <c r="E7" s="4" t="s">
        <v>1120</v>
      </c>
    </row>
    <row r="10" spans="1:7" ht="18.75" x14ac:dyDescent="0.3">
      <c r="A10" s="425"/>
      <c r="B10" s="666" t="s">
        <v>873</v>
      </c>
      <c r="C10" s="666"/>
      <c r="D10" s="666"/>
      <c r="E10" s="666"/>
      <c r="F10" s="666"/>
    </row>
    <row r="11" spans="1:7" ht="18.75" x14ac:dyDescent="0.25">
      <c r="A11" s="639" t="s">
        <v>1101</v>
      </c>
      <c r="B11" s="639"/>
      <c r="C11" s="639"/>
      <c r="D11" s="639"/>
      <c r="E11" s="639"/>
      <c r="F11" s="639"/>
      <c r="G11" s="639"/>
    </row>
    <row r="12" spans="1:7" ht="15.75" x14ac:dyDescent="0.25">
      <c r="A12" s="176"/>
    </row>
    <row r="13" spans="1:7" ht="15.75" x14ac:dyDescent="0.25">
      <c r="A13" s="429" t="s">
        <v>1102</v>
      </c>
    </row>
    <row r="14" spans="1:7" ht="15.75" x14ac:dyDescent="0.25">
      <c r="A14" s="429"/>
    </row>
    <row r="15" spans="1:7" ht="45" x14ac:dyDescent="0.25">
      <c r="A15" s="455"/>
      <c r="B15" s="456" t="s">
        <v>874</v>
      </c>
      <c r="C15" s="456" t="s">
        <v>875</v>
      </c>
      <c r="D15" s="456" t="s">
        <v>883</v>
      </c>
      <c r="E15" s="456" t="s">
        <v>876</v>
      </c>
      <c r="F15" s="456" t="s">
        <v>877</v>
      </c>
      <c r="G15" s="456" t="s">
        <v>878</v>
      </c>
    </row>
    <row r="16" spans="1:7" x14ac:dyDescent="0.25">
      <c r="A16" s="456">
        <v>1</v>
      </c>
      <c r="B16" s="456">
        <v>2</v>
      </c>
      <c r="C16" s="456">
        <v>3</v>
      </c>
      <c r="D16" s="456">
        <v>4</v>
      </c>
      <c r="E16" s="456">
        <v>5</v>
      </c>
      <c r="F16" s="456">
        <v>6</v>
      </c>
      <c r="G16" s="456">
        <v>7</v>
      </c>
    </row>
    <row r="17" spans="1:7" x14ac:dyDescent="0.25">
      <c r="A17" s="456"/>
      <c r="B17" s="456" t="s">
        <v>719</v>
      </c>
      <c r="C17" s="456" t="s">
        <v>719</v>
      </c>
      <c r="D17" s="456">
        <v>0</v>
      </c>
      <c r="E17" s="456" t="s">
        <v>719</v>
      </c>
      <c r="F17" s="456" t="s">
        <v>719</v>
      </c>
      <c r="G17" s="456" t="s">
        <v>719</v>
      </c>
    </row>
    <row r="18" spans="1:7" ht="15.75" x14ac:dyDescent="0.25">
      <c r="A18" s="429"/>
    </row>
    <row r="19" spans="1:7" ht="15.75" x14ac:dyDescent="0.25">
      <c r="A19" s="667" t="s">
        <v>879</v>
      </c>
      <c r="B19" s="667"/>
      <c r="C19" s="667"/>
      <c r="D19" s="667"/>
      <c r="E19" s="667"/>
      <c r="F19" s="667"/>
      <c r="G19" s="667"/>
    </row>
    <row r="20" spans="1:7" ht="15.75" x14ac:dyDescent="0.25">
      <c r="A20" s="668" t="s">
        <v>1103</v>
      </c>
      <c r="B20" s="668"/>
      <c r="C20" s="668"/>
      <c r="D20" s="668"/>
      <c r="E20" s="668"/>
      <c r="F20" s="668"/>
      <c r="G20" s="668"/>
    </row>
    <row r="21" spans="1:7" ht="15.75" x14ac:dyDescent="0.25">
      <c r="A21" s="457" t="s">
        <v>880</v>
      </c>
    </row>
    <row r="22" spans="1:7" ht="63" customHeight="1" x14ac:dyDescent="0.25">
      <c r="A22" s="662" t="s">
        <v>881</v>
      </c>
      <c r="B22" s="662"/>
      <c r="C22" s="662"/>
      <c r="D22" s="669" t="s">
        <v>969</v>
      </c>
      <c r="E22" s="670"/>
      <c r="F22" s="662" t="s">
        <v>1104</v>
      </c>
      <c r="G22" s="662"/>
    </row>
    <row r="23" spans="1:7" x14ac:dyDescent="0.25">
      <c r="A23" s="662" t="s">
        <v>882</v>
      </c>
      <c r="B23" s="662"/>
      <c r="C23" s="662"/>
      <c r="D23" s="672">
        <v>0</v>
      </c>
      <c r="E23" s="672"/>
      <c r="F23" s="672">
        <v>0</v>
      </c>
      <c r="G23" s="672"/>
    </row>
    <row r="24" spans="1:7" ht="15.75" x14ac:dyDescent="0.25">
      <c r="A24" s="457"/>
      <c r="D24" s="458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C7" sqref="C7:D7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41" t="s">
        <v>886</v>
      </c>
      <c r="D1" s="642"/>
    </row>
    <row r="2" spans="2:4" x14ac:dyDescent="0.25">
      <c r="C2" s="641" t="s">
        <v>453</v>
      </c>
      <c r="D2" s="642"/>
    </row>
    <row r="3" spans="2:4" x14ac:dyDescent="0.25">
      <c r="C3" s="641" t="s">
        <v>454</v>
      </c>
      <c r="D3" s="642"/>
    </row>
    <row r="4" spans="2:4" x14ac:dyDescent="0.25">
      <c r="C4" s="641" t="s">
        <v>455</v>
      </c>
      <c r="D4" s="642"/>
    </row>
    <row r="5" spans="2:4" x14ac:dyDescent="0.25">
      <c r="C5" s="641" t="s">
        <v>1106</v>
      </c>
      <c r="D5" s="642"/>
    </row>
    <row r="6" spans="2:4" x14ac:dyDescent="0.25">
      <c r="C6" s="641" t="s">
        <v>1107</v>
      </c>
      <c r="D6" s="642"/>
    </row>
    <row r="7" spans="2:4" x14ac:dyDescent="0.25">
      <c r="C7" s="635" t="s">
        <v>1121</v>
      </c>
      <c r="D7" s="638"/>
    </row>
    <row r="8" spans="2:4" x14ac:dyDescent="0.25">
      <c r="C8" s="423"/>
      <c r="D8" s="132"/>
    </row>
    <row r="9" spans="2:4" x14ac:dyDescent="0.25">
      <c r="C9" s="673"/>
      <c r="D9" s="673"/>
    </row>
    <row r="10" spans="2:4" ht="15.75" x14ac:dyDescent="0.25">
      <c r="C10" s="674" t="s">
        <v>887</v>
      </c>
      <c r="D10" s="674"/>
    </row>
    <row r="11" spans="2:4" ht="15.75" x14ac:dyDescent="0.25">
      <c r="C11" s="424" t="s">
        <v>888</v>
      </c>
      <c r="D11" s="459"/>
    </row>
    <row r="12" spans="2:4" ht="15.75" x14ac:dyDescent="0.25">
      <c r="C12" s="675" t="s">
        <v>1105</v>
      </c>
      <c r="D12" s="675"/>
    </row>
    <row r="13" spans="2:4" x14ac:dyDescent="0.25">
      <c r="C13" s="453"/>
      <c r="D13" s="453"/>
    </row>
    <row r="14" spans="2:4" x14ac:dyDescent="0.25">
      <c r="C14" s="673"/>
      <c r="D14" s="673"/>
    </row>
    <row r="15" spans="2:4" x14ac:dyDescent="0.25">
      <c r="D15" s="231" t="s">
        <v>633</v>
      </c>
    </row>
    <row r="16" spans="2:4" ht="15.75" x14ac:dyDescent="0.25">
      <c r="B16" s="406" t="s">
        <v>456</v>
      </c>
      <c r="C16" s="406" t="s">
        <v>457</v>
      </c>
      <c r="D16" s="406" t="s">
        <v>5</v>
      </c>
    </row>
    <row r="17" spans="2:4" ht="15.75" x14ac:dyDescent="0.25">
      <c r="B17" s="406">
        <v>1</v>
      </c>
      <c r="C17" s="438" t="s">
        <v>889</v>
      </c>
      <c r="D17" s="462">
        <v>1889012</v>
      </c>
    </row>
    <row r="18" spans="2:4" ht="15.75" x14ac:dyDescent="0.25">
      <c r="B18" s="406">
        <v>2</v>
      </c>
      <c r="C18" s="223" t="s">
        <v>458</v>
      </c>
      <c r="D18" s="462">
        <v>299953</v>
      </c>
    </row>
    <row r="19" spans="2:4" ht="15.75" x14ac:dyDescent="0.25">
      <c r="B19" s="406">
        <v>3</v>
      </c>
      <c r="C19" s="223" t="s">
        <v>459</v>
      </c>
      <c r="D19" s="462">
        <v>679460</v>
      </c>
    </row>
    <row r="20" spans="2:4" ht="15.75" x14ac:dyDescent="0.25">
      <c r="B20" s="406">
        <v>4</v>
      </c>
      <c r="C20" s="223" t="s">
        <v>460</v>
      </c>
      <c r="D20" s="462">
        <v>282905</v>
      </c>
    </row>
    <row r="21" spans="2:4" ht="15.75" x14ac:dyDescent="0.25">
      <c r="B21" s="406">
        <v>5</v>
      </c>
      <c r="C21" s="223" t="s">
        <v>461</v>
      </c>
      <c r="D21" s="462">
        <v>351501</v>
      </c>
    </row>
    <row r="22" spans="2:4" ht="15.75" x14ac:dyDescent="0.25">
      <c r="B22" s="406">
        <v>6</v>
      </c>
      <c r="C22" s="223" t="s">
        <v>462</v>
      </c>
      <c r="D22" s="462">
        <v>260176</v>
      </c>
    </row>
    <row r="23" spans="2:4" ht="15.75" x14ac:dyDescent="0.25">
      <c r="B23" s="406">
        <v>7</v>
      </c>
      <c r="C23" s="223" t="s">
        <v>463</v>
      </c>
      <c r="D23" s="462">
        <v>359619</v>
      </c>
    </row>
    <row r="24" spans="2:4" ht="15.75" x14ac:dyDescent="0.25">
      <c r="B24" s="406">
        <v>8</v>
      </c>
      <c r="C24" s="223" t="s">
        <v>464</v>
      </c>
      <c r="D24" s="462">
        <v>258552</v>
      </c>
    </row>
    <row r="25" spans="2:4" ht="15.75" x14ac:dyDescent="0.25">
      <c r="B25" s="232"/>
      <c r="C25" s="229" t="s">
        <v>465</v>
      </c>
      <c r="D25" s="463">
        <f>SUM(D17:D24)</f>
        <v>4381178</v>
      </c>
    </row>
  </sheetData>
  <mergeCells count="11">
    <mergeCell ref="C6:D6"/>
    <mergeCell ref="C1:D1"/>
    <mergeCell ref="C2:D2"/>
    <mergeCell ref="C3:D3"/>
    <mergeCell ref="C4:D4"/>
    <mergeCell ref="C5:D5"/>
    <mergeCell ref="C7:D7"/>
    <mergeCell ref="C9:D9"/>
    <mergeCell ref="C10:D10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C7" sqref="C7:D7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41" t="s">
        <v>890</v>
      </c>
      <c r="D1" s="642"/>
    </row>
    <row r="2" spans="2:5" x14ac:dyDescent="0.25">
      <c r="C2" s="641" t="s">
        <v>453</v>
      </c>
      <c r="D2" s="642"/>
    </row>
    <row r="3" spans="2:5" x14ac:dyDescent="0.25">
      <c r="C3" s="641" t="s">
        <v>454</v>
      </c>
      <c r="D3" s="642"/>
    </row>
    <row r="4" spans="2:5" x14ac:dyDescent="0.25">
      <c r="C4" s="641" t="s">
        <v>455</v>
      </c>
      <c r="D4" s="642"/>
    </row>
    <row r="5" spans="2:5" x14ac:dyDescent="0.25">
      <c r="C5" s="641" t="s">
        <v>1106</v>
      </c>
      <c r="D5" s="642"/>
    </row>
    <row r="6" spans="2:5" x14ac:dyDescent="0.25">
      <c r="C6" s="641" t="s">
        <v>1107</v>
      </c>
      <c r="D6" s="642"/>
    </row>
    <row r="7" spans="2:5" x14ac:dyDescent="0.25">
      <c r="C7" s="635" t="s">
        <v>1121</v>
      </c>
      <c r="D7" s="638"/>
    </row>
    <row r="8" spans="2:5" x14ac:dyDescent="0.25">
      <c r="C8" s="423"/>
      <c r="D8" s="132"/>
    </row>
    <row r="9" spans="2:5" x14ac:dyDescent="0.25">
      <c r="C9" s="673"/>
      <c r="D9" s="673"/>
    </row>
    <row r="10" spans="2:5" ht="15.75" x14ac:dyDescent="0.25">
      <c r="C10" s="460" t="s">
        <v>887</v>
      </c>
      <c r="D10" s="460"/>
    </row>
    <row r="11" spans="2:5" ht="15.75" x14ac:dyDescent="0.25">
      <c r="C11" s="425" t="s">
        <v>888</v>
      </c>
      <c r="D11" s="459"/>
    </row>
    <row r="12" spans="2:5" ht="15.75" x14ac:dyDescent="0.25">
      <c r="B12" s="449"/>
      <c r="C12" s="425" t="s">
        <v>1108</v>
      </c>
      <c r="D12" s="176"/>
    </row>
    <row r="13" spans="2:5" x14ac:dyDescent="0.25">
      <c r="C13" s="453"/>
      <c r="D13" s="453"/>
    </row>
    <row r="14" spans="2:5" x14ac:dyDescent="0.25">
      <c r="C14" s="673"/>
      <c r="D14" s="673"/>
    </row>
    <row r="15" spans="2:5" x14ac:dyDescent="0.25">
      <c r="E15" s="231" t="s">
        <v>633</v>
      </c>
    </row>
    <row r="16" spans="2:5" ht="31.5" x14ac:dyDescent="0.25">
      <c r="B16" s="406" t="s">
        <v>456</v>
      </c>
      <c r="C16" s="406" t="s">
        <v>457</v>
      </c>
      <c r="D16" s="406" t="s">
        <v>959</v>
      </c>
      <c r="E16" s="406" t="s">
        <v>1028</v>
      </c>
    </row>
    <row r="17" spans="2:5" ht="15.75" x14ac:dyDescent="0.25">
      <c r="B17" s="406">
        <v>1</v>
      </c>
      <c r="C17" s="438" t="s">
        <v>889</v>
      </c>
      <c r="D17" s="461">
        <v>1624550</v>
      </c>
      <c r="E17" s="461">
        <v>1511210</v>
      </c>
    </row>
    <row r="18" spans="2:5" ht="15.75" x14ac:dyDescent="0.25">
      <c r="B18" s="406">
        <v>2</v>
      </c>
      <c r="C18" s="223" t="s">
        <v>458</v>
      </c>
      <c r="D18" s="461">
        <v>257959</v>
      </c>
      <c r="E18" s="461">
        <v>239962</v>
      </c>
    </row>
    <row r="19" spans="2:5" ht="15.75" x14ac:dyDescent="0.25">
      <c r="B19" s="406">
        <v>3</v>
      </c>
      <c r="C19" s="223" t="s">
        <v>459</v>
      </c>
      <c r="D19" s="461">
        <v>584336</v>
      </c>
      <c r="E19" s="461">
        <v>543568</v>
      </c>
    </row>
    <row r="20" spans="2:5" ht="15.75" x14ac:dyDescent="0.25">
      <c r="B20" s="406">
        <v>4</v>
      </c>
      <c r="C20" s="223" t="s">
        <v>460</v>
      </c>
      <c r="D20" s="461">
        <v>243299</v>
      </c>
      <c r="E20" s="461">
        <v>226324</v>
      </c>
    </row>
    <row r="21" spans="2:5" ht="15.75" x14ac:dyDescent="0.25">
      <c r="B21" s="406">
        <v>5</v>
      </c>
      <c r="C21" s="223" t="s">
        <v>461</v>
      </c>
      <c r="D21" s="461">
        <v>302291</v>
      </c>
      <c r="E21" s="461">
        <v>281201</v>
      </c>
    </row>
    <row r="22" spans="2:5" ht="15.75" x14ac:dyDescent="0.25">
      <c r="B22" s="406">
        <v>6</v>
      </c>
      <c r="C22" s="223" t="s">
        <v>462</v>
      </c>
      <c r="D22" s="461">
        <v>223751</v>
      </c>
      <c r="E22" s="461">
        <v>208141</v>
      </c>
    </row>
    <row r="23" spans="2:5" ht="15.75" x14ac:dyDescent="0.25">
      <c r="B23" s="406">
        <v>7</v>
      </c>
      <c r="C23" s="223" t="s">
        <v>463</v>
      </c>
      <c r="D23" s="461">
        <v>309272</v>
      </c>
      <c r="E23" s="461">
        <v>287695</v>
      </c>
    </row>
    <row r="24" spans="2:5" ht="15.75" x14ac:dyDescent="0.25">
      <c r="B24" s="406">
        <v>8</v>
      </c>
      <c r="C24" s="223" t="s">
        <v>464</v>
      </c>
      <c r="D24" s="461">
        <v>222355</v>
      </c>
      <c r="E24" s="461">
        <v>206842</v>
      </c>
    </row>
    <row r="25" spans="2:5" ht="15.75" hidden="1" x14ac:dyDescent="0.25">
      <c r="B25" s="406"/>
      <c r="C25" s="223" t="s">
        <v>891</v>
      </c>
      <c r="D25" s="462"/>
      <c r="E25" s="462"/>
    </row>
    <row r="26" spans="2:5" ht="15.75" x14ac:dyDescent="0.25">
      <c r="B26" s="232"/>
      <c r="C26" s="229" t="s">
        <v>465</v>
      </c>
      <c r="D26" s="463">
        <f>SUM(D17:D25)</f>
        <v>3767813</v>
      </c>
      <c r="E26" s="463">
        <f>SUM(E17:E25)</f>
        <v>3504943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6.1406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50" t="s">
        <v>892</v>
      </c>
      <c r="D1" s="451"/>
    </row>
    <row r="2" spans="1:10" x14ac:dyDescent="0.25">
      <c r="C2" s="450" t="s">
        <v>453</v>
      </c>
      <c r="D2" s="451"/>
    </row>
    <row r="3" spans="1:10" x14ac:dyDescent="0.25">
      <c r="C3" s="450" t="s">
        <v>454</v>
      </c>
      <c r="D3" s="451"/>
    </row>
    <row r="4" spans="1:10" x14ac:dyDescent="0.25">
      <c r="C4" s="450" t="s">
        <v>455</v>
      </c>
      <c r="D4" s="451"/>
    </row>
    <row r="5" spans="1:10" x14ac:dyDescent="0.25">
      <c r="C5" s="450" t="s">
        <v>1110</v>
      </c>
      <c r="D5" s="451"/>
    </row>
    <row r="6" spans="1:10" x14ac:dyDescent="0.25">
      <c r="C6" s="641" t="s">
        <v>1111</v>
      </c>
      <c r="D6" s="641"/>
      <c r="E6" s="641"/>
      <c r="F6" s="641"/>
      <c r="G6" s="641"/>
      <c r="H6" s="641"/>
      <c r="I6" s="641"/>
      <c r="J6" s="641"/>
    </row>
    <row r="7" spans="1:10" x14ac:dyDescent="0.25">
      <c r="C7" s="635" t="s">
        <v>1142</v>
      </c>
      <c r="D7" s="635"/>
      <c r="E7" s="635"/>
      <c r="F7" s="635"/>
      <c r="G7" s="635"/>
      <c r="H7" s="635"/>
      <c r="I7" s="635"/>
      <c r="J7" s="635"/>
    </row>
    <row r="8" spans="1:10" x14ac:dyDescent="0.25">
      <c r="C8" s="635" t="s">
        <v>1232</v>
      </c>
      <c r="D8" s="635"/>
      <c r="E8" s="635"/>
      <c r="F8" s="635"/>
      <c r="G8" s="635"/>
      <c r="H8" s="635"/>
      <c r="I8" s="635"/>
      <c r="J8" s="635"/>
    </row>
    <row r="9" spans="1:10" x14ac:dyDescent="0.25">
      <c r="C9" s="453"/>
      <c r="D9" s="453"/>
      <c r="E9" s="453"/>
      <c r="F9" s="453"/>
      <c r="G9" s="453"/>
      <c r="H9" s="453"/>
      <c r="I9" s="453"/>
      <c r="J9" s="453"/>
    </row>
    <row r="10" spans="1:10" ht="15.75" x14ac:dyDescent="0.25">
      <c r="C10" s="459" t="s">
        <v>634</v>
      </c>
      <c r="D10" s="459"/>
    </row>
    <row r="11" spans="1:10" ht="15.75" x14ac:dyDescent="0.25">
      <c r="A11" s="676" t="s">
        <v>635</v>
      </c>
      <c r="B11" s="676"/>
      <c r="C11" s="676"/>
      <c r="D11" s="676"/>
      <c r="E11" s="676"/>
      <c r="F11" s="676"/>
      <c r="G11" s="676"/>
      <c r="H11" s="676"/>
      <c r="I11" s="676"/>
      <c r="J11" s="676"/>
    </row>
    <row r="12" spans="1:10" ht="15.75" x14ac:dyDescent="0.25">
      <c r="C12" s="675" t="s">
        <v>1109</v>
      </c>
      <c r="D12" s="675"/>
    </row>
    <row r="13" spans="1:10" x14ac:dyDescent="0.25">
      <c r="C13" s="453"/>
      <c r="D13" s="453"/>
    </row>
    <row r="14" spans="1:10" ht="18.75" customHeight="1" x14ac:dyDescent="0.25">
      <c r="C14" s="453"/>
      <c r="D14" s="424"/>
    </row>
    <row r="15" spans="1:10" ht="130.5" customHeight="1" x14ac:dyDescent="0.25">
      <c r="C15" s="677" t="s">
        <v>981</v>
      </c>
      <c r="D15" s="677"/>
      <c r="E15" s="677"/>
      <c r="F15" s="677"/>
      <c r="G15" s="483"/>
      <c r="H15" s="483"/>
      <c r="I15" s="483"/>
    </row>
    <row r="16" spans="1:10" ht="18.75" customHeight="1" x14ac:dyDescent="0.25">
      <c r="C16" s="483"/>
      <c r="D16" s="483"/>
      <c r="E16" s="483"/>
      <c r="F16" s="483"/>
      <c r="G16" s="483"/>
      <c r="H16" s="483"/>
      <c r="I16" s="483"/>
      <c r="J16" s="424" t="s">
        <v>1131</v>
      </c>
    </row>
    <row r="17" spans="2:10" ht="15.75" x14ac:dyDescent="0.25">
      <c r="C17" s="394"/>
      <c r="D17" s="424"/>
    </row>
    <row r="18" spans="2:10" x14ac:dyDescent="0.25">
      <c r="D18" s="231"/>
      <c r="G18" s="231"/>
      <c r="H18" s="231"/>
      <c r="I18" s="231"/>
      <c r="J18" s="231" t="s">
        <v>633</v>
      </c>
    </row>
    <row r="19" spans="2:10" x14ac:dyDescent="0.25">
      <c r="B19" s="660" t="s">
        <v>456</v>
      </c>
      <c r="C19" s="660" t="s">
        <v>457</v>
      </c>
      <c r="D19" s="660" t="s">
        <v>5</v>
      </c>
      <c r="E19" s="679" t="s">
        <v>636</v>
      </c>
      <c r="F19" s="680"/>
      <c r="G19" s="680"/>
      <c r="H19" s="680"/>
      <c r="I19" s="680"/>
      <c r="J19" s="681"/>
    </row>
    <row r="20" spans="2:10" ht="48" customHeight="1" x14ac:dyDescent="0.25">
      <c r="B20" s="661"/>
      <c r="C20" s="661"/>
      <c r="D20" s="661"/>
      <c r="E20" s="682" t="s">
        <v>637</v>
      </c>
      <c r="F20" s="682" t="s">
        <v>638</v>
      </c>
      <c r="G20" s="663" t="s">
        <v>655</v>
      </c>
      <c r="H20" s="664"/>
      <c r="I20" s="665"/>
      <c r="J20" s="682" t="s">
        <v>639</v>
      </c>
    </row>
    <row r="21" spans="2:10" ht="38.25" customHeight="1" x14ac:dyDescent="0.25">
      <c r="B21" s="678"/>
      <c r="C21" s="678"/>
      <c r="D21" s="678"/>
      <c r="E21" s="682"/>
      <c r="F21" s="682"/>
      <c r="G21" s="413" t="s">
        <v>656</v>
      </c>
      <c r="H21" s="454" t="s">
        <v>657</v>
      </c>
      <c r="I21" s="414" t="s">
        <v>658</v>
      </c>
      <c r="J21" s="682"/>
    </row>
    <row r="22" spans="2:10" ht="18" customHeight="1" x14ac:dyDescent="0.25">
      <c r="B22" s="406">
        <v>1</v>
      </c>
      <c r="C22" s="223" t="s">
        <v>458</v>
      </c>
      <c r="D22" s="462">
        <f>SUM(E22+F22+J22)</f>
        <v>217045</v>
      </c>
      <c r="E22" s="513">
        <v>6155</v>
      </c>
      <c r="F22" s="311">
        <f>SUM(G22:I22)</f>
        <v>0</v>
      </c>
      <c r="G22" s="311"/>
      <c r="H22" s="311"/>
      <c r="I22" s="311"/>
      <c r="J22" s="513">
        <v>210890</v>
      </c>
    </row>
    <row r="23" spans="2:10" ht="15.75" x14ac:dyDescent="0.25">
      <c r="B23" s="406">
        <v>2</v>
      </c>
      <c r="C23" s="223" t="s">
        <v>459</v>
      </c>
      <c r="D23" s="515">
        <f t="shared" ref="D23:D28" si="0">SUM(E23+F23+J23)</f>
        <v>94942</v>
      </c>
      <c r="E23" s="513">
        <v>13942</v>
      </c>
      <c r="F23" s="311">
        <f t="shared" ref="F23:F28" si="1">SUM(G23:I23)</f>
        <v>0</v>
      </c>
      <c r="G23" s="311"/>
      <c r="H23" s="311"/>
      <c r="I23" s="311"/>
      <c r="J23" s="513">
        <v>81000</v>
      </c>
    </row>
    <row r="24" spans="2:10" ht="15.75" x14ac:dyDescent="0.25">
      <c r="B24" s="406">
        <v>3</v>
      </c>
      <c r="C24" s="223" t="s">
        <v>460</v>
      </c>
      <c r="D24" s="515">
        <f t="shared" si="0"/>
        <v>80805</v>
      </c>
      <c r="E24" s="513">
        <v>5805</v>
      </c>
      <c r="F24" s="311">
        <f t="shared" si="1"/>
        <v>0</v>
      </c>
      <c r="G24" s="311"/>
      <c r="H24" s="311"/>
      <c r="I24" s="311"/>
      <c r="J24" s="513">
        <v>75000</v>
      </c>
    </row>
    <row r="25" spans="2:10" ht="15.75" x14ac:dyDescent="0.25">
      <c r="B25" s="406">
        <v>4</v>
      </c>
      <c r="C25" s="223" t="s">
        <v>461</v>
      </c>
      <c r="D25" s="515">
        <f t="shared" si="0"/>
        <v>176112</v>
      </c>
      <c r="E25" s="513">
        <v>7212</v>
      </c>
      <c r="F25" s="311">
        <f t="shared" si="1"/>
        <v>0</v>
      </c>
      <c r="G25" s="311"/>
      <c r="H25" s="311"/>
      <c r="I25" s="311"/>
      <c r="J25" s="513">
        <v>168900</v>
      </c>
    </row>
    <row r="26" spans="2:10" ht="15.75" x14ac:dyDescent="0.25">
      <c r="B26" s="406">
        <v>5</v>
      </c>
      <c r="C26" s="223" t="s">
        <v>462</v>
      </c>
      <c r="D26" s="515">
        <f t="shared" si="0"/>
        <v>209178</v>
      </c>
      <c r="E26" s="513">
        <v>5338</v>
      </c>
      <c r="F26" s="311">
        <f t="shared" si="1"/>
        <v>0</v>
      </c>
      <c r="G26" s="311"/>
      <c r="H26" s="311"/>
      <c r="I26" s="311"/>
      <c r="J26" s="513">
        <v>203840</v>
      </c>
    </row>
    <row r="27" spans="2:10" ht="15.75" x14ac:dyDescent="0.25">
      <c r="B27" s="406">
        <v>6</v>
      </c>
      <c r="C27" s="223" t="s">
        <v>463</v>
      </c>
      <c r="D27" s="515">
        <f t="shared" si="0"/>
        <v>138379</v>
      </c>
      <c r="E27" s="513">
        <v>7379</v>
      </c>
      <c r="F27" s="311">
        <f t="shared" si="1"/>
        <v>0</v>
      </c>
      <c r="G27" s="311"/>
      <c r="H27" s="311"/>
      <c r="I27" s="311"/>
      <c r="J27" s="513">
        <v>131000</v>
      </c>
    </row>
    <row r="28" spans="2:10" ht="15.75" x14ac:dyDescent="0.25">
      <c r="B28" s="406">
        <v>7</v>
      </c>
      <c r="C28" s="223" t="s">
        <v>464</v>
      </c>
      <c r="D28" s="515">
        <f t="shared" si="0"/>
        <v>45305</v>
      </c>
      <c r="E28" s="513">
        <v>5305</v>
      </c>
      <c r="F28" s="311">
        <f t="shared" si="1"/>
        <v>0</v>
      </c>
      <c r="G28" s="311"/>
      <c r="H28" s="311"/>
      <c r="I28" s="311"/>
      <c r="J28" s="513">
        <v>40000</v>
      </c>
    </row>
    <row r="29" spans="2:10" ht="15.75" x14ac:dyDescent="0.25">
      <c r="B29" s="232"/>
      <c r="C29" s="229" t="s">
        <v>465</v>
      </c>
      <c r="D29" s="463">
        <f t="shared" ref="D29:J29" si="2">SUM(D22:D28)</f>
        <v>961766</v>
      </c>
      <c r="E29" s="463">
        <f t="shared" si="2"/>
        <v>51136</v>
      </c>
      <c r="F29" s="463">
        <f t="shared" si="2"/>
        <v>0</v>
      </c>
      <c r="G29" s="463">
        <f t="shared" si="2"/>
        <v>0</v>
      </c>
      <c r="H29" s="463">
        <f t="shared" si="2"/>
        <v>0</v>
      </c>
      <c r="I29" s="463">
        <f t="shared" si="2"/>
        <v>0</v>
      </c>
      <c r="J29" s="463">
        <f t="shared" si="2"/>
        <v>910630</v>
      </c>
    </row>
  </sheetData>
  <mergeCells count="14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zoomScaleNormal="100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36" t="s">
        <v>860</v>
      </c>
      <c r="D1" s="636"/>
      <c r="E1" s="637"/>
    </row>
    <row r="2" spans="2:5" x14ac:dyDescent="0.25">
      <c r="C2" s="636" t="s">
        <v>387</v>
      </c>
      <c r="D2" s="636"/>
      <c r="E2" s="637"/>
    </row>
    <row r="3" spans="2:5" x14ac:dyDescent="0.25">
      <c r="C3" s="636" t="s">
        <v>388</v>
      </c>
      <c r="D3" s="636"/>
      <c r="E3" s="637"/>
    </row>
    <row r="4" spans="2:5" x14ac:dyDescent="0.25">
      <c r="C4" s="636" t="s">
        <v>389</v>
      </c>
      <c r="D4" s="636"/>
      <c r="E4" s="637"/>
    </row>
    <row r="5" spans="2:5" x14ac:dyDescent="0.25">
      <c r="C5" s="636" t="s">
        <v>1023</v>
      </c>
      <c r="D5" s="636"/>
      <c r="E5" s="637"/>
    </row>
    <row r="6" spans="2:5" x14ac:dyDescent="0.25">
      <c r="C6" s="633" t="s">
        <v>1027</v>
      </c>
      <c r="D6" s="633"/>
      <c r="E6" s="634"/>
    </row>
    <row r="7" spans="2:5" x14ac:dyDescent="0.25">
      <c r="C7" s="633" t="s">
        <v>1163</v>
      </c>
      <c r="D7" s="633"/>
      <c r="E7" s="634"/>
    </row>
    <row r="8" spans="2:5" x14ac:dyDescent="0.25">
      <c r="C8" s="635" t="s">
        <v>1227</v>
      </c>
      <c r="D8" s="635"/>
      <c r="E8" s="635"/>
    </row>
    <row r="9" spans="2:5" x14ac:dyDescent="0.25">
      <c r="C9" s="423"/>
      <c r="D9" s="423"/>
      <c r="E9" s="423"/>
    </row>
    <row r="10" spans="2:5" ht="18.75" x14ac:dyDescent="0.25">
      <c r="C10" s="431" t="s">
        <v>390</v>
      </c>
      <c r="D10" s="431"/>
    </row>
    <row r="11" spans="2:5" ht="18.75" x14ac:dyDescent="0.25">
      <c r="C11" s="431" t="s">
        <v>957</v>
      </c>
      <c r="D11" s="431"/>
    </row>
    <row r="12" spans="2:5" ht="18.75" x14ac:dyDescent="0.25">
      <c r="C12" s="431" t="s">
        <v>1026</v>
      </c>
      <c r="D12" s="431"/>
    </row>
    <row r="13" spans="2:5" x14ac:dyDescent="0.25">
      <c r="E13" s="4" t="s">
        <v>633</v>
      </c>
    </row>
    <row r="14" spans="2:5" ht="49.5" customHeight="1" x14ac:dyDescent="0.25">
      <c r="B14" s="432" t="s">
        <v>391</v>
      </c>
      <c r="C14" s="12" t="s">
        <v>392</v>
      </c>
      <c r="D14" s="406" t="s">
        <v>959</v>
      </c>
      <c r="E14" s="406" t="s">
        <v>1028</v>
      </c>
    </row>
    <row r="15" spans="2:5" ht="30.75" customHeight="1" x14ac:dyDescent="0.25">
      <c r="B15" s="219" t="s">
        <v>393</v>
      </c>
      <c r="C15" s="204" t="s">
        <v>394</v>
      </c>
      <c r="D15" s="396">
        <f>SUM(D16,D19,D27,D36)</f>
        <v>0</v>
      </c>
      <c r="E15" s="396">
        <f>SUM(E16,E19,E27,E36)</f>
        <v>0</v>
      </c>
    </row>
    <row r="16" spans="2:5" ht="31.5" hidden="1" x14ac:dyDescent="0.25">
      <c r="B16" s="220" t="s">
        <v>395</v>
      </c>
      <c r="C16" s="136" t="s">
        <v>396</v>
      </c>
      <c r="D16" s="397">
        <f>SUM(D17)</f>
        <v>0</v>
      </c>
      <c r="E16" s="397">
        <f>SUM(E17)</f>
        <v>0</v>
      </c>
    </row>
    <row r="17" spans="2:5" ht="31.5" hidden="1" x14ac:dyDescent="0.25">
      <c r="B17" s="221" t="s">
        <v>397</v>
      </c>
      <c r="C17" s="45" t="s">
        <v>398</v>
      </c>
      <c r="D17" s="398">
        <f>SUM(D18)</f>
        <v>0</v>
      </c>
      <c r="E17" s="398">
        <f>SUM(E18)</f>
        <v>0</v>
      </c>
    </row>
    <row r="18" spans="2:5" ht="10.5" hidden="1" customHeight="1" x14ac:dyDescent="0.25">
      <c r="B18" s="222" t="s">
        <v>399</v>
      </c>
      <c r="C18" s="223" t="s">
        <v>400</v>
      </c>
      <c r="D18" s="399"/>
      <c r="E18" s="399"/>
    </row>
    <row r="19" spans="2:5" ht="31.5" x14ac:dyDescent="0.25">
      <c r="B19" s="220" t="s">
        <v>401</v>
      </c>
      <c r="C19" s="136" t="s">
        <v>402</v>
      </c>
      <c r="D19" s="397">
        <f>SUM(D20)</f>
        <v>0</v>
      </c>
      <c r="E19" s="397">
        <f>SUM(E20)</f>
        <v>0</v>
      </c>
    </row>
    <row r="20" spans="2:5" ht="31.5" x14ac:dyDescent="0.25">
      <c r="B20" s="221" t="s">
        <v>403</v>
      </c>
      <c r="C20" s="45" t="s">
        <v>404</v>
      </c>
      <c r="D20" s="398">
        <f>SUM(D21,D24)</f>
        <v>0</v>
      </c>
      <c r="E20" s="398">
        <f>SUM(E21,E24)</f>
        <v>0</v>
      </c>
    </row>
    <row r="21" spans="2:5" ht="47.25" x14ac:dyDescent="0.25">
      <c r="B21" s="224" t="s">
        <v>729</v>
      </c>
      <c r="C21" s="157" t="s">
        <v>731</v>
      </c>
      <c r="D21" s="400">
        <f>SUM(D22)</f>
        <v>532299</v>
      </c>
      <c r="E21" s="400">
        <f>SUM(E22)</f>
        <v>532299</v>
      </c>
    </row>
    <row r="22" spans="2:5" ht="47.25" x14ac:dyDescent="0.25">
      <c r="B22" s="222" t="s">
        <v>730</v>
      </c>
      <c r="C22" s="223" t="s">
        <v>734</v>
      </c>
      <c r="D22" s="404">
        <v>532299</v>
      </c>
      <c r="E22" s="404">
        <v>532299</v>
      </c>
    </row>
    <row r="23" spans="2:5" ht="31.5" hidden="1" x14ac:dyDescent="0.25">
      <c r="B23" s="222" t="s">
        <v>732</v>
      </c>
      <c r="C23" s="223" t="s">
        <v>735</v>
      </c>
      <c r="D23" s="399"/>
      <c r="E23" s="399"/>
    </row>
    <row r="24" spans="2:5" ht="47.25" x14ac:dyDescent="0.25">
      <c r="B24" s="224" t="s">
        <v>405</v>
      </c>
      <c r="C24" s="157" t="s">
        <v>406</v>
      </c>
      <c r="D24" s="400">
        <f>SUM(D25)</f>
        <v>-532299</v>
      </c>
      <c r="E24" s="400">
        <f>SUM(E25)</f>
        <v>-532299</v>
      </c>
    </row>
    <row r="25" spans="2:5" ht="47.25" x14ac:dyDescent="0.25">
      <c r="B25" s="222" t="s">
        <v>407</v>
      </c>
      <c r="C25" s="223" t="s">
        <v>408</v>
      </c>
      <c r="D25" s="399">
        <v>-532299</v>
      </c>
      <c r="E25" s="399">
        <v>-532299</v>
      </c>
    </row>
    <row r="26" spans="2:5" ht="47.25" hidden="1" x14ac:dyDescent="0.25">
      <c r="B26" s="222" t="s">
        <v>733</v>
      </c>
      <c r="C26" s="223" t="s">
        <v>736</v>
      </c>
      <c r="D26" s="399"/>
      <c r="E26" s="399"/>
    </row>
    <row r="27" spans="2:5" ht="31.5" x14ac:dyDescent="0.25">
      <c r="B27" s="220" t="s">
        <v>409</v>
      </c>
      <c r="C27" s="136" t="s">
        <v>410</v>
      </c>
      <c r="D27" s="397">
        <f>SUM(D28,D32)</f>
        <v>0</v>
      </c>
      <c r="E27" s="397">
        <f>SUM(E28,E32)</f>
        <v>0</v>
      </c>
    </row>
    <row r="28" spans="2:5" ht="15.75" x14ac:dyDescent="0.25">
      <c r="B28" s="221" t="s">
        <v>411</v>
      </c>
      <c r="C28" s="45" t="s">
        <v>412</v>
      </c>
      <c r="D28" s="401">
        <f t="shared" ref="D28:E30" si="0">SUM(D29)</f>
        <v>-282963251</v>
      </c>
      <c r="E28" s="401">
        <f t="shared" si="0"/>
        <v>-284501264</v>
      </c>
    </row>
    <row r="29" spans="2:5" ht="15.75" x14ac:dyDescent="0.25">
      <c r="B29" s="222" t="s">
        <v>413</v>
      </c>
      <c r="C29" s="223" t="s">
        <v>414</v>
      </c>
      <c r="D29" s="402">
        <f t="shared" si="0"/>
        <v>-282963251</v>
      </c>
      <c r="E29" s="402">
        <f t="shared" si="0"/>
        <v>-284501264</v>
      </c>
    </row>
    <row r="30" spans="2:5" ht="15.75" x14ac:dyDescent="0.25">
      <c r="B30" s="222" t="s">
        <v>415</v>
      </c>
      <c r="C30" s="223" t="s">
        <v>416</v>
      </c>
      <c r="D30" s="402">
        <f t="shared" si="0"/>
        <v>-282963251</v>
      </c>
      <c r="E30" s="402">
        <f t="shared" si="0"/>
        <v>-284501264</v>
      </c>
    </row>
    <row r="31" spans="2:5" ht="31.5" x14ac:dyDescent="0.25">
      <c r="B31" s="222" t="s">
        <v>417</v>
      </c>
      <c r="C31" s="223" t="s">
        <v>418</v>
      </c>
      <c r="D31" s="399">
        <v>-282963251</v>
      </c>
      <c r="E31" s="399">
        <v>-284501264</v>
      </c>
    </row>
    <row r="32" spans="2:5" ht="15.75" x14ac:dyDescent="0.25">
      <c r="B32" s="221" t="s">
        <v>419</v>
      </c>
      <c r="C32" s="45" t="s">
        <v>420</v>
      </c>
      <c r="D32" s="401">
        <f t="shared" ref="D32:E34" si="1">SUM(D33)</f>
        <v>282963251</v>
      </c>
      <c r="E32" s="401">
        <f t="shared" si="1"/>
        <v>284501264</v>
      </c>
    </row>
    <row r="33" spans="2:5" ht="15.75" x14ac:dyDescent="0.25">
      <c r="B33" s="222" t="s">
        <v>421</v>
      </c>
      <c r="C33" s="223" t="s">
        <v>422</v>
      </c>
      <c r="D33" s="403">
        <f t="shared" si="1"/>
        <v>282963251</v>
      </c>
      <c r="E33" s="403">
        <f t="shared" si="1"/>
        <v>284501264</v>
      </c>
    </row>
    <row r="34" spans="2:5" ht="15.75" x14ac:dyDescent="0.25">
      <c r="B34" s="222" t="s">
        <v>423</v>
      </c>
      <c r="C34" s="223" t="s">
        <v>424</v>
      </c>
      <c r="D34" s="403">
        <f t="shared" si="1"/>
        <v>282963251</v>
      </c>
      <c r="E34" s="403">
        <f t="shared" si="1"/>
        <v>284501264</v>
      </c>
    </row>
    <row r="35" spans="2:5" ht="31.5" x14ac:dyDescent="0.25">
      <c r="B35" s="222" t="s">
        <v>425</v>
      </c>
      <c r="C35" s="225" t="s">
        <v>426</v>
      </c>
      <c r="D35" s="399">
        <v>282963251</v>
      </c>
      <c r="E35" s="399">
        <v>284501264</v>
      </c>
    </row>
    <row r="36" spans="2:5" ht="31.5" x14ac:dyDescent="0.25">
      <c r="B36" s="220" t="s">
        <v>427</v>
      </c>
      <c r="C36" s="136" t="s">
        <v>428</v>
      </c>
      <c r="D36" s="397">
        <f>SUM(D37)</f>
        <v>0</v>
      </c>
      <c r="E36" s="397">
        <f>SUM(E37)</f>
        <v>0</v>
      </c>
    </row>
    <row r="37" spans="2:5" ht="31.5" x14ac:dyDescent="0.25">
      <c r="B37" s="226" t="s">
        <v>429</v>
      </c>
      <c r="C37" s="227" t="s">
        <v>430</v>
      </c>
      <c r="D37" s="398">
        <f>SUM(D38,D41)</f>
        <v>0</v>
      </c>
      <c r="E37" s="398">
        <f>SUM(E38,E41)</f>
        <v>0</v>
      </c>
    </row>
    <row r="38" spans="2:5" ht="31.5" x14ac:dyDescent="0.25">
      <c r="B38" s="224" t="s">
        <v>431</v>
      </c>
      <c r="C38" s="157" t="s">
        <v>432</v>
      </c>
      <c r="D38" s="400">
        <f>SUM(D39)</f>
        <v>500000</v>
      </c>
      <c r="E38" s="400">
        <f>SUM(E39)</f>
        <v>500000</v>
      </c>
    </row>
    <row r="39" spans="2:5" ht="45.75" customHeight="1" x14ac:dyDescent="0.25">
      <c r="B39" s="222" t="s">
        <v>433</v>
      </c>
      <c r="C39" s="223" t="s">
        <v>434</v>
      </c>
      <c r="D39" s="402">
        <f>SUM(D40)</f>
        <v>500000</v>
      </c>
      <c r="E39" s="402">
        <f>SUM(E40)</f>
        <v>500000</v>
      </c>
    </row>
    <row r="40" spans="2:5" ht="63" x14ac:dyDescent="0.25">
      <c r="B40" s="222" t="s">
        <v>435</v>
      </c>
      <c r="C40" s="223" t="s">
        <v>436</v>
      </c>
      <c r="D40" s="404">
        <v>500000</v>
      </c>
      <c r="E40" s="404">
        <v>500000</v>
      </c>
    </row>
    <row r="41" spans="2:5" ht="31.5" x14ac:dyDescent="0.25">
      <c r="B41" s="224" t="s">
        <v>437</v>
      </c>
      <c r="C41" s="157" t="s">
        <v>438</v>
      </c>
      <c r="D41" s="400">
        <f>SUM(D42)</f>
        <v>-500000</v>
      </c>
      <c r="E41" s="400">
        <f>SUM(E42)</f>
        <v>-500000</v>
      </c>
    </row>
    <row r="42" spans="2:5" ht="47.25" x14ac:dyDescent="0.25">
      <c r="B42" s="222" t="s">
        <v>439</v>
      </c>
      <c r="C42" s="223" t="s">
        <v>440</v>
      </c>
      <c r="D42" s="402">
        <f>SUM(D43)</f>
        <v>-500000</v>
      </c>
      <c r="E42" s="402">
        <f>SUM(E43)</f>
        <v>-500000</v>
      </c>
    </row>
    <row r="43" spans="2:5" ht="47.25" x14ac:dyDescent="0.25">
      <c r="B43" s="222" t="s">
        <v>441</v>
      </c>
      <c r="C43" s="223" t="s">
        <v>442</v>
      </c>
      <c r="D43" s="404">
        <v>-500000</v>
      </c>
      <c r="E43" s="404">
        <v>-500000</v>
      </c>
    </row>
    <row r="44" spans="2:5" ht="15.75" x14ac:dyDescent="0.25">
      <c r="B44" s="228"/>
      <c r="C44" s="229" t="s">
        <v>443</v>
      </c>
      <c r="D44" s="405">
        <f>SUM(D15)</f>
        <v>0</v>
      </c>
      <c r="E44" s="405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50" t="s">
        <v>892</v>
      </c>
      <c r="D1" s="451"/>
    </row>
    <row r="2" spans="1:10" x14ac:dyDescent="0.25">
      <c r="C2" s="450" t="s">
        <v>453</v>
      </c>
      <c r="D2" s="451"/>
    </row>
    <row r="3" spans="1:10" x14ac:dyDescent="0.25">
      <c r="C3" s="450" t="s">
        <v>454</v>
      </c>
      <c r="D3" s="451"/>
    </row>
    <row r="4" spans="1:10" x14ac:dyDescent="0.25">
      <c r="C4" s="450" t="s">
        <v>455</v>
      </c>
      <c r="D4" s="451"/>
    </row>
    <row r="5" spans="1:10" x14ac:dyDescent="0.25">
      <c r="C5" s="450" t="s">
        <v>1110</v>
      </c>
      <c r="D5" s="451"/>
    </row>
    <row r="6" spans="1:10" x14ac:dyDescent="0.25">
      <c r="C6" s="423" t="s">
        <v>1111</v>
      </c>
      <c r="D6" s="451"/>
    </row>
    <row r="7" spans="1:10" x14ac:dyDescent="0.25">
      <c r="C7" s="635" t="s">
        <v>1142</v>
      </c>
      <c r="D7" s="635"/>
      <c r="E7" s="635"/>
      <c r="F7" s="635"/>
      <c r="G7" s="635"/>
      <c r="H7" s="635"/>
      <c r="I7" s="635"/>
      <c r="J7" s="635"/>
    </row>
    <row r="8" spans="1:10" x14ac:dyDescent="0.25">
      <c r="C8" s="635" t="s">
        <v>1168</v>
      </c>
      <c r="D8" s="635"/>
      <c r="E8" s="635"/>
      <c r="F8" s="635"/>
      <c r="G8" s="635"/>
      <c r="H8" s="635"/>
      <c r="I8" s="635"/>
      <c r="J8" s="635"/>
    </row>
    <row r="9" spans="1:10" x14ac:dyDescent="0.25">
      <c r="C9" s="453"/>
      <c r="D9" s="453"/>
    </row>
    <row r="10" spans="1:10" ht="15.75" x14ac:dyDescent="0.25">
      <c r="C10" s="648" t="s">
        <v>634</v>
      </c>
      <c r="D10" s="648"/>
      <c r="E10" s="648"/>
      <c r="F10" s="648"/>
      <c r="G10" s="648"/>
      <c r="H10" s="648"/>
    </row>
    <row r="11" spans="1:10" ht="15.75" x14ac:dyDescent="0.25">
      <c r="A11" s="648" t="s">
        <v>635</v>
      </c>
      <c r="B11" s="648"/>
      <c r="C11" s="648"/>
      <c r="D11" s="648"/>
      <c r="E11" s="648"/>
      <c r="F11" s="648"/>
      <c r="G11" s="648"/>
      <c r="H11" s="648"/>
      <c r="I11" s="648"/>
      <c r="J11" s="648"/>
    </row>
    <row r="12" spans="1:10" ht="15.75" x14ac:dyDescent="0.25">
      <c r="C12" s="647" t="s">
        <v>1086</v>
      </c>
      <c r="D12" s="647"/>
      <c r="E12" s="647"/>
      <c r="F12" s="647"/>
      <c r="G12" s="647"/>
      <c r="H12" s="647"/>
    </row>
    <row r="13" spans="1:10" x14ac:dyDescent="0.25">
      <c r="C13" s="453"/>
      <c r="D13" s="453"/>
    </row>
    <row r="14" spans="1:10" x14ac:dyDescent="0.25">
      <c r="C14" s="673"/>
      <c r="D14" s="673"/>
    </row>
    <row r="15" spans="1:10" ht="15.75" x14ac:dyDescent="0.25">
      <c r="C15" s="453"/>
      <c r="D15" s="424"/>
      <c r="E15" s="612" t="s">
        <v>893</v>
      </c>
      <c r="F15" s="612"/>
      <c r="G15" s="424"/>
      <c r="H15" s="424"/>
      <c r="I15" s="424"/>
    </row>
    <row r="16" spans="1:10" ht="16.5" customHeight="1" x14ac:dyDescent="0.25">
      <c r="C16" s="453"/>
      <c r="D16" s="424"/>
    </row>
    <row r="17" spans="2:10" ht="143.25" customHeight="1" x14ac:dyDescent="0.25">
      <c r="C17" s="677" t="s">
        <v>940</v>
      </c>
      <c r="D17" s="677"/>
      <c r="E17" s="677"/>
      <c r="F17" s="677"/>
      <c r="G17" s="483"/>
      <c r="H17" s="483"/>
      <c r="I17" s="483"/>
    </row>
    <row r="18" spans="2:10" ht="15.75" x14ac:dyDescent="0.25">
      <c r="C18" s="394"/>
      <c r="D18" s="424"/>
    </row>
    <row r="19" spans="2:10" x14ac:dyDescent="0.25">
      <c r="D19" s="231"/>
      <c r="F19" s="231"/>
      <c r="G19" s="231"/>
      <c r="H19" s="231"/>
      <c r="I19" s="231"/>
      <c r="J19" s="231" t="s">
        <v>633</v>
      </c>
    </row>
    <row r="20" spans="2:10" x14ac:dyDescent="0.25">
      <c r="B20" s="660" t="s">
        <v>456</v>
      </c>
      <c r="C20" s="660" t="s">
        <v>457</v>
      </c>
      <c r="D20" s="660" t="s">
        <v>5</v>
      </c>
      <c r="E20" s="679" t="s">
        <v>636</v>
      </c>
      <c r="F20" s="680"/>
      <c r="G20" s="680"/>
      <c r="H20" s="680"/>
      <c r="I20" s="680"/>
      <c r="J20" s="681"/>
    </row>
    <row r="21" spans="2:10" ht="17.25" customHeight="1" x14ac:dyDescent="0.25">
      <c r="B21" s="661"/>
      <c r="C21" s="661"/>
      <c r="D21" s="661"/>
      <c r="E21" s="682" t="s">
        <v>637</v>
      </c>
      <c r="F21" s="682" t="s">
        <v>638</v>
      </c>
      <c r="G21" s="679" t="s">
        <v>941</v>
      </c>
      <c r="H21" s="680"/>
      <c r="I21" s="681"/>
      <c r="J21" s="682" t="s">
        <v>639</v>
      </c>
    </row>
    <row r="22" spans="2:10" ht="68.25" customHeight="1" x14ac:dyDescent="0.25">
      <c r="B22" s="678"/>
      <c r="C22" s="678"/>
      <c r="D22" s="678"/>
      <c r="E22" s="682"/>
      <c r="F22" s="682"/>
      <c r="G22" s="413" t="s">
        <v>656</v>
      </c>
      <c r="H22" s="454" t="s">
        <v>657</v>
      </c>
      <c r="I22" s="414" t="s">
        <v>658</v>
      </c>
      <c r="J22" s="682"/>
    </row>
    <row r="23" spans="2:10" ht="18" customHeight="1" x14ac:dyDescent="0.25">
      <c r="B23" s="406">
        <v>1</v>
      </c>
      <c r="C23" s="223" t="s">
        <v>458</v>
      </c>
      <c r="D23" s="515">
        <f>SUM(E23+F23+J23)</f>
        <v>6155</v>
      </c>
      <c r="E23" s="513">
        <v>6155</v>
      </c>
      <c r="F23" s="516">
        <f t="shared" ref="F23:F29" si="0">SUM(G23:I23)</f>
        <v>0</v>
      </c>
      <c r="G23" s="516"/>
      <c r="H23" s="516"/>
      <c r="I23" s="516"/>
      <c r="J23" s="516"/>
    </row>
    <row r="24" spans="2:10" ht="15.75" x14ac:dyDescent="0.25">
      <c r="B24" s="406">
        <v>2</v>
      </c>
      <c r="C24" s="223" t="s">
        <v>459</v>
      </c>
      <c r="D24" s="515">
        <f t="shared" ref="D24:D29" si="1">SUM(E24+F24+J24)</f>
        <v>49504</v>
      </c>
      <c r="E24" s="513">
        <v>13942</v>
      </c>
      <c r="F24" s="516">
        <f t="shared" si="0"/>
        <v>0</v>
      </c>
      <c r="G24" s="516"/>
      <c r="H24" s="516"/>
      <c r="I24" s="516"/>
      <c r="J24" s="516">
        <v>35562</v>
      </c>
    </row>
    <row r="25" spans="2:10" ht="15.75" x14ac:dyDescent="0.25">
      <c r="B25" s="406">
        <v>3</v>
      </c>
      <c r="C25" s="223" t="s">
        <v>460</v>
      </c>
      <c r="D25" s="515">
        <f t="shared" si="1"/>
        <v>5805</v>
      </c>
      <c r="E25" s="513">
        <v>5805</v>
      </c>
      <c r="F25" s="516">
        <f t="shared" si="0"/>
        <v>0</v>
      </c>
      <c r="G25" s="516"/>
      <c r="H25" s="516"/>
      <c r="I25" s="516"/>
      <c r="J25" s="516"/>
    </row>
    <row r="26" spans="2:10" ht="15.75" x14ac:dyDescent="0.25">
      <c r="B26" s="406">
        <v>4</v>
      </c>
      <c r="C26" s="223" t="s">
        <v>461</v>
      </c>
      <c r="D26" s="515">
        <f t="shared" si="1"/>
        <v>7212</v>
      </c>
      <c r="E26" s="513">
        <v>7212</v>
      </c>
      <c r="F26" s="516">
        <f t="shared" si="0"/>
        <v>0</v>
      </c>
      <c r="G26" s="516"/>
      <c r="H26" s="516"/>
      <c r="I26" s="516"/>
      <c r="J26" s="516"/>
    </row>
    <row r="27" spans="2:10" ht="15.75" x14ac:dyDescent="0.25">
      <c r="B27" s="406">
        <v>5</v>
      </c>
      <c r="C27" s="223" t="s">
        <v>462</v>
      </c>
      <c r="D27" s="515">
        <f t="shared" si="1"/>
        <v>5338</v>
      </c>
      <c r="E27" s="513">
        <v>5338</v>
      </c>
      <c r="F27" s="516">
        <f t="shared" si="0"/>
        <v>0</v>
      </c>
      <c r="G27" s="516"/>
      <c r="H27" s="516"/>
      <c r="I27" s="516"/>
      <c r="J27" s="516"/>
    </row>
    <row r="28" spans="2:10" ht="15.75" x14ac:dyDescent="0.25">
      <c r="B28" s="406">
        <v>6</v>
      </c>
      <c r="C28" s="223" t="s">
        <v>463</v>
      </c>
      <c r="D28" s="515">
        <f t="shared" si="1"/>
        <v>7379</v>
      </c>
      <c r="E28" s="513">
        <v>7379</v>
      </c>
      <c r="F28" s="516">
        <f t="shared" si="0"/>
        <v>0</v>
      </c>
      <c r="G28" s="516"/>
      <c r="H28" s="516"/>
      <c r="I28" s="516"/>
      <c r="J28" s="516"/>
    </row>
    <row r="29" spans="2:10" ht="15.75" x14ac:dyDescent="0.25">
      <c r="B29" s="406">
        <v>7</v>
      </c>
      <c r="C29" s="223" t="s">
        <v>464</v>
      </c>
      <c r="D29" s="515">
        <f t="shared" si="1"/>
        <v>5305</v>
      </c>
      <c r="E29" s="513">
        <v>5305</v>
      </c>
      <c r="F29" s="516">
        <f t="shared" si="0"/>
        <v>0</v>
      </c>
      <c r="G29" s="516"/>
      <c r="H29" s="516"/>
      <c r="I29" s="516"/>
      <c r="J29" s="516"/>
    </row>
    <row r="30" spans="2:10" ht="15.75" x14ac:dyDescent="0.25">
      <c r="B30" s="232"/>
      <c r="C30" s="229" t="s">
        <v>465</v>
      </c>
      <c r="D30" s="463">
        <f t="shared" ref="D30:J30" si="2">SUM(D23:D29)</f>
        <v>86698</v>
      </c>
      <c r="E30" s="463">
        <f t="shared" si="2"/>
        <v>51136</v>
      </c>
      <c r="F30" s="463">
        <f t="shared" si="2"/>
        <v>0</v>
      </c>
      <c r="G30" s="463">
        <f t="shared" si="2"/>
        <v>0</v>
      </c>
      <c r="H30" s="463">
        <f t="shared" si="2"/>
        <v>0</v>
      </c>
      <c r="I30" s="463">
        <f t="shared" si="2"/>
        <v>0</v>
      </c>
      <c r="J30" s="463">
        <f t="shared" si="2"/>
        <v>35562</v>
      </c>
    </row>
  </sheetData>
  <mergeCells count="15"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  <mergeCell ref="C7:J7"/>
    <mergeCell ref="C8:J8"/>
    <mergeCell ref="C10:H10"/>
    <mergeCell ref="A11:J11"/>
    <mergeCell ref="C12:H1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zoomScaleNormal="100" workbookViewId="0">
      <selection activeCell="C7" sqref="C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450" t="s">
        <v>892</v>
      </c>
      <c r="D1" s="451"/>
    </row>
    <row r="2" spans="1:7" x14ac:dyDescent="0.25">
      <c r="C2" s="450" t="s">
        <v>453</v>
      </c>
      <c r="D2" s="451"/>
    </row>
    <row r="3" spans="1:7" x14ac:dyDescent="0.25">
      <c r="C3" s="450" t="s">
        <v>454</v>
      </c>
      <c r="D3" s="451"/>
    </row>
    <row r="4" spans="1:7" x14ac:dyDescent="0.25">
      <c r="C4" s="450" t="s">
        <v>455</v>
      </c>
      <c r="D4" s="451"/>
    </row>
    <row r="5" spans="1:7" x14ac:dyDescent="0.25">
      <c r="C5" s="450" t="s">
        <v>1106</v>
      </c>
      <c r="D5" s="451"/>
    </row>
    <row r="6" spans="1:7" x14ac:dyDescent="0.25">
      <c r="C6" s="450" t="s">
        <v>1107</v>
      </c>
      <c r="D6" s="451"/>
    </row>
    <row r="7" spans="1:7" x14ac:dyDescent="0.25">
      <c r="C7" s="423" t="s">
        <v>1121</v>
      </c>
      <c r="D7" s="132"/>
    </row>
    <row r="8" spans="1:7" x14ac:dyDescent="0.25">
      <c r="C8" s="683"/>
      <c r="D8" s="683"/>
      <c r="E8" s="683"/>
      <c r="F8" s="683"/>
      <c r="G8" s="683"/>
    </row>
    <row r="9" spans="1:7" x14ac:dyDescent="0.25">
      <c r="C9" s="673"/>
      <c r="D9" s="673"/>
    </row>
    <row r="10" spans="1:7" ht="15.75" x14ac:dyDescent="0.25">
      <c r="C10" s="176" t="s">
        <v>634</v>
      </c>
      <c r="D10" s="176"/>
      <c r="E10" s="449"/>
    </row>
    <row r="11" spans="1:7" ht="15.75" x14ac:dyDescent="0.25">
      <c r="A11" s="648" t="s">
        <v>635</v>
      </c>
      <c r="B11" s="648"/>
      <c r="C11" s="648"/>
      <c r="D11" s="648"/>
      <c r="E11" s="648"/>
      <c r="F11" s="648"/>
      <c r="G11" s="648"/>
    </row>
    <row r="12" spans="1:7" ht="15.75" x14ac:dyDescent="0.25">
      <c r="C12" s="675" t="s">
        <v>1109</v>
      </c>
      <c r="D12" s="675"/>
    </row>
    <row r="13" spans="1:7" x14ac:dyDescent="0.25">
      <c r="C13" s="453"/>
      <c r="D13" s="453"/>
    </row>
    <row r="14" spans="1:7" x14ac:dyDescent="0.25">
      <c r="C14" s="673"/>
      <c r="D14" s="673"/>
    </row>
    <row r="15" spans="1:7" ht="15.75" x14ac:dyDescent="0.25">
      <c r="C15" s="453"/>
      <c r="D15" s="424"/>
      <c r="F15" s="424"/>
      <c r="G15" s="424" t="s">
        <v>894</v>
      </c>
    </row>
    <row r="16" spans="1:7" ht="15.75" x14ac:dyDescent="0.25">
      <c r="C16" s="453"/>
      <c r="D16" s="424"/>
    </row>
    <row r="17" spans="2:7" ht="132.75" customHeight="1" x14ac:dyDescent="0.25">
      <c r="C17" s="677" t="s">
        <v>895</v>
      </c>
      <c r="D17" s="677"/>
      <c r="E17" s="677"/>
      <c r="F17" s="677"/>
    </row>
    <row r="18" spans="2:7" ht="15.75" x14ac:dyDescent="0.25">
      <c r="C18" s="394"/>
      <c r="D18" s="424"/>
    </row>
    <row r="19" spans="2:7" x14ac:dyDescent="0.25">
      <c r="D19" s="231"/>
      <c r="F19" s="231"/>
      <c r="G19" s="231" t="s">
        <v>633</v>
      </c>
    </row>
    <row r="20" spans="2:7" x14ac:dyDescent="0.25">
      <c r="B20" s="660" t="s">
        <v>456</v>
      </c>
      <c r="C20" s="660" t="s">
        <v>457</v>
      </c>
      <c r="D20" s="660" t="s">
        <v>5</v>
      </c>
      <c r="E20" s="679" t="s">
        <v>636</v>
      </c>
      <c r="F20" s="680"/>
      <c r="G20" s="681"/>
    </row>
    <row r="21" spans="2:7" ht="84" x14ac:dyDescent="0.25">
      <c r="B21" s="678"/>
      <c r="C21" s="678"/>
      <c r="D21" s="678"/>
      <c r="E21" s="454" t="s">
        <v>637</v>
      </c>
      <c r="F21" s="454" t="s">
        <v>638</v>
      </c>
      <c r="G21" s="454" t="s">
        <v>639</v>
      </c>
    </row>
    <row r="22" spans="2:7" ht="18" customHeight="1" x14ac:dyDescent="0.25">
      <c r="B22" s="406">
        <v>1</v>
      </c>
      <c r="C22" s="223" t="s">
        <v>458</v>
      </c>
      <c r="D22" s="515">
        <f>SUM(E22:G22)</f>
        <v>21155</v>
      </c>
      <c r="E22" s="516">
        <v>6155</v>
      </c>
      <c r="F22" s="516"/>
      <c r="G22" s="516">
        <v>15000</v>
      </c>
    </row>
    <row r="23" spans="2:7" ht="15.75" x14ac:dyDescent="0.25">
      <c r="B23" s="406">
        <v>2</v>
      </c>
      <c r="C23" s="223" t="s">
        <v>459</v>
      </c>
      <c r="D23" s="515">
        <f t="shared" ref="D23:D28" si="0">SUM(E23:G23)</f>
        <v>13942</v>
      </c>
      <c r="E23" s="516">
        <v>13942</v>
      </c>
      <c r="F23" s="516"/>
      <c r="G23" s="516"/>
    </row>
    <row r="24" spans="2:7" ht="15.75" x14ac:dyDescent="0.25">
      <c r="B24" s="406">
        <v>3</v>
      </c>
      <c r="C24" s="223" t="s">
        <v>460</v>
      </c>
      <c r="D24" s="515">
        <f t="shared" si="0"/>
        <v>20805</v>
      </c>
      <c r="E24" s="516">
        <v>5805</v>
      </c>
      <c r="F24" s="516"/>
      <c r="G24" s="516">
        <v>15000</v>
      </c>
    </row>
    <row r="25" spans="2:7" ht="15.75" x14ac:dyDescent="0.25">
      <c r="B25" s="406">
        <v>4</v>
      </c>
      <c r="C25" s="223" t="s">
        <v>461</v>
      </c>
      <c r="D25" s="515">
        <f t="shared" si="0"/>
        <v>7212</v>
      </c>
      <c r="E25" s="516">
        <v>7212</v>
      </c>
      <c r="F25" s="516"/>
      <c r="G25" s="516"/>
    </row>
    <row r="26" spans="2:7" ht="15.75" x14ac:dyDescent="0.25">
      <c r="B26" s="406">
        <v>5</v>
      </c>
      <c r="C26" s="223" t="s">
        <v>462</v>
      </c>
      <c r="D26" s="515">
        <f t="shared" si="0"/>
        <v>20338</v>
      </c>
      <c r="E26" s="516">
        <v>5338</v>
      </c>
      <c r="F26" s="516"/>
      <c r="G26" s="516">
        <v>15000</v>
      </c>
    </row>
    <row r="27" spans="2:7" ht="15.75" x14ac:dyDescent="0.25">
      <c r="B27" s="406">
        <v>6</v>
      </c>
      <c r="C27" s="223" t="s">
        <v>463</v>
      </c>
      <c r="D27" s="515">
        <f t="shared" si="0"/>
        <v>7379</v>
      </c>
      <c r="E27" s="516">
        <v>7379</v>
      </c>
      <c r="F27" s="516"/>
      <c r="G27" s="516"/>
    </row>
    <row r="28" spans="2:7" ht="15.75" x14ac:dyDescent="0.25">
      <c r="B28" s="406">
        <v>7</v>
      </c>
      <c r="C28" s="223" t="s">
        <v>464</v>
      </c>
      <c r="D28" s="515">
        <f t="shared" si="0"/>
        <v>10305</v>
      </c>
      <c r="E28" s="516">
        <v>5305</v>
      </c>
      <c r="F28" s="516"/>
      <c r="G28" s="516">
        <v>5000</v>
      </c>
    </row>
    <row r="29" spans="2:7" ht="15.75" x14ac:dyDescent="0.25">
      <c r="B29" s="232"/>
      <c r="C29" s="229" t="s">
        <v>465</v>
      </c>
      <c r="D29" s="463">
        <f>SUM(D22:D28)</f>
        <v>101136</v>
      </c>
      <c r="E29" s="463">
        <f>SUM(E22:E28)</f>
        <v>51136</v>
      </c>
      <c r="F29" s="463">
        <f>SUM(F22:F28)</f>
        <v>0</v>
      </c>
      <c r="G29" s="463">
        <f>SUM(G22:G28)</f>
        <v>50000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C1"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450" t="s">
        <v>892</v>
      </c>
      <c r="D1" s="451"/>
      <c r="E1" s="451"/>
      <c r="F1" s="451"/>
      <c r="G1" s="451"/>
      <c r="H1" s="451"/>
    </row>
    <row r="2" spans="1:12" x14ac:dyDescent="0.25">
      <c r="C2" s="450" t="s">
        <v>453</v>
      </c>
      <c r="D2" s="451"/>
      <c r="E2" s="451"/>
      <c r="F2" s="451"/>
      <c r="G2" s="451"/>
      <c r="H2" s="451"/>
    </row>
    <row r="3" spans="1:12" x14ac:dyDescent="0.25">
      <c r="C3" s="450" t="s">
        <v>454</v>
      </c>
      <c r="D3" s="451"/>
      <c r="E3" s="451"/>
      <c r="F3" s="451"/>
      <c r="G3" s="451"/>
      <c r="H3" s="451"/>
    </row>
    <row r="4" spans="1:12" x14ac:dyDescent="0.25">
      <c r="C4" s="450" t="s">
        <v>455</v>
      </c>
      <c r="D4" s="451"/>
      <c r="E4" s="451"/>
      <c r="F4" s="451"/>
      <c r="G4" s="451"/>
      <c r="H4" s="451"/>
    </row>
    <row r="5" spans="1:12" x14ac:dyDescent="0.25">
      <c r="C5" s="450" t="s">
        <v>1106</v>
      </c>
      <c r="D5" s="451"/>
      <c r="E5" s="451"/>
      <c r="F5" s="451"/>
      <c r="G5" s="451"/>
      <c r="H5" s="451"/>
    </row>
    <row r="6" spans="1:12" x14ac:dyDescent="0.25">
      <c r="C6" s="450" t="s">
        <v>1107</v>
      </c>
      <c r="D6" s="451"/>
      <c r="E6" s="451"/>
      <c r="F6" s="451"/>
      <c r="G6" s="451"/>
      <c r="H6" s="451"/>
    </row>
    <row r="7" spans="1:12" x14ac:dyDescent="0.25">
      <c r="C7" s="423" t="s">
        <v>1143</v>
      </c>
      <c r="D7" s="132"/>
      <c r="E7" s="132"/>
      <c r="F7" s="132"/>
      <c r="G7" s="132"/>
      <c r="H7" s="132"/>
    </row>
    <row r="8" spans="1:12" x14ac:dyDescent="0.25">
      <c r="C8" s="635" t="s">
        <v>1200</v>
      </c>
      <c r="D8" s="635"/>
      <c r="E8" s="635"/>
      <c r="F8" s="635"/>
      <c r="G8" s="635"/>
      <c r="H8" s="635"/>
      <c r="I8" s="635"/>
      <c r="J8" s="635"/>
      <c r="K8" s="635"/>
      <c r="L8" s="635"/>
    </row>
    <row r="9" spans="1:12" x14ac:dyDescent="0.25">
      <c r="C9" s="638"/>
      <c r="D9" s="638"/>
      <c r="E9" s="132"/>
      <c r="F9" s="132"/>
      <c r="G9" s="132"/>
      <c r="H9" s="132"/>
    </row>
    <row r="10" spans="1:12" ht="15.75" x14ac:dyDescent="0.25">
      <c r="A10" s="648" t="s">
        <v>634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</row>
    <row r="11" spans="1:12" ht="15.75" x14ac:dyDescent="0.25">
      <c r="A11" s="648" t="s">
        <v>635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</row>
    <row r="12" spans="1:12" ht="15.75" x14ac:dyDescent="0.25">
      <c r="A12" s="647" t="s">
        <v>1086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</row>
    <row r="13" spans="1:12" x14ac:dyDescent="0.25">
      <c r="C13" s="453"/>
      <c r="D13" s="453"/>
      <c r="E13" s="453"/>
      <c r="F13" s="453"/>
      <c r="G13" s="453"/>
      <c r="H13" s="453"/>
    </row>
    <row r="14" spans="1:12" x14ac:dyDescent="0.25">
      <c r="C14" s="673"/>
      <c r="D14" s="673"/>
      <c r="E14" s="453"/>
      <c r="F14" s="453"/>
      <c r="G14" s="453"/>
      <c r="H14" s="453"/>
    </row>
    <row r="15" spans="1:12" ht="15.75" x14ac:dyDescent="0.25">
      <c r="C15" s="453"/>
      <c r="D15" s="424"/>
      <c r="E15" s="424"/>
      <c r="F15" s="424"/>
      <c r="G15" s="424"/>
      <c r="H15" s="424" t="s">
        <v>896</v>
      </c>
      <c r="J15" s="424"/>
      <c r="K15" s="424"/>
    </row>
    <row r="16" spans="1:12" ht="15.75" x14ac:dyDescent="0.25">
      <c r="C16" s="453"/>
      <c r="D16" s="424"/>
      <c r="E16" s="424"/>
      <c r="F16" s="424"/>
      <c r="G16" s="424"/>
      <c r="H16" s="424"/>
    </row>
    <row r="17" spans="2:11" ht="66" customHeight="1" x14ac:dyDescent="0.25">
      <c r="C17" s="677" t="s">
        <v>942</v>
      </c>
      <c r="D17" s="677"/>
      <c r="E17" s="677"/>
      <c r="F17" s="677"/>
      <c r="G17" s="677"/>
      <c r="H17" s="677"/>
      <c r="I17" s="677"/>
      <c r="J17" s="677"/>
    </row>
    <row r="18" spans="2:11" ht="15.75" x14ac:dyDescent="0.25">
      <c r="C18" s="394"/>
      <c r="D18" s="424"/>
      <c r="E18" s="424"/>
      <c r="F18" s="424"/>
      <c r="G18" s="424"/>
      <c r="H18" s="424"/>
    </row>
    <row r="19" spans="2:11" x14ac:dyDescent="0.25">
      <c r="D19" s="231"/>
      <c r="E19" s="231"/>
      <c r="F19" s="231"/>
      <c r="G19" s="231"/>
      <c r="H19" s="231" t="s">
        <v>633</v>
      </c>
      <c r="I19" s="231" t="s">
        <v>633</v>
      </c>
      <c r="J19" s="231"/>
    </row>
    <row r="20" spans="2:11" ht="15" customHeight="1" x14ac:dyDescent="0.25">
      <c r="B20" s="660" t="s">
        <v>456</v>
      </c>
      <c r="C20" s="660" t="s">
        <v>457</v>
      </c>
      <c r="D20" s="660" t="s">
        <v>5</v>
      </c>
      <c r="E20" s="684" t="s">
        <v>637</v>
      </c>
      <c r="F20" s="679" t="s">
        <v>636</v>
      </c>
      <c r="G20" s="680"/>
      <c r="H20" s="680"/>
      <c r="I20" s="681"/>
      <c r="J20" s="464"/>
      <c r="K20" s="4"/>
    </row>
    <row r="21" spans="2:11" ht="15.75" customHeight="1" x14ac:dyDescent="0.25">
      <c r="B21" s="661"/>
      <c r="C21" s="661"/>
      <c r="D21" s="661"/>
      <c r="E21" s="685"/>
      <c r="F21" s="682" t="s">
        <v>638</v>
      </c>
      <c r="G21" s="679" t="s">
        <v>941</v>
      </c>
      <c r="H21" s="680"/>
      <c r="I21" s="682" t="s">
        <v>639</v>
      </c>
      <c r="J21" s="464"/>
      <c r="K21" s="4"/>
    </row>
    <row r="22" spans="2:11" ht="90" customHeight="1" x14ac:dyDescent="0.25">
      <c r="B22" s="678"/>
      <c r="C22" s="678"/>
      <c r="D22" s="678"/>
      <c r="E22" s="686"/>
      <c r="F22" s="682"/>
      <c r="G22" s="454" t="s">
        <v>657</v>
      </c>
      <c r="H22" s="414" t="s">
        <v>658</v>
      </c>
      <c r="I22" s="682"/>
      <c r="J22" s="414" t="s">
        <v>638</v>
      </c>
      <c r="K22" s="467"/>
    </row>
    <row r="23" spans="2:11" ht="15.75" x14ac:dyDescent="0.25">
      <c r="B23" s="406">
        <v>1</v>
      </c>
      <c r="C23" s="223" t="s">
        <v>458</v>
      </c>
      <c r="D23" s="515">
        <f>SUM(E23+F23)</f>
        <v>44317</v>
      </c>
      <c r="E23" s="512">
        <v>6155</v>
      </c>
      <c r="F23" s="515">
        <f>SUM(G23:H23)</f>
        <v>38162</v>
      </c>
      <c r="G23" s="515">
        <v>26713</v>
      </c>
      <c r="H23" s="515">
        <v>11449</v>
      </c>
      <c r="I23" s="312"/>
      <c r="J23" s="465"/>
      <c r="K23" s="468"/>
    </row>
    <row r="24" spans="2:11" ht="15.75" x14ac:dyDescent="0.25">
      <c r="B24" s="406">
        <v>2</v>
      </c>
      <c r="C24" s="223" t="s">
        <v>459</v>
      </c>
      <c r="D24" s="515">
        <f t="shared" ref="D24:D29" si="0">SUM(E24+F24)</f>
        <v>32872</v>
      </c>
      <c r="E24" s="512">
        <v>13942</v>
      </c>
      <c r="F24" s="515">
        <f t="shared" ref="F24:F29" si="1">SUM(G24:H24)</f>
        <v>18930</v>
      </c>
      <c r="G24" s="515">
        <v>13251</v>
      </c>
      <c r="H24" s="515">
        <v>5679</v>
      </c>
      <c r="I24" s="312"/>
      <c r="J24" s="465"/>
      <c r="K24" s="468"/>
    </row>
    <row r="25" spans="2:11" ht="15.75" x14ac:dyDescent="0.25">
      <c r="B25" s="406">
        <v>3</v>
      </c>
      <c r="C25" s="223" t="s">
        <v>460</v>
      </c>
      <c r="D25" s="515">
        <f t="shared" si="0"/>
        <v>34065</v>
      </c>
      <c r="E25" s="512">
        <v>5805</v>
      </c>
      <c r="F25" s="515">
        <f t="shared" si="1"/>
        <v>28260</v>
      </c>
      <c r="G25" s="515">
        <v>19782</v>
      </c>
      <c r="H25" s="515">
        <v>8478</v>
      </c>
      <c r="I25" s="312"/>
      <c r="J25" s="465"/>
      <c r="K25" s="468"/>
    </row>
    <row r="26" spans="2:11" ht="15.75" x14ac:dyDescent="0.25">
      <c r="B26" s="406">
        <v>4</v>
      </c>
      <c r="C26" s="223" t="s">
        <v>461</v>
      </c>
      <c r="D26" s="515">
        <f t="shared" si="0"/>
        <v>192128</v>
      </c>
      <c r="E26" s="512">
        <v>7212</v>
      </c>
      <c r="F26" s="515">
        <f t="shared" si="1"/>
        <v>184916</v>
      </c>
      <c r="G26" s="515">
        <v>129441</v>
      </c>
      <c r="H26" s="515">
        <v>55475</v>
      </c>
      <c r="I26" s="312"/>
      <c r="J26" s="465"/>
      <c r="K26" s="468"/>
    </row>
    <row r="27" spans="2:11" ht="15.75" x14ac:dyDescent="0.25">
      <c r="B27" s="406">
        <v>5</v>
      </c>
      <c r="C27" s="223" t="s">
        <v>462</v>
      </c>
      <c r="D27" s="515">
        <f t="shared" si="0"/>
        <v>34521</v>
      </c>
      <c r="E27" s="512">
        <v>5338</v>
      </c>
      <c r="F27" s="515">
        <f t="shared" si="1"/>
        <v>29183</v>
      </c>
      <c r="G27" s="515">
        <v>20428</v>
      </c>
      <c r="H27" s="515">
        <v>8755</v>
      </c>
      <c r="I27" s="312"/>
      <c r="J27" s="465"/>
      <c r="K27" s="468"/>
    </row>
    <row r="28" spans="2:11" ht="15.75" x14ac:dyDescent="0.25">
      <c r="B28" s="406">
        <v>6</v>
      </c>
      <c r="C28" s="223" t="s">
        <v>463</v>
      </c>
      <c r="D28" s="515">
        <f>SUM(E28+F28+I28)</f>
        <v>51521</v>
      </c>
      <c r="E28" s="512">
        <v>7379</v>
      </c>
      <c r="F28" s="515">
        <f t="shared" si="1"/>
        <v>24142</v>
      </c>
      <c r="G28" s="515">
        <v>16899</v>
      </c>
      <c r="H28" s="515">
        <v>7243</v>
      </c>
      <c r="I28" s="516">
        <v>20000</v>
      </c>
      <c r="J28" s="465"/>
      <c r="K28" s="468"/>
    </row>
    <row r="29" spans="2:11" ht="15.75" x14ac:dyDescent="0.25">
      <c r="B29" s="406">
        <v>7</v>
      </c>
      <c r="C29" s="223" t="s">
        <v>464</v>
      </c>
      <c r="D29" s="515">
        <f t="shared" si="0"/>
        <v>28378</v>
      </c>
      <c r="E29" s="512">
        <v>5305</v>
      </c>
      <c r="F29" s="515">
        <f t="shared" si="1"/>
        <v>23073</v>
      </c>
      <c r="G29" s="515">
        <v>16151</v>
      </c>
      <c r="H29" s="515">
        <v>6922</v>
      </c>
      <c r="I29" s="516"/>
      <c r="J29" s="465"/>
      <c r="K29" s="468"/>
    </row>
    <row r="30" spans="2:11" ht="15.75" x14ac:dyDescent="0.25">
      <c r="B30" s="232"/>
      <c r="C30" s="229" t="s">
        <v>465</v>
      </c>
      <c r="D30" s="463">
        <f t="shared" ref="D30:J30" si="2">SUM(D23:D29)</f>
        <v>417802</v>
      </c>
      <c r="E30" s="463">
        <f t="shared" si="2"/>
        <v>51136</v>
      </c>
      <c r="F30" s="463">
        <f t="shared" si="2"/>
        <v>346666</v>
      </c>
      <c r="G30" s="463">
        <f t="shared" si="2"/>
        <v>242665</v>
      </c>
      <c r="H30" s="463">
        <f t="shared" si="2"/>
        <v>104001</v>
      </c>
      <c r="I30" s="463">
        <f t="shared" si="2"/>
        <v>20000</v>
      </c>
      <c r="J30" s="466">
        <f t="shared" si="2"/>
        <v>0</v>
      </c>
      <c r="K30" s="469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C1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50" t="s">
        <v>892</v>
      </c>
      <c r="D1" s="451"/>
    </row>
    <row r="2" spans="1:10" x14ac:dyDescent="0.25">
      <c r="C2" s="450" t="s">
        <v>453</v>
      </c>
      <c r="D2" s="451"/>
    </row>
    <row r="3" spans="1:10" x14ac:dyDescent="0.25">
      <c r="C3" s="450" t="s">
        <v>454</v>
      </c>
      <c r="D3" s="451"/>
    </row>
    <row r="4" spans="1:10" x14ac:dyDescent="0.25">
      <c r="C4" s="450" t="s">
        <v>455</v>
      </c>
      <c r="D4" s="451"/>
    </row>
    <row r="5" spans="1:10" x14ac:dyDescent="0.25">
      <c r="C5" s="450" t="s">
        <v>1110</v>
      </c>
      <c r="D5" s="451"/>
    </row>
    <row r="6" spans="1:10" x14ac:dyDescent="0.25">
      <c r="C6" s="448" t="s">
        <v>1111</v>
      </c>
      <c r="D6" s="448"/>
      <c r="E6" s="448"/>
      <c r="F6" s="448"/>
    </row>
    <row r="7" spans="1:10" x14ac:dyDescent="0.25">
      <c r="C7" s="4" t="s">
        <v>1142</v>
      </c>
      <c r="D7" s="4"/>
      <c r="E7" s="4"/>
      <c r="F7" s="4"/>
    </row>
    <row r="8" spans="1:10" x14ac:dyDescent="0.25">
      <c r="C8" s="635" t="s">
        <v>1233</v>
      </c>
      <c r="D8" s="635"/>
      <c r="E8" s="635"/>
      <c r="F8" s="635"/>
      <c r="G8" s="635"/>
      <c r="H8" s="635"/>
      <c r="I8" s="635"/>
      <c r="J8" s="635"/>
    </row>
    <row r="9" spans="1:10" x14ac:dyDescent="0.25">
      <c r="C9" s="4"/>
      <c r="D9" s="4"/>
      <c r="E9" s="4"/>
      <c r="F9" s="4"/>
    </row>
    <row r="10" spans="1:10" ht="15.75" x14ac:dyDescent="0.25">
      <c r="C10" s="176" t="s">
        <v>634</v>
      </c>
      <c r="D10" s="176"/>
      <c r="E10" s="449"/>
    </row>
    <row r="11" spans="1:10" ht="15.75" x14ac:dyDescent="0.25">
      <c r="A11" s="648" t="s">
        <v>635</v>
      </c>
      <c r="B11" s="648"/>
      <c r="C11" s="648"/>
      <c r="D11" s="648"/>
      <c r="E11" s="648"/>
      <c r="F11" s="648"/>
      <c r="G11" s="648"/>
      <c r="H11" s="648"/>
      <c r="I11" s="648"/>
    </row>
    <row r="12" spans="1:10" ht="15.75" x14ac:dyDescent="0.25">
      <c r="C12" s="647" t="s">
        <v>1086</v>
      </c>
      <c r="D12" s="647"/>
      <c r="E12" s="647"/>
      <c r="F12" s="647"/>
      <c r="G12" s="647"/>
    </row>
    <row r="13" spans="1:10" x14ac:dyDescent="0.25">
      <c r="C13" s="453"/>
      <c r="D13" s="453"/>
    </row>
    <row r="14" spans="1:10" x14ac:dyDescent="0.25">
      <c r="C14" s="673"/>
      <c r="D14" s="673"/>
    </row>
    <row r="15" spans="1:10" ht="15.75" x14ac:dyDescent="0.25">
      <c r="C15" s="453"/>
      <c r="D15" s="424"/>
      <c r="F15" s="424" t="s">
        <v>897</v>
      </c>
      <c r="I15" s="424"/>
    </row>
    <row r="16" spans="1:10" ht="16.5" customHeight="1" x14ac:dyDescent="0.25">
      <c r="C16" s="453"/>
      <c r="D16" s="424"/>
    </row>
    <row r="17" spans="2:9" ht="222" customHeight="1" x14ac:dyDescent="0.25">
      <c r="B17" s="677" t="s">
        <v>943</v>
      </c>
      <c r="C17" s="677"/>
      <c r="D17" s="677"/>
      <c r="E17" s="677"/>
      <c r="F17" s="677"/>
      <c r="G17" s="677"/>
      <c r="H17" s="677"/>
      <c r="I17" s="677"/>
    </row>
    <row r="18" spans="2:9" ht="15.75" x14ac:dyDescent="0.25">
      <c r="C18" s="394"/>
      <c r="D18" s="424"/>
      <c r="E18" s="424" t="s">
        <v>897</v>
      </c>
    </row>
    <row r="19" spans="2:9" ht="15.75" customHeight="1" x14ac:dyDescent="0.25">
      <c r="D19" s="231"/>
      <c r="F19" s="231"/>
      <c r="I19" s="231" t="s">
        <v>633</v>
      </c>
    </row>
    <row r="20" spans="2:9" ht="15" customHeight="1" x14ac:dyDescent="0.25">
      <c r="B20" s="660" t="s">
        <v>456</v>
      </c>
      <c r="C20" s="660" t="s">
        <v>457</v>
      </c>
      <c r="D20" s="660" t="s">
        <v>5</v>
      </c>
      <c r="E20" s="679" t="s">
        <v>636</v>
      </c>
      <c r="F20" s="680"/>
      <c r="G20" s="680"/>
      <c r="H20" s="680"/>
      <c r="I20" s="681"/>
    </row>
    <row r="21" spans="2:9" ht="15" customHeight="1" x14ac:dyDescent="0.25">
      <c r="B21" s="661"/>
      <c r="C21" s="661"/>
      <c r="D21" s="661"/>
      <c r="E21" s="684" t="s">
        <v>637</v>
      </c>
      <c r="F21" s="682" t="s">
        <v>638</v>
      </c>
      <c r="G21" s="679" t="s">
        <v>941</v>
      </c>
      <c r="H21" s="680"/>
      <c r="I21" s="684" t="s">
        <v>639</v>
      </c>
    </row>
    <row r="22" spans="2:9" ht="60" customHeight="1" x14ac:dyDescent="0.25">
      <c r="B22" s="678"/>
      <c r="C22" s="678"/>
      <c r="D22" s="678"/>
      <c r="E22" s="686"/>
      <c r="F22" s="682"/>
      <c r="G22" s="454" t="s">
        <v>657</v>
      </c>
      <c r="H22" s="414" t="s">
        <v>658</v>
      </c>
      <c r="I22" s="686"/>
    </row>
    <row r="23" spans="2:9" ht="16.5" customHeight="1" x14ac:dyDescent="0.25">
      <c r="B23" s="406">
        <v>1</v>
      </c>
      <c r="C23" s="223" t="s">
        <v>458</v>
      </c>
      <c r="D23" s="515">
        <f>SUM(E23+F23+I23)</f>
        <v>224147</v>
      </c>
      <c r="E23" s="516">
        <v>6155</v>
      </c>
      <c r="F23" s="516">
        <f>SUM(G23:H23)</f>
        <v>0</v>
      </c>
      <c r="G23" s="73"/>
      <c r="H23" s="73"/>
      <c r="I23" s="514">
        <v>217992</v>
      </c>
    </row>
    <row r="24" spans="2:9" ht="16.5" customHeight="1" x14ac:dyDescent="0.25">
      <c r="B24" s="406">
        <v>2</v>
      </c>
      <c r="C24" s="223" t="s">
        <v>459</v>
      </c>
      <c r="D24" s="515">
        <f t="shared" ref="D24:D29" si="0">SUM(E24+F24+I24)</f>
        <v>3272880</v>
      </c>
      <c r="E24" s="516">
        <v>13942</v>
      </c>
      <c r="F24" s="516">
        <f t="shared" ref="F24:F29" si="1">SUM(G24:H24)</f>
        <v>0</v>
      </c>
      <c r="G24" s="73"/>
      <c r="H24" s="73"/>
      <c r="I24" s="514">
        <v>3258938</v>
      </c>
    </row>
    <row r="25" spans="2:9" ht="15.75" x14ac:dyDescent="0.25">
      <c r="B25" s="406">
        <v>3</v>
      </c>
      <c r="C25" s="223" t="s">
        <v>460</v>
      </c>
      <c r="D25" s="515">
        <f t="shared" si="0"/>
        <v>173505</v>
      </c>
      <c r="E25" s="516">
        <v>5805</v>
      </c>
      <c r="F25" s="516">
        <f t="shared" si="1"/>
        <v>0</v>
      </c>
      <c r="G25" s="73"/>
      <c r="H25" s="512"/>
      <c r="I25" s="514">
        <v>167700</v>
      </c>
    </row>
    <row r="26" spans="2:9" ht="15.75" x14ac:dyDescent="0.25">
      <c r="B26" s="406">
        <v>4</v>
      </c>
      <c r="C26" s="223" t="s">
        <v>461</v>
      </c>
      <c r="D26" s="515">
        <f t="shared" si="0"/>
        <v>235939</v>
      </c>
      <c r="E26" s="516">
        <v>7212</v>
      </c>
      <c r="F26" s="516">
        <f t="shared" si="1"/>
        <v>0</v>
      </c>
      <c r="G26" s="73"/>
      <c r="H26" s="73"/>
      <c r="I26" s="514">
        <v>228727</v>
      </c>
    </row>
    <row r="27" spans="2:9" ht="15.75" x14ac:dyDescent="0.25">
      <c r="B27" s="406">
        <v>5</v>
      </c>
      <c r="C27" s="223" t="s">
        <v>462</v>
      </c>
      <c r="D27" s="515">
        <f t="shared" si="0"/>
        <v>146582</v>
      </c>
      <c r="E27" s="516">
        <v>5338</v>
      </c>
      <c r="F27" s="516">
        <f t="shared" si="1"/>
        <v>0</v>
      </c>
      <c r="G27" s="73"/>
      <c r="H27" s="73"/>
      <c r="I27" s="514">
        <v>141244</v>
      </c>
    </row>
    <row r="28" spans="2:9" ht="15.75" x14ac:dyDescent="0.25">
      <c r="B28" s="406">
        <v>6</v>
      </c>
      <c r="C28" s="223" t="s">
        <v>463</v>
      </c>
      <c r="D28" s="515">
        <f t="shared" si="0"/>
        <v>432556</v>
      </c>
      <c r="E28" s="516">
        <v>7379</v>
      </c>
      <c r="F28" s="516">
        <f t="shared" si="1"/>
        <v>0</v>
      </c>
      <c r="G28" s="73"/>
      <c r="H28" s="197"/>
      <c r="I28" s="514">
        <v>425177</v>
      </c>
    </row>
    <row r="29" spans="2:9" ht="15.75" x14ac:dyDescent="0.25">
      <c r="B29" s="406">
        <v>7</v>
      </c>
      <c r="C29" s="223" t="s">
        <v>464</v>
      </c>
      <c r="D29" s="515">
        <f t="shared" si="0"/>
        <v>672949</v>
      </c>
      <c r="E29" s="516">
        <v>5305</v>
      </c>
      <c r="F29" s="516">
        <f t="shared" si="1"/>
        <v>0</v>
      </c>
      <c r="G29" s="73"/>
      <c r="H29" s="73"/>
      <c r="I29" s="514">
        <v>667644</v>
      </c>
    </row>
    <row r="30" spans="2:9" ht="15.75" x14ac:dyDescent="0.25">
      <c r="B30" s="232"/>
      <c r="C30" s="229" t="s">
        <v>465</v>
      </c>
      <c r="D30" s="463">
        <f t="shared" ref="D30:I30" si="2">SUM(D23:D29)</f>
        <v>5158558</v>
      </c>
      <c r="E30" s="463">
        <f t="shared" si="2"/>
        <v>51136</v>
      </c>
      <c r="F30" s="463">
        <f t="shared" si="2"/>
        <v>0</v>
      </c>
      <c r="G30" s="395">
        <f t="shared" si="2"/>
        <v>0</v>
      </c>
      <c r="H30" s="463">
        <f t="shared" si="2"/>
        <v>0</v>
      </c>
      <c r="I30" s="463">
        <f t="shared" si="2"/>
        <v>5107422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1"/>
  <sheetViews>
    <sheetView zoomScaleNormal="100" workbookViewId="0">
      <selection activeCell="D8" sqref="D8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41" t="s">
        <v>737</v>
      </c>
      <c r="D1" s="642"/>
    </row>
    <row r="2" spans="2:5" x14ac:dyDescent="0.25">
      <c r="C2" s="641" t="s">
        <v>738</v>
      </c>
      <c r="D2" s="642"/>
    </row>
    <row r="3" spans="2:5" x14ac:dyDescent="0.25">
      <c r="C3" s="643" t="s">
        <v>739</v>
      </c>
      <c r="D3" s="644"/>
    </row>
    <row r="4" spans="2:5" x14ac:dyDescent="0.25">
      <c r="C4" s="641" t="s">
        <v>740</v>
      </c>
      <c r="D4" s="642"/>
    </row>
    <row r="5" spans="2:5" x14ac:dyDescent="0.25">
      <c r="C5" s="641" t="s">
        <v>1029</v>
      </c>
      <c r="D5" s="642"/>
    </row>
    <row r="6" spans="2:5" x14ac:dyDescent="0.25">
      <c r="C6" s="635" t="s">
        <v>1030</v>
      </c>
      <c r="D6" s="638"/>
    </row>
    <row r="7" spans="2:5" x14ac:dyDescent="0.25">
      <c r="C7" s="635" t="s">
        <v>1165</v>
      </c>
      <c r="D7" s="638"/>
    </row>
    <row r="8" spans="2:5" x14ac:dyDescent="0.25">
      <c r="C8" s="439"/>
      <c r="D8" s="423" t="s">
        <v>1167</v>
      </c>
      <c r="E8" s="423"/>
    </row>
    <row r="9" spans="2:5" x14ac:dyDescent="0.25">
      <c r="D9" s="423"/>
      <c r="E9" s="423"/>
    </row>
    <row r="10" spans="2:5" ht="18.75" x14ac:dyDescent="0.25">
      <c r="C10" s="639" t="s">
        <v>859</v>
      </c>
      <c r="D10" s="634"/>
    </row>
    <row r="11" spans="2:5" ht="18.75" x14ac:dyDescent="0.25">
      <c r="C11" s="639" t="s">
        <v>745</v>
      </c>
      <c r="D11" s="634"/>
    </row>
    <row r="12" spans="2:5" ht="18.75" x14ac:dyDescent="0.25">
      <c r="C12" s="431"/>
    </row>
    <row r="13" spans="2:5" ht="77.25" customHeight="1" x14ac:dyDescent="0.25">
      <c r="B13" s="433" t="s">
        <v>746</v>
      </c>
      <c r="C13" s="10" t="s">
        <v>747</v>
      </c>
      <c r="D13" s="12" t="s">
        <v>748</v>
      </c>
    </row>
    <row r="14" spans="2:5" ht="15.75" x14ac:dyDescent="0.25">
      <c r="B14" s="434" t="s">
        <v>50</v>
      </c>
      <c r="C14" s="435"/>
      <c r="D14" s="46" t="s">
        <v>749</v>
      </c>
    </row>
    <row r="15" spans="2:5" ht="30.75" customHeight="1" x14ac:dyDescent="0.25">
      <c r="B15" s="437" t="s">
        <v>50</v>
      </c>
      <c r="C15" s="14" t="s">
        <v>750</v>
      </c>
      <c r="D15" s="13" t="s">
        <v>751</v>
      </c>
    </row>
    <row r="16" spans="2:5" ht="66.75" customHeight="1" x14ac:dyDescent="0.25">
      <c r="B16" s="8" t="s">
        <v>50</v>
      </c>
      <c r="C16" s="429" t="s">
        <v>752</v>
      </c>
      <c r="D16" s="63" t="s">
        <v>753</v>
      </c>
    </row>
    <row r="17" spans="2:4" ht="47.25" x14ac:dyDescent="0.25">
      <c r="B17" s="437" t="s">
        <v>50</v>
      </c>
      <c r="C17" s="14" t="s">
        <v>754</v>
      </c>
      <c r="D17" s="13" t="s">
        <v>755</v>
      </c>
    </row>
    <row r="18" spans="2:4" ht="31.5" x14ac:dyDescent="0.25">
      <c r="B18" s="437" t="s">
        <v>50</v>
      </c>
      <c r="C18" s="14" t="s">
        <v>756</v>
      </c>
      <c r="D18" s="13" t="s">
        <v>757</v>
      </c>
    </row>
    <row r="19" spans="2:4" ht="66.75" customHeight="1" x14ac:dyDescent="0.25">
      <c r="B19" s="437" t="s">
        <v>50</v>
      </c>
      <c r="C19" s="14" t="s">
        <v>960</v>
      </c>
      <c r="D19" s="63" t="s">
        <v>961</v>
      </c>
    </row>
    <row r="20" spans="2:4" ht="66.75" customHeight="1" x14ac:dyDescent="0.25">
      <c r="B20" s="437" t="s">
        <v>50</v>
      </c>
      <c r="C20" s="14" t="s">
        <v>1001</v>
      </c>
      <c r="D20" s="63" t="s">
        <v>1002</v>
      </c>
    </row>
    <row r="21" spans="2:4" ht="63" x14ac:dyDescent="0.25">
      <c r="B21" s="437" t="s">
        <v>50</v>
      </c>
      <c r="C21" s="14" t="s">
        <v>60</v>
      </c>
      <c r="D21" s="13" t="s">
        <v>61</v>
      </c>
    </row>
    <row r="22" spans="2:4" ht="47.25" x14ac:dyDescent="0.25">
      <c r="B22" s="437" t="s">
        <v>50</v>
      </c>
      <c r="C22" s="14" t="s">
        <v>758</v>
      </c>
      <c r="D22" s="13" t="s">
        <v>759</v>
      </c>
    </row>
    <row r="23" spans="2:4" ht="63" x14ac:dyDescent="0.25">
      <c r="B23" s="437" t="s">
        <v>50</v>
      </c>
      <c r="C23" s="14" t="s">
        <v>62</v>
      </c>
      <c r="D23" s="13" t="s">
        <v>63</v>
      </c>
    </row>
    <row r="24" spans="2:4" ht="31.5" x14ac:dyDescent="0.25">
      <c r="B24" s="437" t="s">
        <v>50</v>
      </c>
      <c r="C24" s="64" t="s">
        <v>760</v>
      </c>
      <c r="D24" s="13" t="s">
        <v>761</v>
      </c>
    </row>
    <row r="25" spans="2:4" ht="63" x14ac:dyDescent="0.25">
      <c r="B25" s="437" t="s">
        <v>50</v>
      </c>
      <c r="C25" s="440" t="s">
        <v>762</v>
      </c>
      <c r="D25" s="13" t="s">
        <v>763</v>
      </c>
    </row>
    <row r="26" spans="2:4" ht="112.5" customHeight="1" x14ac:dyDescent="0.25">
      <c r="B26" s="437" t="s">
        <v>50</v>
      </c>
      <c r="C26" s="14" t="s">
        <v>1005</v>
      </c>
      <c r="D26" s="63" t="s">
        <v>1006</v>
      </c>
    </row>
    <row r="27" spans="2:4" ht="81.75" customHeight="1" x14ac:dyDescent="0.25">
      <c r="B27" s="437" t="s">
        <v>50</v>
      </c>
      <c r="C27" s="14" t="s">
        <v>1003</v>
      </c>
      <c r="D27" s="63" t="s">
        <v>1004</v>
      </c>
    </row>
    <row r="28" spans="2:4" ht="47.25" x14ac:dyDescent="0.25">
      <c r="B28" s="437" t="s">
        <v>50</v>
      </c>
      <c r="C28" s="14" t="s">
        <v>764</v>
      </c>
      <c r="D28" s="13" t="s">
        <v>765</v>
      </c>
    </row>
    <row r="29" spans="2:4" ht="31.5" x14ac:dyDescent="0.25">
      <c r="B29" s="437" t="s">
        <v>50</v>
      </c>
      <c r="C29" s="14" t="s">
        <v>766</v>
      </c>
      <c r="D29" s="13" t="s">
        <v>767</v>
      </c>
    </row>
    <row r="30" spans="2:4" ht="63" x14ac:dyDescent="0.25">
      <c r="B30" s="437" t="s">
        <v>50</v>
      </c>
      <c r="C30" s="14" t="s">
        <v>768</v>
      </c>
      <c r="D30" s="13" t="s">
        <v>769</v>
      </c>
    </row>
    <row r="31" spans="2:4" ht="31.5" x14ac:dyDescent="0.25">
      <c r="B31" s="437" t="s">
        <v>50</v>
      </c>
      <c r="C31" s="14" t="s">
        <v>770</v>
      </c>
      <c r="D31" s="13" t="s">
        <v>771</v>
      </c>
    </row>
    <row r="32" spans="2:4" ht="63" x14ac:dyDescent="0.25">
      <c r="B32" s="437" t="s">
        <v>50</v>
      </c>
      <c r="C32" s="14" t="s">
        <v>772</v>
      </c>
      <c r="D32" s="13" t="s">
        <v>773</v>
      </c>
    </row>
    <row r="33" spans="2:4" ht="78.75" x14ac:dyDescent="0.25">
      <c r="B33" s="437" t="s">
        <v>50</v>
      </c>
      <c r="C33" s="14" t="s">
        <v>774</v>
      </c>
      <c r="D33" s="13" t="s">
        <v>775</v>
      </c>
    </row>
    <row r="34" spans="2:4" ht="78.75" x14ac:dyDescent="0.25">
      <c r="B34" s="437" t="s">
        <v>50</v>
      </c>
      <c r="C34" s="14" t="s">
        <v>776</v>
      </c>
      <c r="D34" s="13" t="s">
        <v>777</v>
      </c>
    </row>
    <row r="35" spans="2:4" ht="78.75" x14ac:dyDescent="0.25">
      <c r="B35" s="437" t="s">
        <v>50</v>
      </c>
      <c r="C35" s="14" t="s">
        <v>778</v>
      </c>
      <c r="D35" s="13" t="s">
        <v>779</v>
      </c>
    </row>
    <row r="36" spans="2:4" ht="47.25" x14ac:dyDescent="0.25">
      <c r="B36" s="437" t="s">
        <v>50</v>
      </c>
      <c r="C36" s="14" t="s">
        <v>780</v>
      </c>
      <c r="D36" s="13" t="s">
        <v>781</v>
      </c>
    </row>
    <row r="37" spans="2:4" ht="47.25" x14ac:dyDescent="0.25">
      <c r="B37" s="437" t="s">
        <v>50</v>
      </c>
      <c r="C37" s="14" t="s">
        <v>782</v>
      </c>
      <c r="D37" s="13" t="s">
        <v>783</v>
      </c>
    </row>
    <row r="38" spans="2:4" ht="31.5" x14ac:dyDescent="0.25">
      <c r="B38" s="437" t="s">
        <v>50</v>
      </c>
      <c r="C38" s="14" t="s">
        <v>784</v>
      </c>
      <c r="D38" s="13" t="s">
        <v>785</v>
      </c>
    </row>
    <row r="39" spans="2:4" ht="49.5" customHeight="1" x14ac:dyDescent="0.25">
      <c r="B39" s="437" t="s">
        <v>50</v>
      </c>
      <c r="C39" s="14" t="s">
        <v>963</v>
      </c>
      <c r="D39" s="63" t="s">
        <v>962</v>
      </c>
    </row>
    <row r="40" spans="2:4" ht="34.5" customHeight="1" x14ac:dyDescent="0.25">
      <c r="B40" s="437" t="s">
        <v>50</v>
      </c>
      <c r="C40" s="14" t="s">
        <v>723</v>
      </c>
      <c r="D40" s="63" t="s">
        <v>1007</v>
      </c>
    </row>
    <row r="41" spans="2:4" ht="47.25" x14ac:dyDescent="0.25">
      <c r="B41" s="437" t="s">
        <v>50</v>
      </c>
      <c r="C41" s="14" t="s">
        <v>786</v>
      </c>
      <c r="D41" s="13" t="s">
        <v>787</v>
      </c>
    </row>
    <row r="42" spans="2:4" ht="81" customHeight="1" x14ac:dyDescent="0.25">
      <c r="B42" s="437" t="s">
        <v>50</v>
      </c>
      <c r="C42" s="14" t="s">
        <v>1009</v>
      </c>
      <c r="D42" s="63" t="s">
        <v>1010</v>
      </c>
    </row>
    <row r="43" spans="2:4" ht="66" customHeight="1" x14ac:dyDescent="0.25">
      <c r="B43" s="437" t="s">
        <v>50</v>
      </c>
      <c r="C43" s="14" t="s">
        <v>1008</v>
      </c>
      <c r="D43" s="63" t="s">
        <v>1011</v>
      </c>
    </row>
    <row r="44" spans="2:4" ht="63" x14ac:dyDescent="0.25">
      <c r="B44" s="437" t="s">
        <v>50</v>
      </c>
      <c r="C44" s="14" t="s">
        <v>788</v>
      </c>
      <c r="D44" s="13" t="s">
        <v>789</v>
      </c>
    </row>
    <row r="45" spans="2:4" ht="63" x14ac:dyDescent="0.25">
      <c r="B45" s="437" t="s">
        <v>50</v>
      </c>
      <c r="C45" s="440" t="s">
        <v>1130</v>
      </c>
      <c r="D45" s="13" t="s">
        <v>790</v>
      </c>
    </row>
    <row r="46" spans="2:4" ht="31.5" x14ac:dyDescent="0.25">
      <c r="B46" s="437" t="s">
        <v>50</v>
      </c>
      <c r="C46" s="440" t="s">
        <v>1071</v>
      </c>
      <c r="D46" s="13" t="s">
        <v>82</v>
      </c>
    </row>
    <row r="47" spans="2:4" ht="15.75" x14ac:dyDescent="0.25">
      <c r="B47" s="437" t="s">
        <v>50</v>
      </c>
      <c r="C47" s="441" t="s">
        <v>1072</v>
      </c>
      <c r="D47" s="13" t="s">
        <v>84</v>
      </c>
    </row>
    <row r="48" spans="2:4" ht="31.5" x14ac:dyDescent="0.25">
      <c r="B48" s="442" t="s">
        <v>56</v>
      </c>
      <c r="C48" s="443"/>
      <c r="D48" s="46" t="s">
        <v>55</v>
      </c>
    </row>
    <row r="49" spans="2:4" ht="31.5" x14ac:dyDescent="0.25">
      <c r="B49" s="437" t="s">
        <v>56</v>
      </c>
      <c r="C49" s="14" t="s">
        <v>78</v>
      </c>
      <c r="D49" s="13" t="s">
        <v>791</v>
      </c>
    </row>
    <row r="50" spans="2:4" ht="47.25" x14ac:dyDescent="0.25">
      <c r="B50" s="437" t="s">
        <v>56</v>
      </c>
      <c r="C50" s="14" t="s">
        <v>792</v>
      </c>
      <c r="D50" s="13" t="s">
        <v>793</v>
      </c>
    </row>
    <row r="51" spans="2:4" ht="31.5" x14ac:dyDescent="0.25">
      <c r="B51" s="437" t="s">
        <v>56</v>
      </c>
      <c r="C51" s="14" t="s">
        <v>1043</v>
      </c>
      <c r="D51" s="63" t="s">
        <v>67</v>
      </c>
    </row>
    <row r="52" spans="2:4" ht="31.5" x14ac:dyDescent="0.25">
      <c r="B52" s="437" t="s">
        <v>56</v>
      </c>
      <c r="C52" s="14" t="s">
        <v>1045</v>
      </c>
      <c r="D52" s="13" t="s">
        <v>794</v>
      </c>
    </row>
    <row r="53" spans="2:4" ht="31.5" x14ac:dyDescent="0.25">
      <c r="B53" s="437" t="s">
        <v>56</v>
      </c>
      <c r="C53" s="14" t="s">
        <v>1122</v>
      </c>
      <c r="D53" s="13" t="s">
        <v>483</v>
      </c>
    </row>
    <row r="54" spans="2:4" s="9" customFormat="1" ht="31.5" x14ac:dyDescent="0.25">
      <c r="B54" s="444" t="s">
        <v>56</v>
      </c>
      <c r="C54" s="445" t="s">
        <v>1047</v>
      </c>
      <c r="D54" s="58" t="s">
        <v>795</v>
      </c>
    </row>
    <row r="55" spans="2:4" s="9" customFormat="1" ht="47.25" x14ac:dyDescent="0.25">
      <c r="B55" s="444" t="s">
        <v>56</v>
      </c>
      <c r="C55" s="445" t="s">
        <v>1123</v>
      </c>
      <c r="D55" s="58" t="s">
        <v>908</v>
      </c>
    </row>
    <row r="56" spans="2:4" s="9" customFormat="1" ht="47.25" x14ac:dyDescent="0.25">
      <c r="B56" s="444" t="s">
        <v>56</v>
      </c>
      <c r="C56" s="445" t="s">
        <v>1048</v>
      </c>
      <c r="D56" s="58" t="s">
        <v>471</v>
      </c>
    </row>
    <row r="57" spans="2:4" s="9" customFormat="1" ht="47.25" x14ac:dyDescent="0.25">
      <c r="B57" s="444" t="s">
        <v>56</v>
      </c>
      <c r="C57" s="445" t="s">
        <v>1050</v>
      </c>
      <c r="D57" s="58" t="s">
        <v>982</v>
      </c>
    </row>
    <row r="58" spans="2:4" s="9" customFormat="1" ht="32.25" customHeight="1" x14ac:dyDescent="0.25">
      <c r="B58" s="444" t="s">
        <v>56</v>
      </c>
      <c r="C58" s="445" t="s">
        <v>1052</v>
      </c>
      <c r="D58" s="82" t="s">
        <v>984</v>
      </c>
    </row>
    <row r="59" spans="2:4" ht="15.75" x14ac:dyDescent="0.25">
      <c r="B59" s="437" t="s">
        <v>56</v>
      </c>
      <c r="C59" s="14" t="s">
        <v>1054</v>
      </c>
      <c r="D59" s="13" t="s">
        <v>796</v>
      </c>
    </row>
    <row r="60" spans="2:4" ht="49.5" customHeight="1" x14ac:dyDescent="0.25">
      <c r="B60" s="437" t="s">
        <v>56</v>
      </c>
      <c r="C60" s="47" t="s">
        <v>1061</v>
      </c>
      <c r="D60" s="218" t="s">
        <v>909</v>
      </c>
    </row>
    <row r="61" spans="2:4" ht="47.25" x14ac:dyDescent="0.25">
      <c r="B61" s="437" t="s">
        <v>56</v>
      </c>
      <c r="C61" s="14" t="s">
        <v>1057</v>
      </c>
      <c r="D61" s="13" t="s">
        <v>797</v>
      </c>
    </row>
    <row r="62" spans="2:4" ht="31.5" x14ac:dyDescent="0.25">
      <c r="B62" s="437" t="s">
        <v>56</v>
      </c>
      <c r="C62" s="14" t="s">
        <v>1124</v>
      </c>
      <c r="D62" s="13" t="s">
        <v>798</v>
      </c>
    </row>
    <row r="63" spans="2:4" ht="47.25" x14ac:dyDescent="0.25">
      <c r="B63" s="437" t="s">
        <v>56</v>
      </c>
      <c r="C63" s="14" t="s">
        <v>1125</v>
      </c>
      <c r="D63" s="13" t="s">
        <v>799</v>
      </c>
    </row>
    <row r="64" spans="2:4" ht="15.75" x14ac:dyDescent="0.25">
      <c r="B64" s="437" t="s">
        <v>56</v>
      </c>
      <c r="C64" s="14" t="s">
        <v>1063</v>
      </c>
      <c r="D64" s="13" t="s">
        <v>978</v>
      </c>
    </row>
    <row r="65" spans="2:4" ht="15.75" x14ac:dyDescent="0.25">
      <c r="B65" s="437" t="s">
        <v>56</v>
      </c>
      <c r="C65" s="14" t="s">
        <v>1065</v>
      </c>
      <c r="D65" s="13" t="s">
        <v>68</v>
      </c>
    </row>
    <row r="66" spans="2:4" s="611" customFormat="1" ht="63" x14ac:dyDescent="0.25">
      <c r="B66" s="437" t="s">
        <v>56</v>
      </c>
      <c r="C66" s="14" t="s">
        <v>1164</v>
      </c>
      <c r="D66" s="218" t="s">
        <v>1159</v>
      </c>
    </row>
    <row r="67" spans="2:4" ht="47.25" x14ac:dyDescent="0.25">
      <c r="B67" s="437" t="s">
        <v>56</v>
      </c>
      <c r="C67" s="14" t="s">
        <v>1127</v>
      </c>
      <c r="D67" s="13" t="s">
        <v>259</v>
      </c>
    </row>
    <row r="68" spans="2:4" ht="47.25" x14ac:dyDescent="0.25">
      <c r="B68" s="437" t="s">
        <v>56</v>
      </c>
      <c r="C68" s="14" t="s">
        <v>1069</v>
      </c>
      <c r="D68" s="49" t="s">
        <v>477</v>
      </c>
    </row>
    <row r="69" spans="2:4" ht="31.5" x14ac:dyDescent="0.25">
      <c r="B69" s="437" t="s">
        <v>56</v>
      </c>
      <c r="C69" s="14" t="s">
        <v>1126</v>
      </c>
      <c r="D69" s="223" t="s">
        <v>975</v>
      </c>
    </row>
    <row r="70" spans="2:4" ht="31.5" x14ac:dyDescent="0.25">
      <c r="B70" s="437" t="s">
        <v>56</v>
      </c>
      <c r="C70" s="440" t="s">
        <v>1071</v>
      </c>
      <c r="D70" s="504" t="s">
        <v>82</v>
      </c>
    </row>
    <row r="71" spans="2:4" ht="15.75" x14ac:dyDescent="0.25">
      <c r="B71" s="437" t="s">
        <v>56</v>
      </c>
      <c r="C71" s="441" t="s">
        <v>1072</v>
      </c>
      <c r="D71" s="13" t="s">
        <v>84</v>
      </c>
    </row>
    <row r="72" spans="2:4" ht="47.25" x14ac:dyDescent="0.25">
      <c r="B72" s="437" t="s">
        <v>56</v>
      </c>
      <c r="C72" s="14" t="s">
        <v>1075</v>
      </c>
      <c r="D72" s="13" t="s">
        <v>944</v>
      </c>
    </row>
    <row r="73" spans="2:4" ht="31.5" x14ac:dyDescent="0.25">
      <c r="B73" s="437" t="s">
        <v>56</v>
      </c>
      <c r="C73" s="14" t="s">
        <v>1128</v>
      </c>
      <c r="D73" s="13" t="s">
        <v>800</v>
      </c>
    </row>
    <row r="74" spans="2:4" ht="31.5" x14ac:dyDescent="0.25">
      <c r="B74" s="437" t="s">
        <v>56</v>
      </c>
      <c r="C74" s="14" t="s">
        <v>1129</v>
      </c>
      <c r="D74" s="13" t="s">
        <v>801</v>
      </c>
    </row>
    <row r="75" spans="2:4" ht="49.5" customHeight="1" x14ac:dyDescent="0.25">
      <c r="B75" s="437" t="s">
        <v>56</v>
      </c>
      <c r="C75" s="14" t="s">
        <v>1077</v>
      </c>
      <c r="D75" s="63" t="s">
        <v>914</v>
      </c>
    </row>
    <row r="76" spans="2:4" ht="15.75" x14ac:dyDescent="0.25">
      <c r="B76" s="442" t="s">
        <v>54</v>
      </c>
      <c r="C76" s="443"/>
      <c r="D76" s="46" t="s">
        <v>53</v>
      </c>
    </row>
    <row r="77" spans="2:4" ht="15.75" x14ac:dyDescent="0.25">
      <c r="B77" s="442" t="s">
        <v>52</v>
      </c>
      <c r="C77" s="443"/>
      <c r="D77" s="46" t="s">
        <v>51</v>
      </c>
    </row>
    <row r="78" spans="2:4" ht="31.5" x14ac:dyDescent="0.25">
      <c r="B78" s="442" t="s">
        <v>59</v>
      </c>
      <c r="C78" s="443"/>
      <c r="D78" s="46" t="s">
        <v>58</v>
      </c>
    </row>
    <row r="79" spans="2:4" ht="47.25" x14ac:dyDescent="0.25">
      <c r="B79" s="442" t="s">
        <v>802</v>
      </c>
      <c r="C79" s="443"/>
      <c r="D79" s="46" t="s">
        <v>803</v>
      </c>
    </row>
    <row r="80" spans="2:4" ht="78.75" x14ac:dyDescent="0.25">
      <c r="B80" s="437" t="s">
        <v>802</v>
      </c>
      <c r="C80" s="14" t="s">
        <v>804</v>
      </c>
      <c r="D80" s="13" t="s">
        <v>805</v>
      </c>
    </row>
    <row r="81" spans="2:4" ht="47.25" x14ac:dyDescent="0.25">
      <c r="B81" s="437" t="s">
        <v>802</v>
      </c>
      <c r="C81" s="14" t="s">
        <v>806</v>
      </c>
      <c r="D81" s="13" t="s">
        <v>807</v>
      </c>
    </row>
    <row r="82" spans="2:4" ht="31.5" x14ac:dyDescent="0.25">
      <c r="B82" s="437" t="s">
        <v>802</v>
      </c>
      <c r="C82" s="14" t="s">
        <v>808</v>
      </c>
      <c r="D82" s="13" t="s">
        <v>809</v>
      </c>
    </row>
    <row r="83" spans="2:4" ht="47.25" x14ac:dyDescent="0.25">
      <c r="B83" s="437" t="s">
        <v>802</v>
      </c>
      <c r="C83" s="64" t="s">
        <v>810</v>
      </c>
      <c r="D83" s="13" t="s">
        <v>811</v>
      </c>
    </row>
    <row r="84" spans="2:4" ht="31.5" x14ac:dyDescent="0.25">
      <c r="B84" s="437" t="s">
        <v>802</v>
      </c>
      <c r="C84" s="14" t="s">
        <v>69</v>
      </c>
      <c r="D84" s="13" t="s">
        <v>812</v>
      </c>
    </row>
    <row r="85" spans="2:4" ht="31.5" x14ac:dyDescent="0.25">
      <c r="B85" s="437" t="s">
        <v>802</v>
      </c>
      <c r="C85" s="440" t="s">
        <v>79</v>
      </c>
      <c r="D85" s="13" t="s">
        <v>813</v>
      </c>
    </row>
    <row r="86" spans="2:4" ht="15.75" x14ac:dyDescent="0.25">
      <c r="B86" s="437" t="s">
        <v>802</v>
      </c>
      <c r="C86" s="446" t="s">
        <v>479</v>
      </c>
      <c r="D86" s="13" t="s">
        <v>814</v>
      </c>
    </row>
    <row r="87" spans="2:4" ht="31.5" x14ac:dyDescent="0.25">
      <c r="B87" s="437" t="s">
        <v>802</v>
      </c>
      <c r="C87" s="14" t="s">
        <v>815</v>
      </c>
      <c r="D87" s="13" t="s">
        <v>816</v>
      </c>
    </row>
    <row r="88" spans="2:4" ht="31.5" x14ac:dyDescent="0.25">
      <c r="B88" s="437" t="s">
        <v>802</v>
      </c>
      <c r="C88" s="14" t="s">
        <v>817</v>
      </c>
      <c r="D88" s="13" t="s">
        <v>818</v>
      </c>
    </row>
    <row r="89" spans="2:4" ht="63" x14ac:dyDescent="0.25">
      <c r="B89" s="437" t="s">
        <v>802</v>
      </c>
      <c r="C89" s="14" t="s">
        <v>819</v>
      </c>
      <c r="D89" s="13" t="s">
        <v>820</v>
      </c>
    </row>
    <row r="90" spans="2:4" ht="47.25" x14ac:dyDescent="0.25">
      <c r="B90" s="437" t="s">
        <v>802</v>
      </c>
      <c r="C90" s="14" t="s">
        <v>821</v>
      </c>
      <c r="D90" s="13" t="s">
        <v>822</v>
      </c>
    </row>
    <row r="91" spans="2:4" ht="47.25" x14ac:dyDescent="0.25">
      <c r="B91" s="437" t="s">
        <v>802</v>
      </c>
      <c r="C91" s="14" t="s">
        <v>823</v>
      </c>
      <c r="D91" s="13" t="s">
        <v>824</v>
      </c>
    </row>
    <row r="92" spans="2:4" ht="78.75" x14ac:dyDescent="0.25">
      <c r="B92" s="437" t="s">
        <v>802</v>
      </c>
      <c r="C92" s="440" t="s">
        <v>825</v>
      </c>
      <c r="D92" s="13" t="s">
        <v>826</v>
      </c>
    </row>
    <row r="93" spans="2:4" ht="31.5" x14ac:dyDescent="0.25">
      <c r="B93" s="437" t="s">
        <v>802</v>
      </c>
      <c r="C93" s="14" t="s">
        <v>64</v>
      </c>
      <c r="D93" s="13" t="s">
        <v>65</v>
      </c>
    </row>
    <row r="94" spans="2:4" ht="15.75" x14ac:dyDescent="0.25">
      <c r="B94" s="437" t="s">
        <v>802</v>
      </c>
      <c r="C94" s="14" t="s">
        <v>827</v>
      </c>
      <c r="D94" s="13" t="s">
        <v>828</v>
      </c>
    </row>
    <row r="95" spans="2:4" ht="15.75" x14ac:dyDescent="0.25">
      <c r="B95" s="437" t="s">
        <v>802</v>
      </c>
      <c r="C95" s="14" t="s">
        <v>829</v>
      </c>
      <c r="D95" s="13" t="s">
        <v>830</v>
      </c>
    </row>
    <row r="96" spans="2:4" ht="15.75" x14ac:dyDescent="0.25">
      <c r="B96" s="437" t="s">
        <v>802</v>
      </c>
      <c r="C96" s="14" t="s">
        <v>66</v>
      </c>
      <c r="D96" s="13" t="s">
        <v>831</v>
      </c>
    </row>
    <row r="97" spans="2:4" ht="47.25" x14ac:dyDescent="0.25">
      <c r="B97" s="437" t="s">
        <v>802</v>
      </c>
      <c r="C97" s="13" t="s">
        <v>832</v>
      </c>
      <c r="D97" s="13" t="s">
        <v>833</v>
      </c>
    </row>
    <row r="98" spans="2:4" ht="31.5" x14ac:dyDescent="0.25">
      <c r="B98" s="437" t="s">
        <v>802</v>
      </c>
      <c r="C98" s="13" t="s">
        <v>834</v>
      </c>
      <c r="D98" s="13" t="s">
        <v>835</v>
      </c>
    </row>
    <row r="99" spans="2:4" ht="31.5" x14ac:dyDescent="0.25">
      <c r="B99" s="437" t="s">
        <v>802</v>
      </c>
      <c r="C99" s="13" t="s">
        <v>836</v>
      </c>
      <c r="D99" s="13" t="s">
        <v>837</v>
      </c>
    </row>
    <row r="100" spans="2:4" ht="47.25" x14ac:dyDescent="0.25">
      <c r="B100" s="437" t="s">
        <v>802</v>
      </c>
      <c r="C100" s="438" t="s">
        <v>838</v>
      </c>
      <c r="D100" s="13" t="s">
        <v>839</v>
      </c>
    </row>
    <row r="101" spans="2:4" ht="47.25" x14ac:dyDescent="0.25">
      <c r="B101" s="437" t="s">
        <v>802</v>
      </c>
      <c r="C101" s="438" t="s">
        <v>840</v>
      </c>
      <c r="D101" s="13" t="s">
        <v>841</v>
      </c>
    </row>
    <row r="102" spans="2:4" ht="47.25" x14ac:dyDescent="0.25">
      <c r="B102" s="437" t="s">
        <v>802</v>
      </c>
      <c r="C102" s="438" t="s">
        <v>842</v>
      </c>
      <c r="D102" s="13" t="s">
        <v>843</v>
      </c>
    </row>
    <row r="103" spans="2:4" ht="47.25" x14ac:dyDescent="0.25">
      <c r="B103" s="437" t="s">
        <v>802</v>
      </c>
      <c r="C103" s="447" t="s">
        <v>844</v>
      </c>
      <c r="D103" s="49" t="s">
        <v>845</v>
      </c>
    </row>
    <row r="104" spans="2:4" ht="63" x14ac:dyDescent="0.25">
      <c r="B104" s="437" t="s">
        <v>802</v>
      </c>
      <c r="C104" s="438" t="s">
        <v>846</v>
      </c>
      <c r="D104" s="13" t="s">
        <v>847</v>
      </c>
    </row>
    <row r="105" spans="2:4" ht="47.25" x14ac:dyDescent="0.25">
      <c r="B105" s="437" t="s">
        <v>802</v>
      </c>
      <c r="C105" s="447" t="s">
        <v>848</v>
      </c>
      <c r="D105" s="49" t="s">
        <v>849</v>
      </c>
    </row>
    <row r="106" spans="2:4" ht="31.5" x14ac:dyDescent="0.25">
      <c r="B106" s="437" t="s">
        <v>802</v>
      </c>
      <c r="C106" s="438" t="s">
        <v>850</v>
      </c>
      <c r="D106" s="13" t="s">
        <v>851</v>
      </c>
    </row>
    <row r="107" spans="2:4" ht="31.5" x14ac:dyDescent="0.25">
      <c r="B107" s="437" t="s">
        <v>802</v>
      </c>
      <c r="C107" s="438" t="s">
        <v>852</v>
      </c>
      <c r="D107" s="13" t="s">
        <v>853</v>
      </c>
    </row>
    <row r="109" spans="2:4" s="4" customFormat="1" ht="57" customHeight="1" x14ac:dyDescent="0.25">
      <c r="B109" s="640" t="s">
        <v>854</v>
      </c>
      <c r="C109" s="640"/>
      <c r="D109" s="640"/>
    </row>
    <row r="110" spans="2:4" s="4" customFormat="1" ht="45.75" customHeight="1" x14ac:dyDescent="0.25">
      <c r="B110" s="640" t="s">
        <v>855</v>
      </c>
      <c r="C110" s="640"/>
      <c r="D110" s="640"/>
    </row>
    <row r="111" spans="2:4" s="4" customFormat="1" x14ac:dyDescent="0.25"/>
  </sheetData>
  <mergeCells count="11">
    <mergeCell ref="C6:D6"/>
    <mergeCell ref="C1:D1"/>
    <mergeCell ref="C2:D2"/>
    <mergeCell ref="C3:D3"/>
    <mergeCell ref="C4:D4"/>
    <mergeCell ref="C5:D5"/>
    <mergeCell ref="C7:D7"/>
    <mergeCell ref="C10:D10"/>
    <mergeCell ref="C11:D11"/>
    <mergeCell ref="B109:D109"/>
    <mergeCell ref="B110:D110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0"/>
  <sheetViews>
    <sheetView topLeftCell="A4" zoomScaleNormal="100" workbookViewId="0">
      <selection activeCell="C7" sqref="C7:D7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41" t="s">
        <v>861</v>
      </c>
      <c r="D1" s="642"/>
    </row>
    <row r="2" spans="2:4" x14ac:dyDescent="0.25">
      <c r="C2" s="641" t="s">
        <v>738</v>
      </c>
      <c r="D2" s="642"/>
    </row>
    <row r="3" spans="2:4" x14ac:dyDescent="0.25">
      <c r="C3" s="641" t="s">
        <v>739</v>
      </c>
      <c r="D3" s="642"/>
    </row>
    <row r="4" spans="2:4" x14ac:dyDescent="0.25">
      <c r="C4" s="641" t="s">
        <v>740</v>
      </c>
      <c r="D4" s="642"/>
    </row>
    <row r="5" spans="2:4" x14ac:dyDescent="0.25">
      <c r="C5" s="641" t="s">
        <v>1029</v>
      </c>
      <c r="D5" s="642"/>
    </row>
    <row r="6" spans="2:4" x14ac:dyDescent="0.25">
      <c r="C6" s="635" t="s">
        <v>1031</v>
      </c>
      <c r="D6" s="638"/>
    </row>
    <row r="7" spans="2:4" x14ac:dyDescent="0.25">
      <c r="C7" s="635" t="s">
        <v>1118</v>
      </c>
      <c r="D7" s="638"/>
    </row>
    <row r="8" spans="2:4" x14ac:dyDescent="0.25">
      <c r="D8" s="4"/>
    </row>
    <row r="9" spans="2:4" x14ac:dyDescent="0.25">
      <c r="C9" s="645" t="s">
        <v>741</v>
      </c>
      <c r="D9" s="634"/>
    </row>
    <row r="10" spans="2:4" ht="18.75" x14ac:dyDescent="0.25">
      <c r="C10" s="639" t="s">
        <v>742</v>
      </c>
      <c r="D10" s="634"/>
    </row>
    <row r="11" spans="2:4" ht="18.75" x14ac:dyDescent="0.25">
      <c r="C11" s="431"/>
    </row>
    <row r="12" spans="2:4" x14ac:dyDescent="0.25">
      <c r="D12" s="231"/>
    </row>
    <row r="13" spans="2:4" ht="31.5" x14ac:dyDescent="0.25">
      <c r="B13" s="433" t="s">
        <v>743</v>
      </c>
      <c r="C13" s="10" t="s">
        <v>744</v>
      </c>
      <c r="D13" s="12" t="s">
        <v>0</v>
      </c>
    </row>
    <row r="14" spans="2:4" ht="31.5" x14ac:dyDescent="0.25">
      <c r="B14" s="434" t="s">
        <v>56</v>
      </c>
      <c r="C14" s="435"/>
      <c r="D14" s="46" t="s">
        <v>55</v>
      </c>
    </row>
    <row r="15" spans="2:4" ht="47.25" x14ac:dyDescent="0.25">
      <c r="B15" s="61" t="s">
        <v>56</v>
      </c>
      <c r="C15" s="436" t="s">
        <v>730</v>
      </c>
      <c r="D15" s="223" t="s">
        <v>734</v>
      </c>
    </row>
    <row r="16" spans="2:4" ht="35.25" customHeight="1" x14ac:dyDescent="0.25">
      <c r="B16" s="437" t="s">
        <v>56</v>
      </c>
      <c r="C16" s="438" t="s">
        <v>407</v>
      </c>
      <c r="D16" s="86" t="s">
        <v>1012</v>
      </c>
    </row>
    <row r="17" spans="2:4" ht="47.25" x14ac:dyDescent="0.25">
      <c r="B17" s="437" t="s">
        <v>56</v>
      </c>
      <c r="C17" s="14" t="s">
        <v>435</v>
      </c>
      <c r="D17" s="13" t="s">
        <v>436</v>
      </c>
    </row>
    <row r="18" spans="2:4" ht="47.25" x14ac:dyDescent="0.25">
      <c r="B18" s="437" t="s">
        <v>56</v>
      </c>
      <c r="C18" s="14" t="s">
        <v>441</v>
      </c>
      <c r="D18" s="13" t="s">
        <v>442</v>
      </c>
    </row>
    <row r="19" spans="2:4" ht="31.5" x14ac:dyDescent="0.25">
      <c r="B19" s="437" t="s">
        <v>56</v>
      </c>
      <c r="C19" s="14" t="s">
        <v>417</v>
      </c>
      <c r="D19" s="13" t="s">
        <v>418</v>
      </c>
    </row>
    <row r="20" spans="2:4" ht="31.5" x14ac:dyDescent="0.25">
      <c r="B20" s="437" t="s">
        <v>56</v>
      </c>
      <c r="C20" s="14" t="s">
        <v>425</v>
      </c>
      <c r="D20" s="13" t="s">
        <v>426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8"/>
  <sheetViews>
    <sheetView zoomScaleNormal="100" workbookViewId="0">
      <selection activeCell="B9" sqref="B9"/>
    </sheetView>
  </sheetViews>
  <sheetFormatPr defaultRowHeight="15" x14ac:dyDescent="0.25"/>
  <cols>
    <col min="1" max="1" width="23.28515625" style="623" customWidth="1"/>
    <col min="2" max="2" width="86.7109375" style="623" customWidth="1"/>
    <col min="3" max="3" width="13.28515625" style="623" customWidth="1"/>
    <col min="4" max="4" width="10.28515625" style="623" customWidth="1"/>
    <col min="5" max="16384" width="9.140625" style="623"/>
  </cols>
  <sheetData>
    <row r="1" spans="1:9" x14ac:dyDescent="0.25">
      <c r="B1" s="636" t="s">
        <v>862</v>
      </c>
      <c r="C1" s="637"/>
    </row>
    <row r="2" spans="1:9" x14ac:dyDescent="0.25">
      <c r="B2" s="636" t="s">
        <v>276</v>
      </c>
      <c r="C2" s="637"/>
    </row>
    <row r="3" spans="1:9" x14ac:dyDescent="0.25">
      <c r="B3" s="636" t="s">
        <v>277</v>
      </c>
      <c r="C3" s="637"/>
    </row>
    <row r="4" spans="1:9" x14ac:dyDescent="0.25">
      <c r="B4" s="636" t="s">
        <v>278</v>
      </c>
      <c r="C4" s="637"/>
    </row>
    <row r="5" spans="1:9" x14ac:dyDescent="0.25">
      <c r="B5" s="636" t="s">
        <v>1033</v>
      </c>
      <c r="C5" s="637"/>
    </row>
    <row r="6" spans="1:9" x14ac:dyDescent="0.25">
      <c r="B6" s="633" t="s">
        <v>1034</v>
      </c>
      <c r="C6" s="634"/>
    </row>
    <row r="7" spans="1:9" x14ac:dyDescent="0.25">
      <c r="B7" s="633" t="s">
        <v>1139</v>
      </c>
      <c r="C7" s="634"/>
    </row>
    <row r="8" spans="1:9" x14ac:dyDescent="0.25">
      <c r="B8" s="635" t="s">
        <v>1228</v>
      </c>
      <c r="C8" s="635"/>
    </row>
    <row r="9" spans="1:9" x14ac:dyDescent="0.25">
      <c r="I9" s="622"/>
    </row>
    <row r="10" spans="1:9" ht="15.75" x14ac:dyDescent="0.25">
      <c r="A10" s="647" t="s">
        <v>856</v>
      </c>
      <c r="B10" s="647"/>
      <c r="C10" s="647"/>
      <c r="I10" s="622"/>
    </row>
    <row r="11" spans="1:9" ht="15.75" x14ac:dyDescent="0.25">
      <c r="A11" s="648" t="s">
        <v>1032</v>
      </c>
      <c r="B11" s="648"/>
      <c r="C11" s="648"/>
    </row>
    <row r="12" spans="1:9" x14ac:dyDescent="0.25">
      <c r="C12" s="622" t="s">
        <v>633</v>
      </c>
    </row>
    <row r="13" spans="1:9" ht="48.75" customHeight="1" x14ac:dyDescent="0.25">
      <c r="A13" s="177" t="s">
        <v>279</v>
      </c>
      <c r="B13" s="11" t="s">
        <v>280</v>
      </c>
      <c r="C13" s="624" t="s">
        <v>857</v>
      </c>
    </row>
    <row r="14" spans="1:9" ht="22.5" customHeight="1" x14ac:dyDescent="0.25">
      <c r="A14" s="511" t="s">
        <v>281</v>
      </c>
      <c r="B14" s="46" t="s">
        <v>282</v>
      </c>
      <c r="C14" s="517">
        <f>SUM(C15,C20,C26,C39,C42,C55,C63,C72,C80+C95)</f>
        <v>86451156</v>
      </c>
    </row>
    <row r="15" spans="1:9" ht="18.75" customHeight="1" x14ac:dyDescent="0.25">
      <c r="A15" s="178" t="s">
        <v>283</v>
      </c>
      <c r="B15" s="179" t="s">
        <v>284</v>
      </c>
      <c r="C15" s="518">
        <f>SUM(C16)</f>
        <v>63225139</v>
      </c>
    </row>
    <row r="16" spans="1:9" ht="17.25" customHeight="1" x14ac:dyDescent="0.25">
      <c r="A16" s="180" t="s">
        <v>285</v>
      </c>
      <c r="B16" s="181" t="s">
        <v>286</v>
      </c>
      <c r="C16" s="519">
        <f>SUM(C17:C19)</f>
        <v>63225139</v>
      </c>
    </row>
    <row r="17" spans="1:10" ht="66" x14ac:dyDescent="0.25">
      <c r="A17" s="182" t="s">
        <v>287</v>
      </c>
      <c r="B17" s="49" t="s">
        <v>288</v>
      </c>
      <c r="C17" s="520">
        <v>62121835</v>
      </c>
    </row>
    <row r="18" spans="1:10" ht="81" customHeight="1" x14ac:dyDescent="0.25">
      <c r="A18" s="62" t="s">
        <v>289</v>
      </c>
      <c r="B18" s="63" t="s">
        <v>290</v>
      </c>
      <c r="C18" s="520">
        <v>385724</v>
      </c>
    </row>
    <row r="19" spans="1:10" ht="36" customHeight="1" x14ac:dyDescent="0.25">
      <c r="A19" s="62" t="s">
        <v>291</v>
      </c>
      <c r="B19" s="63" t="s">
        <v>292</v>
      </c>
      <c r="C19" s="520">
        <v>717580</v>
      </c>
    </row>
    <row r="20" spans="1:10" ht="33" customHeight="1" x14ac:dyDescent="0.25">
      <c r="A20" s="183" t="s">
        <v>293</v>
      </c>
      <c r="B20" s="184" t="s">
        <v>294</v>
      </c>
      <c r="C20" s="518">
        <f>SUM(C21)</f>
        <v>5978441</v>
      </c>
    </row>
    <row r="21" spans="1:10" ht="33" customHeight="1" x14ac:dyDescent="0.25">
      <c r="A21" s="185" t="s">
        <v>295</v>
      </c>
      <c r="B21" s="486" t="s">
        <v>296</v>
      </c>
      <c r="C21" s="519">
        <f>SUM(C22:C25)</f>
        <v>5978441</v>
      </c>
    </row>
    <row r="22" spans="1:10" ht="83.25" customHeight="1" x14ac:dyDescent="0.25">
      <c r="A22" s="62" t="s">
        <v>1187</v>
      </c>
      <c r="B22" s="63" t="s">
        <v>1191</v>
      </c>
      <c r="C22" s="520">
        <v>2167939</v>
      </c>
    </row>
    <row r="23" spans="1:10" ht="94.5" x14ac:dyDescent="0.25">
      <c r="A23" s="62" t="s">
        <v>1188</v>
      </c>
      <c r="B23" s="63" t="s">
        <v>1192</v>
      </c>
      <c r="C23" s="520">
        <v>15190</v>
      </c>
      <c r="G23" s="646"/>
      <c r="H23" s="646"/>
      <c r="I23" s="646"/>
      <c r="J23" s="646"/>
    </row>
    <row r="24" spans="1:10" ht="79.5" customHeight="1" x14ac:dyDescent="0.25">
      <c r="A24" s="62" t="s">
        <v>1189</v>
      </c>
      <c r="B24" s="63" t="s">
        <v>1193</v>
      </c>
      <c r="C24" s="520">
        <v>4198445</v>
      </c>
    </row>
    <row r="25" spans="1:10" ht="81" customHeight="1" x14ac:dyDescent="0.25">
      <c r="A25" s="62" t="s">
        <v>1190</v>
      </c>
      <c r="B25" s="63" t="s">
        <v>1194</v>
      </c>
      <c r="C25" s="520">
        <v>-403133</v>
      </c>
    </row>
    <row r="26" spans="1:10" ht="16.5" customHeight="1" x14ac:dyDescent="0.25">
      <c r="A26" s="183" t="s">
        <v>297</v>
      </c>
      <c r="B26" s="179" t="s">
        <v>298</v>
      </c>
      <c r="C26" s="518">
        <f>SUM(C27+C33+C35+C37)</f>
        <v>2943450</v>
      </c>
    </row>
    <row r="27" spans="1:10" ht="16.5" customHeight="1" x14ac:dyDescent="0.25">
      <c r="A27" s="187" t="s">
        <v>608</v>
      </c>
      <c r="B27" s="181" t="s">
        <v>607</v>
      </c>
      <c r="C27" s="519">
        <f>SUM(C28+C30+C32)</f>
        <v>130216</v>
      </c>
    </row>
    <row r="28" spans="1:10" ht="31.5" customHeight="1" x14ac:dyDescent="0.25">
      <c r="A28" s="485" t="s">
        <v>609</v>
      </c>
      <c r="B28" s="67" t="s">
        <v>612</v>
      </c>
      <c r="C28" s="523">
        <f>SUM(C29)</f>
        <v>78288</v>
      </c>
    </row>
    <row r="29" spans="1:10" ht="31.5" customHeight="1" x14ac:dyDescent="0.25">
      <c r="A29" s="310" t="s">
        <v>945</v>
      </c>
      <c r="B29" s="82" t="s">
        <v>612</v>
      </c>
      <c r="C29" s="524">
        <v>78288</v>
      </c>
    </row>
    <row r="30" spans="1:10" ht="31.5" x14ac:dyDescent="0.25">
      <c r="A30" s="485" t="s">
        <v>610</v>
      </c>
      <c r="B30" s="67" t="s">
        <v>613</v>
      </c>
      <c r="C30" s="523">
        <f>SUM(C31)</f>
        <v>52561</v>
      </c>
    </row>
    <row r="31" spans="1:10" ht="48.75" customHeight="1" x14ac:dyDescent="0.25">
      <c r="A31" s="310" t="s">
        <v>946</v>
      </c>
      <c r="B31" s="82" t="s">
        <v>947</v>
      </c>
      <c r="C31" s="524">
        <v>52561</v>
      </c>
    </row>
    <row r="32" spans="1:10" ht="23.25" customHeight="1" x14ac:dyDescent="0.25">
      <c r="A32" s="310" t="s">
        <v>611</v>
      </c>
      <c r="B32" s="58" t="s">
        <v>614</v>
      </c>
      <c r="C32" s="524">
        <v>-633</v>
      </c>
    </row>
    <row r="33" spans="1:3" ht="17.25" customHeight="1" x14ac:dyDescent="0.25">
      <c r="A33" s="187" t="s">
        <v>299</v>
      </c>
      <c r="B33" s="181" t="s">
        <v>300</v>
      </c>
      <c r="C33" s="519">
        <f>SUM(C34)</f>
        <v>2021939</v>
      </c>
    </row>
    <row r="34" spans="1:3" ht="18.75" customHeight="1" x14ac:dyDescent="0.25">
      <c r="A34" s="14" t="s">
        <v>301</v>
      </c>
      <c r="B34" s="188" t="s">
        <v>300</v>
      </c>
      <c r="C34" s="520">
        <v>2021939</v>
      </c>
    </row>
    <row r="35" spans="1:3" ht="16.5" customHeight="1" x14ac:dyDescent="0.25">
      <c r="A35" s="187" t="s">
        <v>302</v>
      </c>
      <c r="B35" s="181" t="s">
        <v>303</v>
      </c>
      <c r="C35" s="519">
        <f>SUM(C36)</f>
        <v>787845</v>
      </c>
    </row>
    <row r="36" spans="1:3" ht="17.25" customHeight="1" x14ac:dyDescent="0.25">
      <c r="A36" s="14" t="s">
        <v>304</v>
      </c>
      <c r="B36" s="188" t="s">
        <v>303</v>
      </c>
      <c r="C36" s="520">
        <v>787845</v>
      </c>
    </row>
    <row r="37" spans="1:3" ht="16.5" customHeight="1" x14ac:dyDescent="0.25">
      <c r="A37" s="193" t="s">
        <v>1202</v>
      </c>
      <c r="B37" s="626" t="s">
        <v>1203</v>
      </c>
      <c r="C37" s="519">
        <f>SUM(C38)</f>
        <v>3450</v>
      </c>
    </row>
    <row r="38" spans="1:3" ht="30" customHeight="1" x14ac:dyDescent="0.25">
      <c r="A38" s="14" t="s">
        <v>1204</v>
      </c>
      <c r="B38" s="188" t="s">
        <v>1205</v>
      </c>
      <c r="C38" s="520">
        <v>3450</v>
      </c>
    </row>
    <row r="39" spans="1:3" ht="19.5" customHeight="1" x14ac:dyDescent="0.25">
      <c r="A39" s="183" t="s">
        <v>305</v>
      </c>
      <c r="B39" s="179" t="s">
        <v>306</v>
      </c>
      <c r="C39" s="518">
        <f>SUM(C40 )</f>
        <v>1088618</v>
      </c>
    </row>
    <row r="40" spans="1:3" ht="31.5" x14ac:dyDescent="0.25">
      <c r="A40" s="189" t="s">
        <v>307</v>
      </c>
      <c r="B40" s="181" t="s">
        <v>308</v>
      </c>
      <c r="C40" s="519">
        <f>SUM(C41)</f>
        <v>1088618</v>
      </c>
    </row>
    <row r="41" spans="1:3" ht="31.5" x14ac:dyDescent="0.25">
      <c r="A41" s="14" t="s">
        <v>309</v>
      </c>
      <c r="B41" s="13" t="s">
        <v>310</v>
      </c>
      <c r="C41" s="520">
        <v>1088618</v>
      </c>
    </row>
    <row r="42" spans="1:3" ht="31.5" x14ac:dyDescent="0.25">
      <c r="A42" s="183" t="s">
        <v>311</v>
      </c>
      <c r="B42" s="136" t="s">
        <v>312</v>
      </c>
      <c r="C42" s="518">
        <f>SUM(C43,C47)</f>
        <v>6000003</v>
      </c>
    </row>
    <row r="43" spans="1:3" ht="22.5" hidden="1" customHeight="1" x14ac:dyDescent="0.25">
      <c r="A43" s="187" t="s">
        <v>313</v>
      </c>
      <c r="B43" s="181" t="s">
        <v>314</v>
      </c>
      <c r="C43" s="519">
        <f>SUM(C44)</f>
        <v>0</v>
      </c>
    </row>
    <row r="44" spans="1:3" ht="31.5" hidden="1" x14ac:dyDescent="0.25">
      <c r="A44" s="190" t="s">
        <v>78</v>
      </c>
      <c r="B44" s="191" t="s">
        <v>315</v>
      </c>
      <c r="C44" s="525"/>
    </row>
    <row r="45" spans="1:3" ht="31.5" hidden="1" x14ac:dyDescent="0.25">
      <c r="A45" s="14" t="s">
        <v>78</v>
      </c>
      <c r="B45" s="13" t="s">
        <v>316</v>
      </c>
      <c r="C45" s="520"/>
    </row>
    <row r="46" spans="1:3" ht="63" hidden="1" x14ac:dyDescent="0.25">
      <c r="A46" s="14" t="s">
        <v>317</v>
      </c>
      <c r="B46" s="13" t="s">
        <v>318</v>
      </c>
      <c r="C46" s="520"/>
    </row>
    <row r="47" spans="1:3" ht="78.75" x14ac:dyDescent="0.25">
      <c r="A47" s="187" t="s">
        <v>319</v>
      </c>
      <c r="B47" s="181" t="s">
        <v>320</v>
      </c>
      <c r="C47" s="519">
        <f>SUM(C48,C51,C53 )</f>
        <v>6000003</v>
      </c>
    </row>
    <row r="48" spans="1:3" ht="47.25" customHeight="1" x14ac:dyDescent="0.25">
      <c r="A48" s="190" t="s">
        <v>321</v>
      </c>
      <c r="B48" s="191" t="s">
        <v>322</v>
      </c>
      <c r="C48" s="525">
        <f>SUM(C49:C50)</f>
        <v>5366591</v>
      </c>
    </row>
    <row r="49" spans="1:3" ht="78" customHeight="1" x14ac:dyDescent="0.25">
      <c r="A49" s="14" t="s">
        <v>960</v>
      </c>
      <c r="B49" s="13" t="s">
        <v>961</v>
      </c>
      <c r="C49" s="520">
        <v>5005335</v>
      </c>
    </row>
    <row r="50" spans="1:3" ht="61.5" customHeight="1" x14ac:dyDescent="0.25">
      <c r="A50" s="14" t="s">
        <v>323</v>
      </c>
      <c r="B50" s="13" t="s">
        <v>324</v>
      </c>
      <c r="C50" s="520">
        <v>361256</v>
      </c>
    </row>
    <row r="51" spans="1:3" ht="62.25" customHeight="1" x14ac:dyDescent="0.25">
      <c r="A51" s="190" t="s">
        <v>325</v>
      </c>
      <c r="B51" s="191" t="s">
        <v>326</v>
      </c>
      <c r="C51" s="525">
        <f>SUM(C52)</f>
        <v>549896</v>
      </c>
    </row>
    <row r="52" spans="1:3" ht="63" customHeight="1" x14ac:dyDescent="0.25">
      <c r="A52" s="192" t="s">
        <v>60</v>
      </c>
      <c r="B52" s="49" t="s">
        <v>61</v>
      </c>
      <c r="C52" s="520">
        <v>549896</v>
      </c>
    </row>
    <row r="53" spans="1:3" ht="31.5" x14ac:dyDescent="0.25">
      <c r="A53" s="190" t="s">
        <v>910</v>
      </c>
      <c r="B53" s="191" t="s">
        <v>911</v>
      </c>
      <c r="C53" s="525">
        <f>SUM(C54)</f>
        <v>83516</v>
      </c>
    </row>
    <row r="54" spans="1:3" ht="31.5" x14ac:dyDescent="0.25">
      <c r="A54" s="14" t="s">
        <v>760</v>
      </c>
      <c r="B54" s="13" t="s">
        <v>912</v>
      </c>
      <c r="C54" s="520">
        <v>83516</v>
      </c>
    </row>
    <row r="55" spans="1:3" ht="21" customHeight="1" x14ac:dyDescent="0.25">
      <c r="A55" s="183" t="s">
        <v>327</v>
      </c>
      <c r="B55" s="179" t="s">
        <v>328</v>
      </c>
      <c r="C55" s="518">
        <f>SUM(C56)</f>
        <v>-91348</v>
      </c>
    </row>
    <row r="56" spans="1:3" ht="17.25" customHeight="1" x14ac:dyDescent="0.25">
      <c r="A56" s="193" t="s">
        <v>329</v>
      </c>
      <c r="B56" s="194" t="s">
        <v>330</v>
      </c>
      <c r="C56" s="522">
        <f>SUM(C57:C60)</f>
        <v>-91348</v>
      </c>
    </row>
    <row r="57" spans="1:3" ht="32.25" customHeight="1" x14ac:dyDescent="0.25">
      <c r="A57" s="64" t="s">
        <v>331</v>
      </c>
      <c r="B57" s="195" t="s">
        <v>332</v>
      </c>
      <c r="C57" s="526">
        <v>10725</v>
      </c>
    </row>
    <row r="58" spans="1:3" ht="30" hidden="1" customHeight="1" x14ac:dyDescent="0.25">
      <c r="A58" s="64" t="s">
        <v>333</v>
      </c>
      <c r="B58" s="196" t="s">
        <v>334</v>
      </c>
      <c r="C58" s="528"/>
    </row>
    <row r="59" spans="1:3" ht="16.5" customHeight="1" x14ac:dyDescent="0.25">
      <c r="A59" s="197" t="s">
        <v>335</v>
      </c>
      <c r="B59" s="196" t="s">
        <v>336</v>
      </c>
      <c r="C59" s="528">
        <v>-98549</v>
      </c>
    </row>
    <row r="60" spans="1:3" ht="14.25" customHeight="1" x14ac:dyDescent="0.25">
      <c r="A60" s="506" t="s">
        <v>337</v>
      </c>
      <c r="B60" s="506" t="s">
        <v>338</v>
      </c>
      <c r="C60" s="527">
        <f>SUM(C61:C62)</f>
        <v>-3524</v>
      </c>
    </row>
    <row r="61" spans="1:3" ht="14.25" customHeight="1" x14ac:dyDescent="0.25">
      <c r="A61" s="197" t="s">
        <v>993</v>
      </c>
      <c r="B61" s="197" t="s">
        <v>995</v>
      </c>
      <c r="C61" s="524">
        <v>2970</v>
      </c>
    </row>
    <row r="62" spans="1:3" ht="14.25" customHeight="1" x14ac:dyDescent="0.25">
      <c r="A62" s="197" t="s">
        <v>994</v>
      </c>
      <c r="B62" s="507" t="s">
        <v>996</v>
      </c>
      <c r="C62" s="524">
        <v>-6494</v>
      </c>
    </row>
    <row r="63" spans="1:3" ht="31.5" x14ac:dyDescent="0.25">
      <c r="A63" s="183" t="s">
        <v>339</v>
      </c>
      <c r="B63" s="179" t="s">
        <v>1195</v>
      </c>
      <c r="C63" s="518">
        <f>SUM(C64,C67)</f>
        <v>5858514</v>
      </c>
    </row>
    <row r="64" spans="1:3" ht="15.75" x14ac:dyDescent="0.25">
      <c r="A64" s="198" t="s">
        <v>340</v>
      </c>
      <c r="B64" s="181" t="s">
        <v>341</v>
      </c>
      <c r="C64" s="519">
        <f>SUM(C65)</f>
        <v>5600044</v>
      </c>
    </row>
    <row r="65" spans="1:3" ht="14.25" customHeight="1" x14ac:dyDescent="0.25">
      <c r="A65" s="190" t="s">
        <v>342</v>
      </c>
      <c r="B65" s="191" t="s">
        <v>343</v>
      </c>
      <c r="C65" s="525">
        <f>SUM(C66)</f>
        <v>5600044</v>
      </c>
    </row>
    <row r="66" spans="1:3" ht="31.5" x14ac:dyDescent="0.25">
      <c r="A66" s="14" t="s">
        <v>69</v>
      </c>
      <c r="B66" s="13" t="s">
        <v>344</v>
      </c>
      <c r="C66" s="520">
        <v>5600044</v>
      </c>
    </row>
    <row r="67" spans="1:3" ht="18.75" customHeight="1" x14ac:dyDescent="0.25">
      <c r="A67" s="198" t="s">
        <v>345</v>
      </c>
      <c r="B67" s="181" t="s">
        <v>346</v>
      </c>
      <c r="C67" s="519">
        <f>SUM(C68+C70)</f>
        <v>258470</v>
      </c>
    </row>
    <row r="68" spans="1:3" ht="30.75" customHeight="1" x14ac:dyDescent="0.25">
      <c r="A68" s="190" t="s">
        <v>347</v>
      </c>
      <c r="B68" s="191" t="s">
        <v>348</v>
      </c>
      <c r="C68" s="525">
        <f>SUM(C69)</f>
        <v>229434</v>
      </c>
    </row>
    <row r="69" spans="1:3" ht="33" customHeight="1" x14ac:dyDescent="0.25">
      <c r="A69" s="14" t="s">
        <v>79</v>
      </c>
      <c r="B69" s="13" t="s">
        <v>349</v>
      </c>
      <c r="C69" s="520">
        <v>229434</v>
      </c>
    </row>
    <row r="70" spans="1:3" ht="20.25" customHeight="1" x14ac:dyDescent="0.25">
      <c r="A70" s="190" t="s">
        <v>484</v>
      </c>
      <c r="B70" s="191" t="s">
        <v>485</v>
      </c>
      <c r="C70" s="525">
        <f>SUM(C71)</f>
        <v>29036</v>
      </c>
    </row>
    <row r="71" spans="1:3" ht="18" customHeight="1" x14ac:dyDescent="0.25">
      <c r="A71" s="14" t="s">
        <v>479</v>
      </c>
      <c r="B71" s="13" t="s">
        <v>486</v>
      </c>
      <c r="C71" s="520">
        <v>29036</v>
      </c>
    </row>
    <row r="72" spans="1:3" ht="20.25" customHeight="1" x14ac:dyDescent="0.25">
      <c r="A72" s="183" t="s">
        <v>350</v>
      </c>
      <c r="B72" s="179" t="s">
        <v>351</v>
      </c>
      <c r="C72" s="518">
        <f>SUM(C73+C76)</f>
        <v>856010</v>
      </c>
    </row>
    <row r="73" spans="1:3" s="43" customFormat="1" ht="65.25" customHeight="1" x14ac:dyDescent="0.25">
      <c r="A73" s="181" t="s">
        <v>1173</v>
      </c>
      <c r="B73" s="486" t="s">
        <v>1171</v>
      </c>
      <c r="C73" s="519">
        <f>SUM(C74)</f>
        <v>163200</v>
      </c>
    </row>
    <row r="74" spans="1:3" s="43" customFormat="1" ht="81" customHeight="1" x14ac:dyDescent="0.25">
      <c r="A74" s="200" t="s">
        <v>1174</v>
      </c>
      <c r="B74" s="200" t="s">
        <v>1172</v>
      </c>
      <c r="C74" s="529">
        <f>SUM(C75)</f>
        <v>163200</v>
      </c>
    </row>
    <row r="75" spans="1:3" s="43" customFormat="1" ht="66.75" customHeight="1" x14ac:dyDescent="0.25">
      <c r="A75" s="58" t="s">
        <v>776</v>
      </c>
      <c r="B75" s="82" t="s">
        <v>777</v>
      </c>
      <c r="C75" s="520">
        <v>163200</v>
      </c>
    </row>
    <row r="76" spans="1:3" ht="31.5" x14ac:dyDescent="0.25">
      <c r="A76" s="187" t="s">
        <v>352</v>
      </c>
      <c r="B76" s="181" t="s">
        <v>948</v>
      </c>
      <c r="C76" s="519">
        <f>SUM(C77)</f>
        <v>692810</v>
      </c>
    </row>
    <row r="77" spans="1:3" ht="31.5" x14ac:dyDescent="0.25">
      <c r="A77" s="199" t="s">
        <v>353</v>
      </c>
      <c r="B77" s="200" t="s">
        <v>354</v>
      </c>
      <c r="C77" s="529">
        <f>SUM(C78:C79)</f>
        <v>692810</v>
      </c>
    </row>
    <row r="78" spans="1:3" ht="47.25" x14ac:dyDescent="0.25">
      <c r="A78" s="192" t="s">
        <v>963</v>
      </c>
      <c r="B78" s="49" t="s">
        <v>962</v>
      </c>
      <c r="C78" s="520">
        <v>651110</v>
      </c>
    </row>
    <row r="79" spans="1:3" ht="31.5" x14ac:dyDescent="0.25">
      <c r="A79" s="192" t="s">
        <v>355</v>
      </c>
      <c r="B79" s="49" t="s">
        <v>356</v>
      </c>
      <c r="C79" s="520">
        <v>41700</v>
      </c>
    </row>
    <row r="80" spans="1:3" ht="21" customHeight="1" x14ac:dyDescent="0.25">
      <c r="A80" s="183" t="s">
        <v>357</v>
      </c>
      <c r="B80" s="201" t="s">
        <v>358</v>
      </c>
      <c r="C80" s="518">
        <f>SUM(C81+C83+C85+C87+C88+C90+C92+C93)</f>
        <v>592329</v>
      </c>
    </row>
    <row r="81" spans="1:3" ht="31.5" customHeight="1" x14ac:dyDescent="0.25">
      <c r="A81" s="202" t="s">
        <v>1206</v>
      </c>
      <c r="B81" s="181" t="s">
        <v>1207</v>
      </c>
      <c r="C81" s="519">
        <f>SUM(C82)</f>
        <v>3500</v>
      </c>
    </row>
    <row r="82" spans="1:3" ht="63.75" customHeight="1" x14ac:dyDescent="0.25">
      <c r="A82" s="14" t="s">
        <v>1208</v>
      </c>
      <c r="B82" s="13" t="s">
        <v>1209</v>
      </c>
      <c r="C82" s="520">
        <v>3500</v>
      </c>
    </row>
    <row r="83" spans="1:3" ht="39.75" customHeight="1" x14ac:dyDescent="0.25">
      <c r="A83" s="202" t="s">
        <v>1210</v>
      </c>
      <c r="B83" s="181" t="s">
        <v>1211</v>
      </c>
      <c r="C83" s="519">
        <f>SUM(C84)</f>
        <v>126229</v>
      </c>
    </row>
    <row r="84" spans="1:3" ht="51" customHeight="1" x14ac:dyDescent="0.25">
      <c r="A84" s="627" t="s">
        <v>1212</v>
      </c>
      <c r="B84" s="13" t="s">
        <v>1213</v>
      </c>
      <c r="C84" s="520">
        <v>126229</v>
      </c>
    </row>
    <row r="85" spans="1:3" ht="95.25" customHeight="1" x14ac:dyDescent="0.25">
      <c r="A85" s="202" t="s">
        <v>359</v>
      </c>
      <c r="B85" s="181" t="s">
        <v>360</v>
      </c>
      <c r="C85" s="519">
        <f>SUM(C86)</f>
        <v>80000</v>
      </c>
    </row>
    <row r="86" spans="1:3" ht="20.25" customHeight="1" x14ac:dyDescent="0.25">
      <c r="A86" s="14" t="s">
        <v>964</v>
      </c>
      <c r="B86" s="13" t="s">
        <v>965</v>
      </c>
      <c r="C86" s="520">
        <v>80000</v>
      </c>
    </row>
    <row r="87" spans="1:3" ht="51" customHeight="1" x14ac:dyDescent="0.25">
      <c r="A87" s="202" t="s">
        <v>1035</v>
      </c>
      <c r="B87" s="181" t="s">
        <v>1036</v>
      </c>
      <c r="C87" s="519">
        <v>1000</v>
      </c>
    </row>
    <row r="88" spans="1:3" ht="35.25" customHeight="1" x14ac:dyDescent="0.25">
      <c r="A88" s="202" t="s">
        <v>1037</v>
      </c>
      <c r="B88" s="181" t="s">
        <v>1038</v>
      </c>
      <c r="C88" s="519">
        <f>SUM(C89)</f>
        <v>32500</v>
      </c>
    </row>
    <row r="89" spans="1:3" ht="34.5" customHeight="1" x14ac:dyDescent="0.25">
      <c r="A89" s="14" t="s">
        <v>1039</v>
      </c>
      <c r="B89" s="63" t="s">
        <v>1040</v>
      </c>
      <c r="C89" s="520">
        <v>32500</v>
      </c>
    </row>
    <row r="90" spans="1:3" ht="48.75" customHeight="1" x14ac:dyDescent="0.25">
      <c r="A90" s="202" t="s">
        <v>1214</v>
      </c>
      <c r="B90" s="181" t="s">
        <v>1215</v>
      </c>
      <c r="C90" s="519">
        <f>SUM(C91)</f>
        <v>45000</v>
      </c>
    </row>
    <row r="91" spans="1:3" ht="49.5" customHeight="1" x14ac:dyDescent="0.25">
      <c r="A91" s="14" t="s">
        <v>1216</v>
      </c>
      <c r="B91" s="63" t="s">
        <v>1217</v>
      </c>
      <c r="C91" s="520">
        <v>45000</v>
      </c>
    </row>
    <row r="92" spans="1:3" ht="49.5" customHeight="1" x14ac:dyDescent="0.25">
      <c r="A92" s="187" t="s">
        <v>361</v>
      </c>
      <c r="B92" s="181" t="s">
        <v>362</v>
      </c>
      <c r="C92" s="519">
        <v>137400</v>
      </c>
    </row>
    <row r="93" spans="1:3" ht="31.5" x14ac:dyDescent="0.25">
      <c r="A93" s="187" t="s">
        <v>363</v>
      </c>
      <c r="B93" s="181" t="s">
        <v>364</v>
      </c>
      <c r="C93" s="519">
        <f>SUM(C94)</f>
        <v>166700</v>
      </c>
    </row>
    <row r="94" spans="1:3" ht="31.5" x14ac:dyDescent="0.25">
      <c r="A94" s="192" t="s">
        <v>64</v>
      </c>
      <c r="B94" s="49" t="s">
        <v>65</v>
      </c>
      <c r="C94" s="520">
        <v>166700</v>
      </c>
    </row>
    <row r="95" spans="1:3" ht="21" hidden="1" customHeight="1" x14ac:dyDescent="0.25">
      <c r="A95" s="183" t="s">
        <v>1175</v>
      </c>
      <c r="B95" s="179" t="s">
        <v>1176</v>
      </c>
      <c r="C95" s="518">
        <f>SUM(C96+C98)</f>
        <v>0</v>
      </c>
    </row>
    <row r="96" spans="1:3" ht="18" hidden="1" customHeight="1" x14ac:dyDescent="0.25">
      <c r="A96" s="187" t="s">
        <v>1177</v>
      </c>
      <c r="B96" s="181" t="s">
        <v>1178</v>
      </c>
      <c r="C96" s="519">
        <f>SUM(C97)</f>
        <v>0</v>
      </c>
    </row>
    <row r="97" spans="1:12" ht="21" hidden="1" customHeight="1" x14ac:dyDescent="0.25">
      <c r="A97" s="14" t="s">
        <v>827</v>
      </c>
      <c r="B97" s="13" t="s">
        <v>828</v>
      </c>
      <c r="C97" s="520"/>
      <c r="I97" s="649"/>
      <c r="J97" s="649"/>
      <c r="K97" s="649"/>
      <c r="L97" s="649"/>
    </row>
    <row r="98" spans="1:12" ht="18" hidden="1" customHeight="1" x14ac:dyDescent="0.25">
      <c r="A98" s="187" t="s">
        <v>1179</v>
      </c>
      <c r="B98" s="181" t="s">
        <v>1180</v>
      </c>
      <c r="C98" s="519">
        <f>SUM(C99)</f>
        <v>0</v>
      </c>
    </row>
    <row r="99" spans="1:12" ht="22.5" hidden="1" customHeight="1" x14ac:dyDescent="0.25">
      <c r="A99" s="14" t="s">
        <v>829</v>
      </c>
      <c r="B99" s="13" t="s">
        <v>830</v>
      </c>
      <c r="C99" s="520"/>
    </row>
    <row r="100" spans="1:12" ht="23.25" customHeight="1" x14ac:dyDescent="0.25">
      <c r="A100" s="443" t="s">
        <v>66</v>
      </c>
      <c r="B100" s="229" t="s">
        <v>365</v>
      </c>
      <c r="C100" s="530">
        <f>SUM(C101,C136,C145,C141)</f>
        <v>289126612</v>
      </c>
    </row>
    <row r="101" spans="1:12" ht="31.5" x14ac:dyDescent="0.25">
      <c r="A101" s="183" t="s">
        <v>366</v>
      </c>
      <c r="B101" s="179" t="s">
        <v>649</v>
      </c>
      <c r="C101" s="518">
        <f>SUM(C102+C107+C118+C129)</f>
        <v>288327011</v>
      </c>
    </row>
    <row r="102" spans="1:12" ht="21" customHeight="1" x14ac:dyDescent="0.25">
      <c r="A102" s="187" t="s">
        <v>1041</v>
      </c>
      <c r="B102" s="181" t="s">
        <v>1000</v>
      </c>
      <c r="C102" s="519">
        <f>SUM(C103+C105)</f>
        <v>50596518</v>
      </c>
    </row>
    <row r="103" spans="1:12" ht="17.25" customHeight="1" x14ac:dyDescent="0.25">
      <c r="A103" s="190" t="s">
        <v>1042</v>
      </c>
      <c r="B103" s="191" t="s">
        <v>367</v>
      </c>
      <c r="C103" s="525">
        <f>SUM(C104)</f>
        <v>41087740</v>
      </c>
    </row>
    <row r="104" spans="1:12" ht="31.5" x14ac:dyDescent="0.25">
      <c r="A104" s="14" t="s">
        <v>1043</v>
      </c>
      <c r="B104" s="13" t="s">
        <v>67</v>
      </c>
      <c r="C104" s="520">
        <v>41087740</v>
      </c>
    </row>
    <row r="105" spans="1:12" ht="24.75" customHeight="1" x14ac:dyDescent="0.25">
      <c r="A105" s="190" t="s">
        <v>1044</v>
      </c>
      <c r="B105" s="191" t="s">
        <v>949</v>
      </c>
      <c r="C105" s="525">
        <f>SUM(C106)</f>
        <v>9508778</v>
      </c>
    </row>
    <row r="106" spans="1:12" ht="31.5" x14ac:dyDescent="0.25">
      <c r="A106" s="14" t="s">
        <v>1045</v>
      </c>
      <c r="B106" s="13" t="s">
        <v>794</v>
      </c>
      <c r="C106" s="520">
        <v>9508778</v>
      </c>
    </row>
    <row r="107" spans="1:12" ht="31.5" x14ac:dyDescent="0.25">
      <c r="A107" s="187" t="s">
        <v>1046</v>
      </c>
      <c r="B107" s="181" t="s">
        <v>449</v>
      </c>
      <c r="C107" s="519">
        <f>SUM(C112+C114+C110+C108+C116)</f>
        <v>48555206</v>
      </c>
    </row>
    <row r="108" spans="1:12" ht="66" customHeight="1" x14ac:dyDescent="0.25">
      <c r="A108" s="190" t="s">
        <v>1160</v>
      </c>
      <c r="B108" s="482" t="s">
        <v>1170</v>
      </c>
      <c r="C108" s="531">
        <f>SUM(C109)</f>
        <v>18794324</v>
      </c>
    </row>
    <row r="109" spans="1:12" ht="66.75" customHeight="1" x14ac:dyDescent="0.25">
      <c r="A109" s="14" t="s">
        <v>1161</v>
      </c>
      <c r="B109" s="218" t="s">
        <v>1169</v>
      </c>
      <c r="C109" s="520">
        <v>18794324</v>
      </c>
      <c r="E109" s="646"/>
      <c r="F109" s="646"/>
      <c r="G109" s="646"/>
      <c r="H109" s="646"/>
    </row>
    <row r="110" spans="1:12" ht="47.25" customHeight="1" x14ac:dyDescent="0.25">
      <c r="A110" s="190" t="s">
        <v>1049</v>
      </c>
      <c r="B110" s="230" t="s">
        <v>983</v>
      </c>
      <c r="C110" s="531">
        <f>SUM(C111)</f>
        <v>459716</v>
      </c>
    </row>
    <row r="111" spans="1:12" ht="48" customHeight="1" x14ac:dyDescent="0.25">
      <c r="A111" s="14" t="s">
        <v>1050</v>
      </c>
      <c r="B111" s="63" t="s">
        <v>982</v>
      </c>
      <c r="C111" s="520">
        <v>459716</v>
      </c>
    </row>
    <row r="112" spans="1:12" ht="32.25" customHeight="1" x14ac:dyDescent="0.25">
      <c r="A112" s="190" t="s">
        <v>1051</v>
      </c>
      <c r="B112" s="230" t="s">
        <v>985</v>
      </c>
      <c r="C112" s="531">
        <f>SUM(C113)</f>
        <v>417012</v>
      </c>
    </row>
    <row r="113" spans="1:3" ht="33" customHeight="1" x14ac:dyDescent="0.25">
      <c r="A113" s="14" t="s">
        <v>1052</v>
      </c>
      <c r="B113" s="63" t="s">
        <v>984</v>
      </c>
      <c r="C113" s="520">
        <v>417012</v>
      </c>
    </row>
    <row r="114" spans="1:3" ht="49.5" customHeight="1" x14ac:dyDescent="0.25">
      <c r="A114" s="190" t="s">
        <v>1147</v>
      </c>
      <c r="B114" s="230" t="s">
        <v>1149</v>
      </c>
      <c r="C114" s="531">
        <f>SUM(C115)</f>
        <v>12905471</v>
      </c>
    </row>
    <row r="115" spans="1:3" ht="49.5" customHeight="1" x14ac:dyDescent="0.25">
      <c r="A115" s="14" t="s">
        <v>1148</v>
      </c>
      <c r="B115" s="63" t="s">
        <v>1150</v>
      </c>
      <c r="C115" s="520">
        <v>12905471</v>
      </c>
    </row>
    <row r="116" spans="1:3" ht="21" customHeight="1" x14ac:dyDescent="0.25">
      <c r="A116" s="190" t="s">
        <v>1053</v>
      </c>
      <c r="B116" s="191" t="s">
        <v>448</v>
      </c>
      <c r="C116" s="525">
        <f>SUM(C117)</f>
        <v>15978683</v>
      </c>
    </row>
    <row r="117" spans="1:3" ht="21" customHeight="1" x14ac:dyDescent="0.25">
      <c r="A117" s="14" t="s">
        <v>1054</v>
      </c>
      <c r="B117" s="13" t="s">
        <v>450</v>
      </c>
      <c r="C117" s="520">
        <v>15978683</v>
      </c>
    </row>
    <row r="118" spans="1:3" ht="31.5" x14ac:dyDescent="0.25">
      <c r="A118" s="187" t="s">
        <v>1055</v>
      </c>
      <c r="B118" s="181" t="s">
        <v>368</v>
      </c>
      <c r="C118" s="519">
        <f>SUM(C125,C123,C119,C121,C127)</f>
        <v>188895287</v>
      </c>
    </row>
    <row r="119" spans="1:3" ht="47.25" x14ac:dyDescent="0.25">
      <c r="A119" s="190" t="s">
        <v>1056</v>
      </c>
      <c r="B119" s="191" t="s">
        <v>372</v>
      </c>
      <c r="C119" s="525">
        <f>SUM(C120)</f>
        <v>41675</v>
      </c>
    </row>
    <row r="120" spans="1:3" ht="47.25" x14ac:dyDescent="0.25">
      <c r="A120" s="14" t="s">
        <v>1057</v>
      </c>
      <c r="B120" s="13" t="s">
        <v>373</v>
      </c>
      <c r="C120" s="520">
        <v>41675</v>
      </c>
    </row>
    <row r="121" spans="1:3" ht="47.25" x14ac:dyDescent="0.25">
      <c r="A121" s="190" t="s">
        <v>1058</v>
      </c>
      <c r="B121" s="191" t="s">
        <v>378</v>
      </c>
      <c r="C121" s="525">
        <f>SUM(C122)</f>
        <v>3746786</v>
      </c>
    </row>
    <row r="122" spans="1:3" ht="33" customHeight="1" x14ac:dyDescent="0.25">
      <c r="A122" s="14" t="s">
        <v>1059</v>
      </c>
      <c r="B122" s="13" t="s">
        <v>379</v>
      </c>
      <c r="C122" s="520">
        <v>3746786</v>
      </c>
    </row>
    <row r="123" spans="1:3" s="43" customFormat="1" ht="46.5" customHeight="1" x14ac:dyDescent="0.25">
      <c r="A123" s="480" t="s">
        <v>1060</v>
      </c>
      <c r="B123" s="206" t="s">
        <v>1017</v>
      </c>
      <c r="C123" s="525">
        <f>SUM(C124)</f>
        <v>11350</v>
      </c>
    </row>
    <row r="124" spans="1:3" ht="48.75" customHeight="1" x14ac:dyDescent="0.25">
      <c r="A124" s="47" t="s">
        <v>1061</v>
      </c>
      <c r="B124" s="48" t="s">
        <v>1016</v>
      </c>
      <c r="C124" s="520">
        <v>11350</v>
      </c>
    </row>
    <row r="125" spans="1:3" ht="16.5" customHeight="1" x14ac:dyDescent="0.25">
      <c r="A125" s="205" t="s">
        <v>1062</v>
      </c>
      <c r="B125" s="503" t="s">
        <v>980</v>
      </c>
      <c r="C125" s="525">
        <f>SUM(C126)</f>
        <v>1304104</v>
      </c>
    </row>
    <row r="126" spans="1:3" ht="18" customHeight="1" x14ac:dyDescent="0.25">
      <c r="A126" s="47" t="s">
        <v>1063</v>
      </c>
      <c r="B126" s="48" t="s">
        <v>979</v>
      </c>
      <c r="C126" s="520">
        <v>1304104</v>
      </c>
    </row>
    <row r="127" spans="1:3" ht="15.75" customHeight="1" x14ac:dyDescent="0.25">
      <c r="A127" s="207" t="s">
        <v>1064</v>
      </c>
      <c r="B127" s="208" t="s">
        <v>380</v>
      </c>
      <c r="C127" s="525">
        <f>SUM(C128)</f>
        <v>183791372</v>
      </c>
    </row>
    <row r="128" spans="1:3" ht="20.25" customHeight="1" x14ac:dyDescent="0.25">
      <c r="A128" s="14" t="s">
        <v>1065</v>
      </c>
      <c r="B128" s="13" t="s">
        <v>68</v>
      </c>
      <c r="C128" s="520">
        <v>183791372</v>
      </c>
    </row>
    <row r="129" spans="1:3" ht="17.25" customHeight="1" x14ac:dyDescent="0.25">
      <c r="A129" s="209" t="s">
        <v>1066</v>
      </c>
      <c r="B129" s="210" t="s">
        <v>381</v>
      </c>
      <c r="C129" s="519">
        <f>SUM(C132+C130+C134)</f>
        <v>280000</v>
      </c>
    </row>
    <row r="130" spans="1:3" ht="48.75" customHeight="1" x14ac:dyDescent="0.25">
      <c r="A130" s="211" t="s">
        <v>1067</v>
      </c>
      <c r="B130" s="211" t="s">
        <v>654</v>
      </c>
      <c r="C130" s="532">
        <f>SUM(C131)</f>
        <v>60000</v>
      </c>
    </row>
    <row r="131" spans="1:3" ht="48.75" customHeight="1" x14ac:dyDescent="0.25">
      <c r="A131" s="48" t="s">
        <v>1069</v>
      </c>
      <c r="B131" s="218" t="s">
        <v>477</v>
      </c>
      <c r="C131" s="520">
        <v>60000</v>
      </c>
    </row>
    <row r="132" spans="1:3" ht="50.25" customHeight="1" x14ac:dyDescent="0.25">
      <c r="A132" s="211" t="s">
        <v>1218</v>
      </c>
      <c r="B132" s="211" t="s">
        <v>385</v>
      </c>
      <c r="C132" s="529">
        <f>SUM(C133)</f>
        <v>100000</v>
      </c>
    </row>
    <row r="133" spans="1:3" ht="48.75" customHeight="1" x14ac:dyDescent="0.25">
      <c r="A133" s="48" t="s">
        <v>1127</v>
      </c>
      <c r="B133" s="218" t="s">
        <v>259</v>
      </c>
      <c r="C133" s="520">
        <v>100000</v>
      </c>
    </row>
    <row r="134" spans="1:3" ht="17.25" customHeight="1" x14ac:dyDescent="0.25">
      <c r="A134" s="628" t="s">
        <v>1219</v>
      </c>
      <c r="B134" s="503" t="s">
        <v>1220</v>
      </c>
      <c r="C134" s="525">
        <f>SUM(C135)</f>
        <v>120000</v>
      </c>
    </row>
    <row r="135" spans="1:3" ht="19.5" customHeight="1" x14ac:dyDescent="0.25">
      <c r="A135" s="629" t="s">
        <v>1126</v>
      </c>
      <c r="B135" s="218" t="s">
        <v>975</v>
      </c>
      <c r="C135" s="520">
        <v>120000</v>
      </c>
    </row>
    <row r="136" spans="1:3" s="9" customFormat="1" ht="17.25" customHeight="1" x14ac:dyDescent="0.25">
      <c r="A136" s="212" t="s">
        <v>1068</v>
      </c>
      <c r="B136" s="179" t="s">
        <v>648</v>
      </c>
      <c r="C136" s="518">
        <f>SUM(C137)</f>
        <v>1075944</v>
      </c>
    </row>
    <row r="137" spans="1:3" s="9" customFormat="1" ht="17.25" customHeight="1" x14ac:dyDescent="0.25">
      <c r="A137" s="409" t="s">
        <v>1070</v>
      </c>
      <c r="B137" s="410" t="s">
        <v>84</v>
      </c>
      <c r="C137" s="525">
        <f>SUM(C138:C140)</f>
        <v>1075944</v>
      </c>
    </row>
    <row r="138" spans="1:3" s="9" customFormat="1" ht="62.25" customHeight="1" x14ac:dyDescent="0.25">
      <c r="A138" s="213" t="s">
        <v>1145</v>
      </c>
      <c r="B138" s="13" t="s">
        <v>790</v>
      </c>
      <c r="C138" s="524">
        <v>68944</v>
      </c>
    </row>
    <row r="139" spans="1:3" s="9" customFormat="1" ht="32.25" customHeight="1" x14ac:dyDescent="0.25">
      <c r="A139" s="213" t="s">
        <v>1071</v>
      </c>
      <c r="B139" s="63" t="s">
        <v>82</v>
      </c>
      <c r="C139" s="524">
        <v>170000</v>
      </c>
    </row>
    <row r="140" spans="1:3" s="9" customFormat="1" ht="17.25" customHeight="1" x14ac:dyDescent="0.25">
      <c r="A140" s="213" t="s">
        <v>1072</v>
      </c>
      <c r="B140" s="214" t="s">
        <v>84</v>
      </c>
      <c r="C140" s="524">
        <v>837000</v>
      </c>
    </row>
    <row r="141" spans="1:3" s="9" customFormat="1" ht="83.25" customHeight="1" x14ac:dyDescent="0.25">
      <c r="A141" s="212" t="s">
        <v>640</v>
      </c>
      <c r="B141" s="201" t="s">
        <v>641</v>
      </c>
      <c r="C141" s="518">
        <f>SUM(C142)</f>
        <v>397500</v>
      </c>
    </row>
    <row r="142" spans="1:3" s="9" customFormat="1" ht="63.75" customHeight="1" x14ac:dyDescent="0.25">
      <c r="A142" s="202" t="s">
        <v>1073</v>
      </c>
      <c r="B142" s="411" t="s">
        <v>643</v>
      </c>
      <c r="C142" s="519">
        <f>SUM(C143)</f>
        <v>397500</v>
      </c>
    </row>
    <row r="143" spans="1:3" s="9" customFormat="1" ht="48" customHeight="1" x14ac:dyDescent="0.25">
      <c r="A143" s="409" t="s">
        <v>1074</v>
      </c>
      <c r="B143" s="412" t="s">
        <v>645</v>
      </c>
      <c r="C143" s="525">
        <f>SUM(C144)</f>
        <v>397500</v>
      </c>
    </row>
    <row r="144" spans="1:3" s="9" customFormat="1" ht="48" customHeight="1" x14ac:dyDescent="0.25">
      <c r="A144" s="213" t="s">
        <v>1075</v>
      </c>
      <c r="B144" s="407" t="s">
        <v>913</v>
      </c>
      <c r="C144" s="524">
        <v>397500</v>
      </c>
    </row>
    <row r="145" spans="1:3" s="9" customFormat="1" ht="47.25" x14ac:dyDescent="0.25">
      <c r="A145" s="212" t="s">
        <v>382</v>
      </c>
      <c r="B145" s="179" t="s">
        <v>647</v>
      </c>
      <c r="C145" s="518">
        <f>SUM(C147)</f>
        <v>-673843</v>
      </c>
    </row>
    <row r="146" spans="1:3" s="9" customFormat="1" ht="47.25" x14ac:dyDescent="0.25">
      <c r="A146" s="409" t="s">
        <v>1076</v>
      </c>
      <c r="B146" s="208" t="s">
        <v>261</v>
      </c>
      <c r="C146" s="525">
        <f>SUM(C147)</f>
        <v>-673843</v>
      </c>
    </row>
    <row r="147" spans="1:3" s="9" customFormat="1" ht="39" customHeight="1" x14ac:dyDescent="0.25">
      <c r="A147" s="213" t="s">
        <v>1077</v>
      </c>
      <c r="B147" s="214" t="s">
        <v>914</v>
      </c>
      <c r="C147" s="524">
        <v>-673843</v>
      </c>
    </row>
    <row r="148" spans="1:3" ht="15.75" x14ac:dyDescent="0.25">
      <c r="A148" s="217"/>
      <c r="B148" s="46" t="s">
        <v>383</v>
      </c>
      <c r="C148" s="530">
        <f>SUM(C100,C14)</f>
        <v>375577768</v>
      </c>
    </row>
  </sheetData>
  <mergeCells count="13">
    <mergeCell ref="E109:H109"/>
    <mergeCell ref="B1:C1"/>
    <mergeCell ref="B2:C2"/>
    <mergeCell ref="B3:C3"/>
    <mergeCell ref="B4:C4"/>
    <mergeCell ref="B5:C5"/>
    <mergeCell ref="B6:C6"/>
    <mergeCell ref="B8:C8"/>
    <mergeCell ref="A10:C10"/>
    <mergeCell ref="A11:C11"/>
    <mergeCell ref="B7:C7"/>
    <mergeCell ref="G23:J23"/>
    <mergeCell ref="I97:L9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C119" sqref="C11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</cols>
  <sheetData>
    <row r="1" spans="1:10" x14ac:dyDescent="0.25">
      <c r="B1" s="636" t="s">
        <v>863</v>
      </c>
      <c r="C1" s="636"/>
      <c r="D1" s="637"/>
    </row>
    <row r="2" spans="1:10" x14ac:dyDescent="0.25">
      <c r="B2" s="636" t="s">
        <v>276</v>
      </c>
      <c r="C2" s="636"/>
      <c r="D2" s="637"/>
    </row>
    <row r="3" spans="1:10" x14ac:dyDescent="0.25">
      <c r="B3" s="636" t="s">
        <v>277</v>
      </c>
      <c r="C3" s="636"/>
      <c r="D3" s="637"/>
    </row>
    <row r="4" spans="1:10" x14ac:dyDescent="0.25">
      <c r="B4" s="636" t="s">
        <v>278</v>
      </c>
      <c r="C4" s="636"/>
      <c r="D4" s="637"/>
    </row>
    <row r="5" spans="1:10" x14ac:dyDescent="0.25">
      <c r="B5" s="636" t="s">
        <v>1078</v>
      </c>
      <c r="C5" s="636"/>
      <c r="D5" s="637"/>
    </row>
    <row r="6" spans="1:10" x14ac:dyDescent="0.25">
      <c r="B6" s="633" t="s">
        <v>1079</v>
      </c>
      <c r="C6" s="633"/>
      <c r="D6" s="634"/>
    </row>
    <row r="7" spans="1:10" x14ac:dyDescent="0.25">
      <c r="B7" s="633" t="s">
        <v>1162</v>
      </c>
      <c r="C7" s="633"/>
      <c r="D7" s="634"/>
    </row>
    <row r="8" spans="1:10" x14ac:dyDescent="0.25">
      <c r="B8" s="635" t="s">
        <v>1198</v>
      </c>
      <c r="C8" s="635"/>
      <c r="D8" s="635"/>
    </row>
    <row r="9" spans="1:10" x14ac:dyDescent="0.25">
      <c r="J9" s="4"/>
    </row>
    <row r="10" spans="1:10" ht="15.75" x14ac:dyDescent="0.25">
      <c r="A10" s="647" t="s">
        <v>858</v>
      </c>
      <c r="B10" s="647"/>
      <c r="C10" s="647"/>
      <c r="D10" s="647"/>
      <c r="J10" s="4"/>
    </row>
    <row r="11" spans="1:10" ht="15.75" x14ac:dyDescent="0.25">
      <c r="A11" s="648" t="s">
        <v>1080</v>
      </c>
      <c r="B11" s="648"/>
      <c r="C11" s="648"/>
      <c r="D11" s="648"/>
    </row>
    <row r="12" spans="1:10" ht="15.75" x14ac:dyDescent="0.25">
      <c r="A12" s="425"/>
      <c r="B12" s="425"/>
      <c r="C12" s="425"/>
      <c r="D12" s="425"/>
    </row>
    <row r="13" spans="1:10" x14ac:dyDescent="0.25">
      <c r="D13" s="4" t="s">
        <v>633</v>
      </c>
    </row>
    <row r="14" spans="1:10" ht="48.75" customHeight="1" x14ac:dyDescent="0.25">
      <c r="A14" s="177" t="s">
        <v>279</v>
      </c>
      <c r="B14" s="11" t="s">
        <v>280</v>
      </c>
      <c r="C14" s="10" t="s">
        <v>966</v>
      </c>
      <c r="D14" s="10" t="s">
        <v>1081</v>
      </c>
    </row>
    <row r="15" spans="1:10" ht="22.5" customHeight="1" x14ac:dyDescent="0.25">
      <c r="A15" s="511" t="s">
        <v>281</v>
      </c>
      <c r="B15" s="46" t="s">
        <v>282</v>
      </c>
      <c r="C15" s="517">
        <f>SUM(C16,C21,C27,C38,C41,C52,C58,C67,C72)</f>
        <v>89988509</v>
      </c>
      <c r="D15" s="517">
        <f>SUM(D16,D21,D27,D38,D41,D52,D58,D67,D72)</f>
        <v>90406232</v>
      </c>
    </row>
    <row r="16" spans="1:10" ht="18.75" customHeight="1" x14ac:dyDescent="0.25">
      <c r="A16" s="178" t="s">
        <v>283</v>
      </c>
      <c r="B16" s="179" t="s">
        <v>284</v>
      </c>
      <c r="C16" s="518">
        <f>SUM(C17)</f>
        <v>67857867</v>
      </c>
      <c r="D16" s="518">
        <f>SUM(D17)</f>
        <v>69335666</v>
      </c>
    </row>
    <row r="17" spans="1:4" ht="17.25" customHeight="1" x14ac:dyDescent="0.25">
      <c r="A17" s="180" t="s">
        <v>285</v>
      </c>
      <c r="B17" s="181" t="s">
        <v>286</v>
      </c>
      <c r="C17" s="519">
        <f>SUM(C18:C20)</f>
        <v>67857867</v>
      </c>
      <c r="D17" s="519">
        <f>SUM(D18:D20)</f>
        <v>69335666</v>
      </c>
    </row>
    <row r="18" spans="1:4" ht="66" x14ac:dyDescent="0.25">
      <c r="A18" s="182" t="s">
        <v>287</v>
      </c>
      <c r="B18" s="49" t="s">
        <v>288</v>
      </c>
      <c r="C18" s="520">
        <v>66928391</v>
      </c>
      <c r="D18" s="520">
        <v>68396565</v>
      </c>
    </row>
    <row r="19" spans="1:4" ht="81.75" customHeight="1" x14ac:dyDescent="0.25">
      <c r="A19" s="62" t="s">
        <v>289</v>
      </c>
      <c r="B19" s="63" t="s">
        <v>290</v>
      </c>
      <c r="C19" s="520">
        <v>417480</v>
      </c>
      <c r="D19" s="520">
        <v>427536</v>
      </c>
    </row>
    <row r="20" spans="1:4" ht="36.75" customHeight="1" x14ac:dyDescent="0.25">
      <c r="A20" s="62" t="s">
        <v>291</v>
      </c>
      <c r="B20" s="63" t="s">
        <v>292</v>
      </c>
      <c r="C20" s="520">
        <v>511996</v>
      </c>
      <c r="D20" s="520">
        <v>511565</v>
      </c>
    </row>
    <row r="21" spans="1:4" ht="31.5" x14ac:dyDescent="0.25">
      <c r="A21" s="183" t="s">
        <v>293</v>
      </c>
      <c r="B21" s="184" t="s">
        <v>294</v>
      </c>
      <c r="C21" s="521">
        <f>SUM(C22)</f>
        <v>6275623</v>
      </c>
      <c r="D21" s="521">
        <f>SUM(D22)</f>
        <v>6711890</v>
      </c>
    </row>
    <row r="22" spans="1:4" ht="31.5" x14ac:dyDescent="0.25">
      <c r="A22" s="185" t="s">
        <v>295</v>
      </c>
      <c r="B22" s="186" t="s">
        <v>296</v>
      </c>
      <c r="C22" s="522">
        <f>SUM(C23:C26)</f>
        <v>6275623</v>
      </c>
      <c r="D22" s="522">
        <f>SUM(D23:D26)</f>
        <v>6711890</v>
      </c>
    </row>
    <row r="23" spans="1:4" ht="80.25" customHeight="1" x14ac:dyDescent="0.25">
      <c r="A23" s="62" t="s">
        <v>1187</v>
      </c>
      <c r="B23" s="63" t="s">
        <v>1191</v>
      </c>
      <c r="C23" s="520">
        <v>2274112</v>
      </c>
      <c r="D23" s="520">
        <v>2427410</v>
      </c>
    </row>
    <row r="24" spans="1:4" ht="94.5" x14ac:dyDescent="0.25">
      <c r="A24" s="62" t="s">
        <v>1188</v>
      </c>
      <c r="B24" s="63" t="s">
        <v>1192</v>
      </c>
      <c r="C24" s="520">
        <v>15015</v>
      </c>
      <c r="D24" s="520">
        <v>15539</v>
      </c>
    </row>
    <row r="25" spans="1:4" ht="78.75" customHeight="1" x14ac:dyDescent="0.25">
      <c r="A25" s="62" t="s">
        <v>1189</v>
      </c>
      <c r="B25" s="63" t="s">
        <v>1193</v>
      </c>
      <c r="C25" s="520">
        <v>4409531</v>
      </c>
      <c r="D25" s="520">
        <v>4708511</v>
      </c>
    </row>
    <row r="26" spans="1:4" ht="79.5" customHeight="1" x14ac:dyDescent="0.25">
      <c r="A26" s="62" t="s">
        <v>1190</v>
      </c>
      <c r="B26" s="63" t="s">
        <v>1194</v>
      </c>
      <c r="C26" s="520">
        <v>-423035</v>
      </c>
      <c r="D26" s="520">
        <v>-439570</v>
      </c>
    </row>
    <row r="27" spans="1:4" ht="31.5" x14ac:dyDescent="0.25">
      <c r="A27" s="183" t="s">
        <v>297</v>
      </c>
      <c r="B27" s="179" t="s">
        <v>298</v>
      </c>
      <c r="C27" s="518">
        <f>SUM(C28+C34+C36)</f>
        <v>2503737</v>
      </c>
      <c r="D27" s="518">
        <f>SUM(D28+D34+D36)</f>
        <v>1007394</v>
      </c>
    </row>
    <row r="28" spans="1:4" ht="31.5" x14ac:dyDescent="0.25">
      <c r="A28" s="187" t="s">
        <v>608</v>
      </c>
      <c r="B28" s="181" t="s">
        <v>607</v>
      </c>
      <c r="C28" s="519">
        <f>SUM(C29+C31)</f>
        <v>108772</v>
      </c>
      <c r="D28" s="519">
        <f>SUM(D29+D31)</f>
        <v>112470</v>
      </c>
    </row>
    <row r="29" spans="1:4" ht="31.5" x14ac:dyDescent="0.25">
      <c r="A29" s="485" t="s">
        <v>609</v>
      </c>
      <c r="B29" s="67" t="s">
        <v>612</v>
      </c>
      <c r="C29" s="523">
        <f>SUM(C30)</f>
        <v>45528</v>
      </c>
      <c r="D29" s="523">
        <f>SUM(D30)</f>
        <v>47076</v>
      </c>
    </row>
    <row r="30" spans="1:4" ht="31.5" x14ac:dyDescent="0.25">
      <c r="A30" s="310" t="s">
        <v>945</v>
      </c>
      <c r="B30" s="82" t="s">
        <v>612</v>
      </c>
      <c r="C30" s="524">
        <v>45528</v>
      </c>
      <c r="D30" s="524">
        <v>47076</v>
      </c>
    </row>
    <row r="31" spans="1:4" ht="31.5" x14ac:dyDescent="0.25">
      <c r="A31" s="485" t="s">
        <v>610</v>
      </c>
      <c r="B31" s="67" t="s">
        <v>613</v>
      </c>
      <c r="C31" s="525">
        <f>SUM(C32)</f>
        <v>63244</v>
      </c>
      <c r="D31" s="525">
        <f>SUM(D32)</f>
        <v>65394</v>
      </c>
    </row>
    <row r="32" spans="1:4" ht="47.25" x14ac:dyDescent="0.25">
      <c r="A32" s="310" t="s">
        <v>946</v>
      </c>
      <c r="B32" s="82" t="s">
        <v>947</v>
      </c>
      <c r="C32" s="524">
        <v>63244</v>
      </c>
      <c r="D32" s="524">
        <v>65394</v>
      </c>
    </row>
    <row r="33" spans="1:4" ht="0.75" customHeight="1" x14ac:dyDescent="0.25">
      <c r="A33" s="310" t="s">
        <v>611</v>
      </c>
      <c r="B33" s="58" t="s">
        <v>614</v>
      </c>
      <c r="C33" s="524"/>
      <c r="D33" s="524"/>
    </row>
    <row r="34" spans="1:4" ht="31.5" x14ac:dyDescent="0.25">
      <c r="A34" s="187" t="s">
        <v>299</v>
      </c>
      <c r="B34" s="181" t="s">
        <v>300</v>
      </c>
      <c r="C34" s="519">
        <f>SUM(C35)</f>
        <v>2021939</v>
      </c>
      <c r="D34" s="519">
        <f>SUM(D35)</f>
        <v>505485</v>
      </c>
    </row>
    <row r="35" spans="1:4" ht="24.75" customHeight="1" x14ac:dyDescent="0.25">
      <c r="A35" s="14" t="s">
        <v>301</v>
      </c>
      <c r="B35" s="188" t="s">
        <v>300</v>
      </c>
      <c r="C35" s="520">
        <v>2021939</v>
      </c>
      <c r="D35" s="520">
        <v>505485</v>
      </c>
    </row>
    <row r="36" spans="1:4" ht="31.5" x14ac:dyDescent="0.25">
      <c r="A36" s="187" t="s">
        <v>302</v>
      </c>
      <c r="B36" s="181" t="s">
        <v>303</v>
      </c>
      <c r="C36" s="519">
        <f>SUM(C37)</f>
        <v>373026</v>
      </c>
      <c r="D36" s="519">
        <f>SUM(D37)</f>
        <v>389439</v>
      </c>
    </row>
    <row r="37" spans="1:4" ht="31.5" x14ac:dyDescent="0.25">
      <c r="A37" s="14" t="s">
        <v>304</v>
      </c>
      <c r="B37" s="188" t="s">
        <v>303</v>
      </c>
      <c r="C37" s="520">
        <v>373026</v>
      </c>
      <c r="D37" s="520">
        <v>389439</v>
      </c>
    </row>
    <row r="38" spans="1:4" ht="31.5" x14ac:dyDescent="0.25">
      <c r="A38" s="183" t="s">
        <v>305</v>
      </c>
      <c r="B38" s="179" t="s">
        <v>306</v>
      </c>
      <c r="C38" s="518">
        <f>SUM(C39 )</f>
        <v>1038618</v>
      </c>
      <c r="D38" s="518">
        <f>SUM(D39 )</f>
        <v>1038618</v>
      </c>
    </row>
    <row r="39" spans="1:4" ht="31.5" x14ac:dyDescent="0.25">
      <c r="A39" s="189" t="s">
        <v>307</v>
      </c>
      <c r="B39" s="181" t="s">
        <v>308</v>
      </c>
      <c r="C39" s="519">
        <f>SUM(C40)</f>
        <v>1038618</v>
      </c>
      <c r="D39" s="519">
        <f>SUM(D40)</f>
        <v>1038618</v>
      </c>
    </row>
    <row r="40" spans="1:4" ht="31.5" x14ac:dyDescent="0.25">
      <c r="A40" s="14" t="s">
        <v>309</v>
      </c>
      <c r="B40" s="13" t="s">
        <v>310</v>
      </c>
      <c r="C40" s="520">
        <v>1038618</v>
      </c>
      <c r="D40" s="520">
        <v>1038618</v>
      </c>
    </row>
    <row r="41" spans="1:4" ht="31.5" x14ac:dyDescent="0.25">
      <c r="A41" s="183" t="s">
        <v>311</v>
      </c>
      <c r="B41" s="136" t="s">
        <v>312</v>
      </c>
      <c r="C41" s="518">
        <f>SUM(C42,C44)</f>
        <v>5986327</v>
      </c>
      <c r="D41" s="518">
        <f>SUM(D42,D44)</f>
        <v>5986327</v>
      </c>
    </row>
    <row r="42" spans="1:4" ht="31.5" hidden="1" x14ac:dyDescent="0.25">
      <c r="A42" s="187" t="s">
        <v>313</v>
      </c>
      <c r="B42" s="181" t="s">
        <v>314</v>
      </c>
      <c r="C42" s="519">
        <f>SUM(C43)</f>
        <v>0</v>
      </c>
      <c r="D42" s="519">
        <f>SUM(D43)</f>
        <v>0</v>
      </c>
    </row>
    <row r="43" spans="1:4" ht="31.5" hidden="1" x14ac:dyDescent="0.25">
      <c r="A43" s="190" t="s">
        <v>78</v>
      </c>
      <c r="B43" s="191" t="s">
        <v>315</v>
      </c>
      <c r="C43" s="525"/>
      <c r="D43" s="525"/>
    </row>
    <row r="44" spans="1:4" ht="78.75" x14ac:dyDescent="0.25">
      <c r="A44" s="187" t="s">
        <v>319</v>
      </c>
      <c r="B44" s="181" t="s">
        <v>320</v>
      </c>
      <c r="C44" s="519">
        <f>SUM(C45,C48,C50 )</f>
        <v>5986327</v>
      </c>
      <c r="D44" s="519">
        <f>SUM(D45,D48,D50 )</f>
        <v>5986327</v>
      </c>
    </row>
    <row r="45" spans="1:4" ht="63" x14ac:dyDescent="0.25">
      <c r="A45" s="190" t="s">
        <v>321</v>
      </c>
      <c r="B45" s="191" t="s">
        <v>322</v>
      </c>
      <c r="C45" s="525">
        <f>SUM(C46:C47)</f>
        <v>5366591</v>
      </c>
      <c r="D45" s="525">
        <f>SUM(D46:D47)</f>
        <v>5366591</v>
      </c>
    </row>
    <row r="46" spans="1:4" ht="78.75" x14ac:dyDescent="0.25">
      <c r="A46" s="14" t="s">
        <v>960</v>
      </c>
      <c r="B46" s="13" t="s">
        <v>961</v>
      </c>
      <c r="C46" s="520">
        <v>5005335</v>
      </c>
      <c r="D46" s="520">
        <v>5005335</v>
      </c>
    </row>
    <row r="47" spans="1:4" ht="63" x14ac:dyDescent="0.25">
      <c r="A47" s="14" t="s">
        <v>323</v>
      </c>
      <c r="B47" s="13" t="s">
        <v>324</v>
      </c>
      <c r="C47" s="520">
        <v>361256</v>
      </c>
      <c r="D47" s="520">
        <v>361256</v>
      </c>
    </row>
    <row r="48" spans="1:4" ht="63" x14ac:dyDescent="0.25">
      <c r="A48" s="190" t="s">
        <v>325</v>
      </c>
      <c r="B48" s="191" t="s">
        <v>326</v>
      </c>
      <c r="C48" s="525">
        <f>SUM(C49)</f>
        <v>549896</v>
      </c>
      <c r="D48" s="525">
        <f>SUM(D49)</f>
        <v>549896</v>
      </c>
    </row>
    <row r="49" spans="1:4" ht="63" x14ac:dyDescent="0.25">
      <c r="A49" s="192" t="s">
        <v>60</v>
      </c>
      <c r="B49" s="49" t="s">
        <v>61</v>
      </c>
      <c r="C49" s="520">
        <v>549896</v>
      </c>
      <c r="D49" s="520">
        <v>549896</v>
      </c>
    </row>
    <row r="50" spans="1:4" ht="31.5" x14ac:dyDescent="0.25">
      <c r="A50" s="190" t="s">
        <v>910</v>
      </c>
      <c r="B50" s="191" t="s">
        <v>911</v>
      </c>
      <c r="C50" s="525">
        <f>SUM(C51)</f>
        <v>69840</v>
      </c>
      <c r="D50" s="525">
        <f>SUM(D51)</f>
        <v>69840</v>
      </c>
    </row>
    <row r="51" spans="1:4" ht="31.5" x14ac:dyDescent="0.25">
      <c r="A51" s="14" t="s">
        <v>760</v>
      </c>
      <c r="B51" s="13" t="s">
        <v>912</v>
      </c>
      <c r="C51" s="520">
        <v>69840</v>
      </c>
      <c r="D51" s="520">
        <v>69840</v>
      </c>
    </row>
    <row r="52" spans="1:4" ht="31.5" x14ac:dyDescent="0.25">
      <c r="A52" s="183" t="s">
        <v>327</v>
      </c>
      <c r="B52" s="179" t="s">
        <v>328</v>
      </c>
      <c r="C52" s="518">
        <f>SUM(C53)</f>
        <v>13695</v>
      </c>
      <c r="D52" s="518">
        <f>SUM(D53)</f>
        <v>13695</v>
      </c>
    </row>
    <row r="53" spans="1:4" ht="31.5" x14ac:dyDescent="0.25">
      <c r="A53" s="193" t="s">
        <v>329</v>
      </c>
      <c r="B53" s="194" t="s">
        <v>330</v>
      </c>
      <c r="C53" s="522">
        <f>SUM(C54+C55)</f>
        <v>13695</v>
      </c>
      <c r="D53" s="522">
        <f>SUM(D54+D55)</f>
        <v>13695</v>
      </c>
    </row>
    <row r="54" spans="1:4" ht="31.5" x14ac:dyDescent="0.25">
      <c r="A54" s="64" t="s">
        <v>331</v>
      </c>
      <c r="B54" s="195" t="s">
        <v>332</v>
      </c>
      <c r="C54" s="526">
        <v>10725</v>
      </c>
      <c r="D54" s="526">
        <v>10725</v>
      </c>
    </row>
    <row r="55" spans="1:4" ht="15.75" x14ac:dyDescent="0.25">
      <c r="A55" s="506" t="s">
        <v>337</v>
      </c>
      <c r="B55" s="506" t="s">
        <v>338</v>
      </c>
      <c r="C55" s="527">
        <f>SUM(C56:C57)</f>
        <v>2970</v>
      </c>
      <c r="D55" s="527">
        <f>SUM(D56:D57)</f>
        <v>2970</v>
      </c>
    </row>
    <row r="56" spans="1:4" ht="15.75" x14ac:dyDescent="0.25">
      <c r="A56" s="197" t="s">
        <v>993</v>
      </c>
      <c r="B56" s="197" t="s">
        <v>995</v>
      </c>
      <c r="C56" s="524">
        <v>2970</v>
      </c>
      <c r="D56" s="528">
        <v>2970</v>
      </c>
    </row>
    <row r="57" spans="1:4" ht="15.75" hidden="1" x14ac:dyDescent="0.25">
      <c r="A57" s="197" t="s">
        <v>994</v>
      </c>
      <c r="B57" s="507" t="s">
        <v>996</v>
      </c>
      <c r="C57" s="524"/>
      <c r="D57" s="528"/>
    </row>
    <row r="58" spans="1:4" ht="31.5" x14ac:dyDescent="0.25">
      <c r="A58" s="183" t="s">
        <v>339</v>
      </c>
      <c r="B58" s="179" t="s">
        <v>1195</v>
      </c>
      <c r="C58" s="518">
        <f>SUM(C59,C62)</f>
        <v>5731907</v>
      </c>
      <c r="D58" s="518">
        <f>SUM(D59,D62)</f>
        <v>5731907</v>
      </c>
    </row>
    <row r="59" spans="1:4" ht="15.75" x14ac:dyDescent="0.25">
      <c r="A59" s="198" t="s">
        <v>340</v>
      </c>
      <c r="B59" s="181" t="s">
        <v>341</v>
      </c>
      <c r="C59" s="519">
        <f>SUM(C60)</f>
        <v>5567044</v>
      </c>
      <c r="D59" s="519">
        <f>SUM(D60)</f>
        <v>5567044</v>
      </c>
    </row>
    <row r="60" spans="1:4" ht="31.5" x14ac:dyDescent="0.25">
      <c r="A60" s="190" t="s">
        <v>342</v>
      </c>
      <c r="B60" s="191" t="s">
        <v>343</v>
      </c>
      <c r="C60" s="525">
        <f>SUM(C61)</f>
        <v>5567044</v>
      </c>
      <c r="D60" s="525">
        <f>SUM(D61)</f>
        <v>5567044</v>
      </c>
    </row>
    <row r="61" spans="1:4" ht="31.5" x14ac:dyDescent="0.25">
      <c r="A61" s="14" t="s">
        <v>69</v>
      </c>
      <c r="B61" s="13" t="s">
        <v>344</v>
      </c>
      <c r="C61" s="520">
        <v>5567044</v>
      </c>
      <c r="D61" s="520">
        <v>5567044</v>
      </c>
    </row>
    <row r="62" spans="1:4" ht="15.75" x14ac:dyDescent="0.25">
      <c r="A62" s="198" t="s">
        <v>345</v>
      </c>
      <c r="B62" s="181" t="s">
        <v>346</v>
      </c>
      <c r="C62" s="519">
        <f>SUM(C63+C65)</f>
        <v>164863</v>
      </c>
      <c r="D62" s="519">
        <f>SUM(D63+D65)</f>
        <v>164863</v>
      </c>
    </row>
    <row r="63" spans="1:4" ht="31.5" x14ac:dyDescent="0.25">
      <c r="A63" s="190" t="s">
        <v>347</v>
      </c>
      <c r="B63" s="191" t="s">
        <v>348</v>
      </c>
      <c r="C63" s="525">
        <f>SUM(C64)</f>
        <v>164863</v>
      </c>
      <c r="D63" s="525">
        <f>SUM(D64)</f>
        <v>164863</v>
      </c>
    </row>
    <row r="64" spans="1:4" ht="31.5" x14ac:dyDescent="0.25">
      <c r="A64" s="14" t="s">
        <v>79</v>
      </c>
      <c r="B64" s="13" t="s">
        <v>349</v>
      </c>
      <c r="C64" s="520">
        <v>164863</v>
      </c>
      <c r="D64" s="520">
        <v>164863</v>
      </c>
    </row>
    <row r="65" spans="1:4" ht="31.5" hidden="1" x14ac:dyDescent="0.25">
      <c r="A65" s="190" t="s">
        <v>484</v>
      </c>
      <c r="B65" s="191" t="s">
        <v>485</v>
      </c>
      <c r="C65" s="525">
        <f>SUM(C66)</f>
        <v>0</v>
      </c>
      <c r="D65" s="525">
        <f>SUM(D66)</f>
        <v>0</v>
      </c>
    </row>
    <row r="66" spans="1:4" ht="31.5" hidden="1" x14ac:dyDescent="0.25">
      <c r="A66" s="14" t="s">
        <v>479</v>
      </c>
      <c r="B66" s="13" t="s">
        <v>486</v>
      </c>
      <c r="C66" s="520"/>
      <c r="D66" s="520"/>
    </row>
    <row r="67" spans="1:4" ht="31.5" x14ac:dyDescent="0.25">
      <c r="A67" s="183" t="s">
        <v>350</v>
      </c>
      <c r="B67" s="179" t="s">
        <v>351</v>
      </c>
      <c r="C67" s="518">
        <f>SUM(C68 )</f>
        <v>260000</v>
      </c>
      <c r="D67" s="518">
        <f>SUM(D68 )</f>
        <v>260000</v>
      </c>
    </row>
    <row r="68" spans="1:4" ht="31.5" x14ac:dyDescent="0.25">
      <c r="A68" s="187" t="s">
        <v>352</v>
      </c>
      <c r="B68" s="181" t="s">
        <v>958</v>
      </c>
      <c r="C68" s="519">
        <f>SUM(C69)</f>
        <v>260000</v>
      </c>
      <c r="D68" s="519">
        <f>SUM(D69)</f>
        <v>260000</v>
      </c>
    </row>
    <row r="69" spans="1:4" ht="31.5" x14ac:dyDescent="0.25">
      <c r="A69" s="199" t="s">
        <v>353</v>
      </c>
      <c r="B69" s="200" t="s">
        <v>354</v>
      </c>
      <c r="C69" s="529">
        <f>SUM(C70:C71)</f>
        <v>260000</v>
      </c>
      <c r="D69" s="529">
        <f>SUM(D70:D71)</f>
        <v>260000</v>
      </c>
    </row>
    <row r="70" spans="1:4" ht="47.25" x14ac:dyDescent="0.25">
      <c r="A70" s="192" t="s">
        <v>963</v>
      </c>
      <c r="B70" s="49" t="s">
        <v>962</v>
      </c>
      <c r="C70" s="520">
        <v>200000</v>
      </c>
      <c r="D70" s="520">
        <v>200000</v>
      </c>
    </row>
    <row r="71" spans="1:4" ht="31.5" x14ac:dyDescent="0.25">
      <c r="A71" s="192" t="s">
        <v>355</v>
      </c>
      <c r="B71" s="49" t="s">
        <v>356</v>
      </c>
      <c r="C71" s="520">
        <v>60000</v>
      </c>
      <c r="D71" s="520">
        <v>60000</v>
      </c>
    </row>
    <row r="72" spans="1:4" ht="31.5" x14ac:dyDescent="0.25">
      <c r="A72" s="183" t="s">
        <v>357</v>
      </c>
      <c r="B72" s="201" t="s">
        <v>358</v>
      </c>
      <c r="C72" s="518">
        <f>SUM(C73+C75+C76+C78+C79)</f>
        <v>320735</v>
      </c>
      <c r="D72" s="518">
        <f>SUM(D73+D75+D76+D78+D79)</f>
        <v>320735</v>
      </c>
    </row>
    <row r="73" spans="1:4" ht="94.5" x14ac:dyDescent="0.25">
      <c r="A73" s="202" t="s">
        <v>359</v>
      </c>
      <c r="B73" s="181" t="s">
        <v>360</v>
      </c>
      <c r="C73" s="519">
        <f>SUM(C74:C74)</f>
        <v>2000</v>
      </c>
      <c r="D73" s="519">
        <f>SUM(D74:D74)</f>
        <v>2000</v>
      </c>
    </row>
    <row r="74" spans="1:4" ht="31.5" x14ac:dyDescent="0.25">
      <c r="A74" s="14" t="s">
        <v>964</v>
      </c>
      <c r="B74" s="13" t="s">
        <v>965</v>
      </c>
      <c r="C74" s="520">
        <v>2000</v>
      </c>
      <c r="D74" s="520">
        <v>2000</v>
      </c>
    </row>
    <row r="75" spans="1:4" ht="47.25" x14ac:dyDescent="0.25">
      <c r="A75" s="202" t="s">
        <v>1035</v>
      </c>
      <c r="B75" s="181" t="s">
        <v>1036</v>
      </c>
      <c r="C75" s="519">
        <v>500</v>
      </c>
      <c r="D75" s="519">
        <v>500</v>
      </c>
    </row>
    <row r="76" spans="1:4" ht="31.5" x14ac:dyDescent="0.25">
      <c r="A76" s="202" t="s">
        <v>1037</v>
      </c>
      <c r="B76" s="181" t="s">
        <v>1038</v>
      </c>
      <c r="C76" s="519">
        <f>SUM(C77)</f>
        <v>32500</v>
      </c>
      <c r="D76" s="519">
        <f>SUM(D77)</f>
        <v>32500</v>
      </c>
    </row>
    <row r="77" spans="1:4" ht="32.25" customHeight="1" x14ac:dyDescent="0.25">
      <c r="A77" s="14" t="s">
        <v>1039</v>
      </c>
      <c r="B77" s="63" t="s">
        <v>1040</v>
      </c>
      <c r="C77" s="520">
        <v>32500</v>
      </c>
      <c r="D77" s="520">
        <v>32500</v>
      </c>
    </row>
    <row r="78" spans="1:4" ht="47.25" x14ac:dyDescent="0.25">
      <c r="A78" s="203" t="s">
        <v>361</v>
      </c>
      <c r="B78" s="181" t="s">
        <v>362</v>
      </c>
      <c r="C78" s="519">
        <v>74009</v>
      </c>
      <c r="D78" s="519">
        <v>74009</v>
      </c>
    </row>
    <row r="79" spans="1:4" ht="31.5" x14ac:dyDescent="0.25">
      <c r="A79" s="187" t="s">
        <v>363</v>
      </c>
      <c r="B79" s="181" t="s">
        <v>364</v>
      </c>
      <c r="C79" s="519">
        <f>SUM(C80)</f>
        <v>211726</v>
      </c>
      <c r="D79" s="519">
        <f>SUM(D80)</f>
        <v>211726</v>
      </c>
    </row>
    <row r="80" spans="1:4" ht="31.5" x14ac:dyDescent="0.25">
      <c r="A80" s="192" t="s">
        <v>64</v>
      </c>
      <c r="B80" s="49" t="s">
        <v>65</v>
      </c>
      <c r="C80" s="520">
        <v>211726</v>
      </c>
      <c r="D80" s="520">
        <v>211726</v>
      </c>
    </row>
    <row r="81" spans="1:4" ht="31.5" x14ac:dyDescent="0.25">
      <c r="A81" s="443" t="s">
        <v>66</v>
      </c>
      <c r="B81" s="229" t="s">
        <v>365</v>
      </c>
      <c r="C81" s="530">
        <f>SUM(C82,C117,C125,C121)</f>
        <v>191942443</v>
      </c>
      <c r="D81" s="530">
        <f>SUM(D82,D117,D125,D121)</f>
        <v>193562733</v>
      </c>
    </row>
    <row r="82" spans="1:4" ht="31.5" x14ac:dyDescent="0.25">
      <c r="A82" s="183" t="s">
        <v>366</v>
      </c>
      <c r="B82" s="179" t="s">
        <v>649</v>
      </c>
      <c r="C82" s="518">
        <f>SUM(C83+C86+C97+C112)</f>
        <v>191772443</v>
      </c>
      <c r="D82" s="518">
        <f>SUM(D83+D86+D97+D112)</f>
        <v>193392733</v>
      </c>
    </row>
    <row r="83" spans="1:4" ht="19.5" customHeight="1" x14ac:dyDescent="0.25">
      <c r="A83" s="203" t="s">
        <v>1041</v>
      </c>
      <c r="B83" s="181" t="s">
        <v>1000</v>
      </c>
      <c r="C83" s="519">
        <f>SUM(C84)</f>
        <v>33403126</v>
      </c>
      <c r="D83" s="519">
        <f>SUM(D84)</f>
        <v>35348969</v>
      </c>
    </row>
    <row r="84" spans="1:4" ht="31.5" x14ac:dyDescent="0.25">
      <c r="A84" s="190" t="s">
        <v>1042</v>
      </c>
      <c r="B84" s="191" t="s">
        <v>367</v>
      </c>
      <c r="C84" s="525">
        <f>SUM(C85)</f>
        <v>33403126</v>
      </c>
      <c r="D84" s="525">
        <f>SUM(D85)</f>
        <v>35348969</v>
      </c>
    </row>
    <row r="85" spans="1:4" ht="31.5" x14ac:dyDescent="0.25">
      <c r="A85" s="14" t="s">
        <v>1043</v>
      </c>
      <c r="B85" s="13" t="s">
        <v>67</v>
      </c>
      <c r="C85" s="520">
        <v>33403126</v>
      </c>
      <c r="D85" s="520">
        <v>35348969</v>
      </c>
    </row>
    <row r="86" spans="1:4" ht="31.5" hidden="1" x14ac:dyDescent="0.25">
      <c r="A86" s="187" t="s">
        <v>446</v>
      </c>
      <c r="B86" s="181" t="s">
        <v>449</v>
      </c>
      <c r="C86" s="519">
        <f>SUM(C87+C89+C91+C93+C95)</f>
        <v>0</v>
      </c>
      <c r="D86" s="519">
        <f>SUM(D87+D89+D91+D93+D95)</f>
        <v>0</v>
      </c>
    </row>
    <row r="87" spans="1:4" ht="31.5" hidden="1" x14ac:dyDescent="0.25">
      <c r="A87" s="190" t="s">
        <v>480</v>
      </c>
      <c r="B87" s="230" t="s">
        <v>482</v>
      </c>
      <c r="C87" s="531">
        <f>SUM(C88)</f>
        <v>0</v>
      </c>
      <c r="D87" s="531">
        <f>SUM(D88)</f>
        <v>0</v>
      </c>
    </row>
    <row r="88" spans="1:4" ht="31.5" hidden="1" x14ac:dyDescent="0.25">
      <c r="A88" s="14" t="s">
        <v>481</v>
      </c>
      <c r="B88" s="63" t="s">
        <v>483</v>
      </c>
      <c r="C88" s="520"/>
      <c r="D88" s="520"/>
    </row>
    <row r="89" spans="1:4" ht="31.5" hidden="1" x14ac:dyDescent="0.25">
      <c r="A89" s="190" t="s">
        <v>466</v>
      </c>
      <c r="B89" s="230" t="s">
        <v>467</v>
      </c>
      <c r="C89" s="531">
        <f>SUM(C90)</f>
        <v>0</v>
      </c>
      <c r="D89" s="531">
        <f>SUM(D90)</f>
        <v>0</v>
      </c>
    </row>
    <row r="90" spans="1:4" ht="31.5" hidden="1" x14ac:dyDescent="0.25">
      <c r="A90" s="14" t="s">
        <v>256</v>
      </c>
      <c r="B90" s="63" t="s">
        <v>468</v>
      </c>
      <c r="C90" s="520"/>
      <c r="D90" s="520"/>
    </row>
    <row r="91" spans="1:4" ht="31.5" hidden="1" x14ac:dyDescent="0.25">
      <c r="A91" s="190" t="s">
        <v>473</v>
      </c>
      <c r="B91" s="230" t="s">
        <v>475</v>
      </c>
      <c r="C91" s="531">
        <f>SUM(C92)</f>
        <v>0</v>
      </c>
      <c r="D91" s="531">
        <f>SUM(D92)</f>
        <v>0</v>
      </c>
    </row>
    <row r="92" spans="1:4" ht="31.5" hidden="1" x14ac:dyDescent="0.25">
      <c r="A92" s="14" t="s">
        <v>474</v>
      </c>
      <c r="B92" s="63" t="s">
        <v>476</v>
      </c>
      <c r="C92" s="520"/>
      <c r="D92" s="520"/>
    </row>
    <row r="93" spans="1:4" ht="47.25" hidden="1" x14ac:dyDescent="0.25">
      <c r="A93" s="190" t="s">
        <v>469</v>
      </c>
      <c r="B93" s="230" t="s">
        <v>472</v>
      </c>
      <c r="C93" s="531">
        <f>SUM(C94)</f>
        <v>0</v>
      </c>
      <c r="D93" s="531">
        <f>SUM(D94)</f>
        <v>0</v>
      </c>
    </row>
    <row r="94" spans="1:4" ht="47.25" hidden="1" x14ac:dyDescent="0.25">
      <c r="A94" s="14" t="s">
        <v>470</v>
      </c>
      <c r="B94" s="63" t="s">
        <v>471</v>
      </c>
      <c r="C94" s="520"/>
      <c r="D94" s="520"/>
    </row>
    <row r="95" spans="1:4" ht="31.5" hidden="1" x14ac:dyDescent="0.25">
      <c r="A95" s="190" t="s">
        <v>447</v>
      </c>
      <c r="B95" s="191" t="s">
        <v>448</v>
      </c>
      <c r="C95" s="525">
        <f>SUM(C96)</f>
        <v>0</v>
      </c>
      <c r="D95" s="525">
        <f>SUM(D96)</f>
        <v>0</v>
      </c>
    </row>
    <row r="96" spans="1:4" ht="31.5" hidden="1" x14ac:dyDescent="0.25">
      <c r="A96" s="14" t="s">
        <v>257</v>
      </c>
      <c r="B96" s="13" t="s">
        <v>450</v>
      </c>
      <c r="C96" s="520"/>
      <c r="D96" s="520"/>
    </row>
    <row r="97" spans="1:4" ht="31.5" x14ac:dyDescent="0.25">
      <c r="A97" s="187" t="s">
        <v>1055</v>
      </c>
      <c r="B97" s="181" t="s">
        <v>368</v>
      </c>
      <c r="C97" s="519">
        <f>SUM(C106,C108,C98,C100,C102,C104,C110)</f>
        <v>158309317</v>
      </c>
      <c r="D97" s="519">
        <f>SUM(D106,D108,D98,D100,D102,D104,D110)</f>
        <v>157983764</v>
      </c>
    </row>
    <row r="98" spans="1:4" s="43" customFormat="1" ht="47.25" hidden="1" x14ac:dyDescent="0.25">
      <c r="A98" s="480" t="s">
        <v>369</v>
      </c>
      <c r="B98" s="206" t="s">
        <v>370</v>
      </c>
      <c r="C98" s="525">
        <f>SUM(C99)</f>
        <v>0</v>
      </c>
      <c r="D98" s="525">
        <f>SUM(D99)</f>
        <v>0</v>
      </c>
    </row>
    <row r="99" spans="1:4" ht="47.25" hidden="1" x14ac:dyDescent="0.25">
      <c r="A99" s="47" t="s">
        <v>71</v>
      </c>
      <c r="B99" s="48" t="s">
        <v>371</v>
      </c>
      <c r="C99" s="520"/>
      <c r="D99" s="520"/>
    </row>
    <row r="100" spans="1:4" ht="47.25" x14ac:dyDescent="0.25">
      <c r="A100" s="190" t="s">
        <v>1056</v>
      </c>
      <c r="B100" s="191" t="s">
        <v>372</v>
      </c>
      <c r="C100" s="525">
        <f>SUM(C101)</f>
        <v>41675</v>
      </c>
      <c r="D100" s="525">
        <f>SUM(D101)</f>
        <v>41675</v>
      </c>
    </row>
    <row r="101" spans="1:4" ht="47.25" x14ac:dyDescent="0.25">
      <c r="A101" s="14" t="s">
        <v>1057</v>
      </c>
      <c r="B101" s="13" t="s">
        <v>373</v>
      </c>
      <c r="C101" s="520">
        <v>41675</v>
      </c>
      <c r="D101" s="520">
        <v>41675</v>
      </c>
    </row>
    <row r="102" spans="1:4" ht="31.5" hidden="1" x14ac:dyDescent="0.25">
      <c r="A102" s="190" t="s">
        <v>374</v>
      </c>
      <c r="B102" s="191" t="s">
        <v>375</v>
      </c>
      <c r="C102" s="525">
        <f>SUM(C103)</f>
        <v>0</v>
      </c>
      <c r="D102" s="525">
        <f>SUM(D103)</f>
        <v>0</v>
      </c>
    </row>
    <row r="103" spans="1:4" ht="31.5" hidden="1" x14ac:dyDescent="0.25">
      <c r="A103" s="14" t="s">
        <v>376</v>
      </c>
      <c r="B103" s="13" t="s">
        <v>377</v>
      </c>
      <c r="C103" s="520"/>
      <c r="D103" s="520"/>
    </row>
    <row r="104" spans="1:4" ht="47.25" x14ac:dyDescent="0.25">
      <c r="A104" s="190" t="s">
        <v>1058</v>
      </c>
      <c r="B104" s="191" t="s">
        <v>378</v>
      </c>
      <c r="C104" s="525">
        <f>SUM(C105)</f>
        <v>3746786</v>
      </c>
      <c r="D104" s="525">
        <f>SUM(D105)</f>
        <v>3746786</v>
      </c>
    </row>
    <row r="105" spans="1:4" ht="40.5" customHeight="1" x14ac:dyDescent="0.25">
      <c r="A105" s="14" t="s">
        <v>1059</v>
      </c>
      <c r="B105" s="13" t="s">
        <v>379</v>
      </c>
      <c r="C105" s="520">
        <v>3746786</v>
      </c>
      <c r="D105" s="520">
        <v>3746786</v>
      </c>
    </row>
    <row r="106" spans="1:4" ht="31.5" hidden="1" x14ac:dyDescent="0.25">
      <c r="A106" s="205" t="s">
        <v>705</v>
      </c>
      <c r="B106" s="206" t="s">
        <v>707</v>
      </c>
      <c r="C106" s="525">
        <f>SUM(C107)</f>
        <v>0</v>
      </c>
      <c r="D106" s="525">
        <f>SUM(D107)</f>
        <v>0</v>
      </c>
    </row>
    <row r="107" spans="1:4" ht="31.5" hidden="1" x14ac:dyDescent="0.25">
      <c r="A107" s="47" t="s">
        <v>706</v>
      </c>
      <c r="B107" s="48" t="s">
        <v>708</v>
      </c>
      <c r="C107" s="520"/>
      <c r="D107" s="520"/>
    </row>
    <row r="108" spans="1:4" ht="18" customHeight="1" x14ac:dyDescent="0.25">
      <c r="A108" s="205" t="s">
        <v>1062</v>
      </c>
      <c r="B108" s="503" t="s">
        <v>980</v>
      </c>
      <c r="C108" s="525">
        <f>SUM(C109)</f>
        <v>912730</v>
      </c>
      <c r="D108" s="525">
        <f>SUM(D109)</f>
        <v>850047</v>
      </c>
    </row>
    <row r="109" spans="1:4" ht="17.25" customHeight="1" x14ac:dyDescent="0.25">
      <c r="A109" s="47" t="s">
        <v>1063</v>
      </c>
      <c r="B109" s="48" t="s">
        <v>979</v>
      </c>
      <c r="C109" s="520">
        <v>912730</v>
      </c>
      <c r="D109" s="520">
        <v>850047</v>
      </c>
    </row>
    <row r="110" spans="1:4" ht="18" customHeight="1" x14ac:dyDescent="0.25">
      <c r="A110" s="207" t="s">
        <v>1064</v>
      </c>
      <c r="B110" s="208" t="s">
        <v>380</v>
      </c>
      <c r="C110" s="525">
        <f>SUM(C111)</f>
        <v>153608126</v>
      </c>
      <c r="D110" s="525">
        <f>SUM(D111)</f>
        <v>153345256</v>
      </c>
    </row>
    <row r="111" spans="1:4" ht="20.25" customHeight="1" x14ac:dyDescent="0.25">
      <c r="A111" s="14" t="s">
        <v>1065</v>
      </c>
      <c r="B111" s="13" t="s">
        <v>68</v>
      </c>
      <c r="C111" s="520">
        <v>153608126</v>
      </c>
      <c r="D111" s="520">
        <v>153345256</v>
      </c>
    </row>
    <row r="112" spans="1:4" ht="18" customHeight="1" x14ac:dyDescent="0.25">
      <c r="A112" s="481" t="s">
        <v>1066</v>
      </c>
      <c r="B112" s="411" t="s">
        <v>381</v>
      </c>
      <c r="C112" s="519">
        <f>SUM(C113+C115)</f>
        <v>60000</v>
      </c>
      <c r="D112" s="519">
        <f>SUM(D113+D115)</f>
        <v>60000</v>
      </c>
    </row>
    <row r="113" spans="1:4" ht="47.25" hidden="1" x14ac:dyDescent="0.25">
      <c r="A113" s="482" t="s">
        <v>384</v>
      </c>
      <c r="B113" s="211" t="s">
        <v>385</v>
      </c>
      <c r="C113" s="529">
        <f>SUM(C114)</f>
        <v>0</v>
      </c>
      <c r="D113" s="529">
        <f>SUM(D114)</f>
        <v>0</v>
      </c>
    </row>
    <row r="114" spans="1:4" ht="47.25" hidden="1" x14ac:dyDescent="0.25">
      <c r="A114" s="218" t="s">
        <v>258</v>
      </c>
      <c r="B114" s="218" t="s">
        <v>259</v>
      </c>
      <c r="C114" s="520"/>
      <c r="D114" s="520"/>
    </row>
    <row r="115" spans="1:4" ht="47.25" x14ac:dyDescent="0.25">
      <c r="A115" s="482" t="s">
        <v>1067</v>
      </c>
      <c r="B115" s="211" t="s">
        <v>654</v>
      </c>
      <c r="C115" s="532">
        <f>SUM(C116)</f>
        <v>60000</v>
      </c>
      <c r="D115" s="532">
        <f>SUM(D116)</f>
        <v>60000</v>
      </c>
    </row>
    <row r="116" spans="1:4" ht="47.25" x14ac:dyDescent="0.25">
      <c r="A116" s="218" t="s">
        <v>1069</v>
      </c>
      <c r="B116" s="218" t="s">
        <v>477</v>
      </c>
      <c r="C116" s="520">
        <v>60000</v>
      </c>
      <c r="D116" s="520">
        <v>60000</v>
      </c>
    </row>
    <row r="117" spans="1:4" s="9" customFormat="1" ht="18" customHeight="1" x14ac:dyDescent="0.25">
      <c r="A117" s="212" t="s">
        <v>1068</v>
      </c>
      <c r="B117" s="179" t="s">
        <v>648</v>
      </c>
      <c r="C117" s="533">
        <f>SUM(C118)</f>
        <v>170000</v>
      </c>
      <c r="D117" s="533">
        <f>SUM(D118)</f>
        <v>170000</v>
      </c>
    </row>
    <row r="118" spans="1:4" s="9" customFormat="1" ht="19.5" customHeight="1" x14ac:dyDescent="0.25">
      <c r="A118" s="409" t="s">
        <v>1070</v>
      </c>
      <c r="B118" s="410" t="s">
        <v>84</v>
      </c>
      <c r="C118" s="534">
        <f>SUM(C119:C120)</f>
        <v>170000</v>
      </c>
      <c r="D118" s="534">
        <f>SUM(D119:D120)</f>
        <v>170000</v>
      </c>
    </row>
    <row r="119" spans="1:4" s="9" customFormat="1" ht="31.5" x14ac:dyDescent="0.25">
      <c r="A119" s="213" t="s">
        <v>1071</v>
      </c>
      <c r="B119" s="63" t="s">
        <v>82</v>
      </c>
      <c r="C119" s="535">
        <v>170000</v>
      </c>
      <c r="D119" s="535">
        <v>170000</v>
      </c>
    </row>
    <row r="120" spans="1:4" s="9" customFormat="1" ht="31.5" hidden="1" x14ac:dyDescent="0.25">
      <c r="A120" s="213" t="s">
        <v>83</v>
      </c>
      <c r="B120" s="214" t="s">
        <v>84</v>
      </c>
      <c r="C120" s="524"/>
      <c r="D120" s="524"/>
    </row>
    <row r="121" spans="1:4" s="9" customFormat="1" ht="78.75" hidden="1" x14ac:dyDescent="0.25">
      <c r="A121" s="212" t="s">
        <v>640</v>
      </c>
      <c r="B121" s="201" t="s">
        <v>641</v>
      </c>
      <c r="C121" s="518">
        <f t="shared" ref="C121:D123" si="0">SUM(C122)</f>
        <v>0</v>
      </c>
      <c r="D121" s="518">
        <f t="shared" si="0"/>
        <v>0</v>
      </c>
    </row>
    <row r="122" spans="1:4" s="9" customFormat="1" ht="63" hidden="1" x14ac:dyDescent="0.25">
      <c r="A122" s="202" t="s">
        <v>642</v>
      </c>
      <c r="B122" s="411" t="s">
        <v>643</v>
      </c>
      <c r="C122" s="519">
        <f t="shared" si="0"/>
        <v>0</v>
      </c>
      <c r="D122" s="519">
        <f t="shared" si="0"/>
        <v>0</v>
      </c>
    </row>
    <row r="123" spans="1:4" s="9" customFormat="1" ht="47.25" hidden="1" x14ac:dyDescent="0.25">
      <c r="A123" s="409" t="s">
        <v>644</v>
      </c>
      <c r="B123" s="412" t="s">
        <v>645</v>
      </c>
      <c r="C123" s="525">
        <f t="shared" si="0"/>
        <v>0</v>
      </c>
      <c r="D123" s="525">
        <f t="shared" si="0"/>
        <v>0</v>
      </c>
    </row>
    <row r="124" spans="1:4" s="9" customFormat="1" ht="47.25" hidden="1" x14ac:dyDescent="0.25">
      <c r="A124" s="213" t="s">
        <v>478</v>
      </c>
      <c r="B124" s="407" t="s">
        <v>646</v>
      </c>
      <c r="C124" s="524"/>
      <c r="D124" s="524"/>
    </row>
    <row r="125" spans="1:4" s="9" customFormat="1" ht="47.25" hidden="1" x14ac:dyDescent="0.25">
      <c r="A125" s="212" t="s">
        <v>382</v>
      </c>
      <c r="B125" s="179" t="s">
        <v>647</v>
      </c>
      <c r="C125" s="518">
        <f>SUM(C126)</f>
        <v>0</v>
      </c>
      <c r="D125" s="518">
        <f>SUM(D126)</f>
        <v>0</v>
      </c>
    </row>
    <row r="126" spans="1:4" s="9" customFormat="1" ht="31.5" hidden="1" x14ac:dyDescent="0.25">
      <c r="A126" s="215" t="s">
        <v>260</v>
      </c>
      <c r="B126" s="216" t="s">
        <v>261</v>
      </c>
      <c r="C126" s="536"/>
      <c r="D126" s="536"/>
    </row>
    <row r="127" spans="1:4" ht="15.75" x14ac:dyDescent="0.25">
      <c r="A127" s="217"/>
      <c r="B127" s="46" t="s">
        <v>383</v>
      </c>
      <c r="C127" s="530">
        <f>SUM(C81,C15)</f>
        <v>281930952</v>
      </c>
      <c r="D127" s="530">
        <f>SUM(D81,D15)</f>
        <v>283968965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51"/>
  <sheetViews>
    <sheetView zoomScale="95" zoomScaleNormal="95" workbookViewId="0">
      <selection activeCell="H654" sqref="H654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93" customWidth="1"/>
    <col min="9" max="9" width="11" customWidth="1"/>
  </cols>
  <sheetData>
    <row r="1" spans="1:8" x14ac:dyDescent="0.25">
      <c r="C1" s="448" t="s">
        <v>864</v>
      </c>
      <c r="D1" s="448"/>
      <c r="E1" s="448"/>
      <c r="F1" s="1"/>
    </row>
    <row r="2" spans="1:8" x14ac:dyDescent="0.25">
      <c r="C2" s="448" t="s">
        <v>7</v>
      </c>
      <c r="D2" s="448"/>
      <c r="E2" s="448"/>
    </row>
    <row r="3" spans="1:8" x14ac:dyDescent="0.25">
      <c r="C3" s="448" t="s">
        <v>6</v>
      </c>
      <c r="D3" s="448"/>
      <c r="E3" s="448"/>
    </row>
    <row r="4" spans="1:8" x14ac:dyDescent="0.25">
      <c r="C4" s="448" t="s">
        <v>104</v>
      </c>
      <c r="D4" s="448"/>
      <c r="E4" s="448"/>
    </row>
    <row r="5" spans="1:8" x14ac:dyDescent="0.25">
      <c r="C5" s="448" t="s">
        <v>1083</v>
      </c>
      <c r="D5" s="448"/>
      <c r="E5" s="448"/>
    </row>
    <row r="6" spans="1:8" x14ac:dyDescent="0.25">
      <c r="C6" s="448" t="s">
        <v>1084</v>
      </c>
      <c r="D6" s="448"/>
      <c r="E6" s="448"/>
    </row>
    <row r="7" spans="1:8" x14ac:dyDescent="0.25">
      <c r="C7" s="4" t="s">
        <v>1133</v>
      </c>
      <c r="D7" s="4"/>
      <c r="E7" s="4"/>
    </row>
    <row r="8" spans="1:8" x14ac:dyDescent="0.25">
      <c r="C8" s="448" t="s">
        <v>1229</v>
      </c>
      <c r="D8" s="448"/>
      <c r="E8" s="448"/>
    </row>
    <row r="9" spans="1:8" x14ac:dyDescent="0.25">
      <c r="C9" s="448"/>
      <c r="D9" s="448"/>
      <c r="E9" s="448"/>
    </row>
    <row r="10" spans="1:8" ht="18.75" customHeight="1" x14ac:dyDescent="0.25">
      <c r="A10" s="650" t="s">
        <v>1082</v>
      </c>
      <c r="B10" s="650"/>
      <c r="C10" s="650"/>
      <c r="D10" s="650"/>
      <c r="E10" s="650"/>
      <c r="F10" s="650"/>
      <c r="G10" s="650"/>
    </row>
    <row r="11" spans="1:8" ht="18.75" customHeight="1" x14ac:dyDescent="0.25">
      <c r="A11" s="650"/>
      <c r="B11" s="650"/>
      <c r="C11" s="650"/>
      <c r="D11" s="650"/>
      <c r="E11" s="650"/>
      <c r="F11" s="650"/>
      <c r="G11" s="650"/>
    </row>
    <row r="12" spans="1:8" ht="63" customHeight="1" x14ac:dyDescent="0.25">
      <c r="A12" s="650"/>
      <c r="B12" s="650"/>
      <c r="C12" s="650"/>
      <c r="D12" s="650"/>
      <c r="E12" s="650"/>
      <c r="F12" s="650"/>
      <c r="G12" s="650"/>
    </row>
    <row r="13" spans="1:8" ht="15.75" x14ac:dyDescent="0.25">
      <c r="B13" s="425"/>
      <c r="H13" s="593" t="s">
        <v>633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51" t="s">
        <v>3</v>
      </c>
      <c r="E14" s="652"/>
      <c r="F14" s="653"/>
      <c r="G14" s="50" t="s">
        <v>4</v>
      </c>
      <c r="H14" s="542" t="s">
        <v>5</v>
      </c>
    </row>
    <row r="15" spans="1:8" ht="15.75" x14ac:dyDescent="0.25">
      <c r="A15" s="83" t="s">
        <v>8</v>
      </c>
      <c r="B15" s="38"/>
      <c r="C15" s="38"/>
      <c r="D15" s="236"/>
      <c r="E15" s="237"/>
      <c r="F15" s="238"/>
      <c r="G15" s="38"/>
      <c r="H15" s="537">
        <f>SUM(H16,H172,H185,H254,H297,H448,H519,H631,H638,H513)</f>
        <v>378545510</v>
      </c>
    </row>
    <row r="16" spans="1:8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94">
        <f>SUM(H17,H22,H36,H82,H104,H109,H99,H77)</f>
        <v>35022082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47">
        <f>SUM(H18)</f>
        <v>1451462</v>
      </c>
    </row>
    <row r="18" spans="1:8" ht="18.75" customHeight="1" x14ac:dyDescent="0.25">
      <c r="A18" s="27" t="s">
        <v>115</v>
      </c>
      <c r="B18" s="28" t="s">
        <v>10</v>
      </c>
      <c r="C18" s="28" t="s">
        <v>12</v>
      </c>
      <c r="D18" s="245" t="s">
        <v>489</v>
      </c>
      <c r="E18" s="246" t="s">
        <v>487</v>
      </c>
      <c r="F18" s="247" t="s">
        <v>488</v>
      </c>
      <c r="G18" s="28"/>
      <c r="H18" s="540">
        <f>SUM(H19)</f>
        <v>1451462</v>
      </c>
    </row>
    <row r="19" spans="1:8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487</v>
      </c>
      <c r="F19" s="250" t="s">
        <v>488</v>
      </c>
      <c r="G19" s="2"/>
      <c r="H19" s="541">
        <f>SUM(H20)</f>
        <v>1451462</v>
      </c>
    </row>
    <row r="20" spans="1:8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487</v>
      </c>
      <c r="F20" s="250" t="s">
        <v>492</v>
      </c>
      <c r="G20" s="2"/>
      <c r="H20" s="541">
        <f>SUM(H21)</f>
        <v>1451462</v>
      </c>
    </row>
    <row r="21" spans="1:8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487</v>
      </c>
      <c r="F21" s="250" t="s">
        <v>492</v>
      </c>
      <c r="G21" s="2" t="s">
        <v>13</v>
      </c>
      <c r="H21" s="542">
        <f>SUM(прил9!I21)</f>
        <v>1451462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47">
        <f>SUM(H23,H28,H32)</f>
        <v>537965</v>
      </c>
    </row>
    <row r="23" spans="1:8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490</v>
      </c>
      <c r="E23" s="258" t="s">
        <v>487</v>
      </c>
      <c r="F23" s="259" t="s">
        <v>488</v>
      </c>
      <c r="G23" s="28"/>
      <c r="H23" s="540">
        <f>SUM(H24)</f>
        <v>60000</v>
      </c>
    </row>
    <row r="24" spans="1:8" ht="48.75" customHeight="1" x14ac:dyDescent="0.25">
      <c r="A24" s="77" t="s">
        <v>118</v>
      </c>
      <c r="B24" s="2" t="s">
        <v>10</v>
      </c>
      <c r="C24" s="2" t="s">
        <v>15</v>
      </c>
      <c r="D24" s="260" t="s">
        <v>491</v>
      </c>
      <c r="E24" s="261" t="s">
        <v>487</v>
      </c>
      <c r="F24" s="262" t="s">
        <v>488</v>
      </c>
      <c r="G24" s="44"/>
      <c r="H24" s="541">
        <f>SUM(H25)</f>
        <v>60000</v>
      </c>
    </row>
    <row r="25" spans="1:8" ht="49.5" customHeight="1" x14ac:dyDescent="0.25">
      <c r="A25" s="77" t="s">
        <v>494</v>
      </c>
      <c r="B25" s="2" t="s">
        <v>10</v>
      </c>
      <c r="C25" s="2" t="s">
        <v>15</v>
      </c>
      <c r="D25" s="260" t="s">
        <v>491</v>
      </c>
      <c r="E25" s="261" t="s">
        <v>10</v>
      </c>
      <c r="F25" s="262" t="s">
        <v>488</v>
      </c>
      <c r="G25" s="44"/>
      <c r="H25" s="541">
        <f>SUM(H26)</f>
        <v>60000</v>
      </c>
    </row>
    <row r="26" spans="1:8" ht="18.75" customHeight="1" x14ac:dyDescent="0.25">
      <c r="A26" s="77" t="s">
        <v>119</v>
      </c>
      <c r="B26" s="2" t="s">
        <v>10</v>
      </c>
      <c r="C26" s="2" t="s">
        <v>15</v>
      </c>
      <c r="D26" s="260" t="s">
        <v>491</v>
      </c>
      <c r="E26" s="261" t="s">
        <v>10</v>
      </c>
      <c r="F26" s="262" t="s">
        <v>493</v>
      </c>
      <c r="G26" s="44"/>
      <c r="H26" s="541">
        <f>SUM(H27)</f>
        <v>60000</v>
      </c>
    </row>
    <row r="27" spans="1:8" ht="34.5" customHeight="1" x14ac:dyDescent="0.25">
      <c r="A27" s="87" t="s">
        <v>673</v>
      </c>
      <c r="B27" s="2" t="s">
        <v>10</v>
      </c>
      <c r="C27" s="2" t="s">
        <v>15</v>
      </c>
      <c r="D27" s="260" t="s">
        <v>491</v>
      </c>
      <c r="E27" s="261" t="s">
        <v>10</v>
      </c>
      <c r="F27" s="262" t="s">
        <v>493</v>
      </c>
      <c r="G27" s="2" t="s">
        <v>16</v>
      </c>
      <c r="H27" s="543">
        <f>SUM(прил9!I388)</f>
        <v>60000</v>
      </c>
    </row>
    <row r="28" spans="1:8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487</v>
      </c>
      <c r="F28" s="247" t="s">
        <v>488</v>
      </c>
      <c r="G28" s="28"/>
      <c r="H28" s="540">
        <f>SUM(H29)</f>
        <v>477965</v>
      </c>
    </row>
    <row r="29" spans="1:8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487</v>
      </c>
      <c r="F29" s="250" t="s">
        <v>488</v>
      </c>
      <c r="G29" s="2"/>
      <c r="H29" s="541">
        <f>SUM(H30)</f>
        <v>477965</v>
      </c>
    </row>
    <row r="30" spans="1:8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487</v>
      </c>
      <c r="F30" s="250" t="s">
        <v>492</v>
      </c>
      <c r="G30" s="2"/>
      <c r="H30" s="541">
        <f>SUM(H31)</f>
        <v>477965</v>
      </c>
    </row>
    <row r="31" spans="1:8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487</v>
      </c>
      <c r="F31" s="250" t="s">
        <v>492</v>
      </c>
      <c r="G31" s="2" t="s">
        <v>13</v>
      </c>
      <c r="H31" s="542">
        <f>SUM(прил9!I392)</f>
        <v>477965</v>
      </c>
    </row>
    <row r="32" spans="1:8" ht="33.75" hidden="1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487</v>
      </c>
      <c r="F32" s="247" t="s">
        <v>488</v>
      </c>
      <c r="G32" s="28"/>
      <c r="H32" s="540">
        <f>SUM(H33)</f>
        <v>0</v>
      </c>
    </row>
    <row r="33" spans="1:8" ht="16.5" hidden="1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487</v>
      </c>
      <c r="F33" s="250" t="s">
        <v>488</v>
      </c>
      <c r="G33" s="2"/>
      <c r="H33" s="541">
        <f>SUM(H34)</f>
        <v>0</v>
      </c>
    </row>
    <row r="34" spans="1:8" ht="33.75" hidden="1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487</v>
      </c>
      <c r="F34" s="250" t="s">
        <v>492</v>
      </c>
      <c r="G34" s="2"/>
      <c r="H34" s="541">
        <f>SUM(H35)</f>
        <v>0</v>
      </c>
    </row>
    <row r="35" spans="1:8" ht="47.25" hidden="1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487</v>
      </c>
      <c r="F35" s="250" t="s">
        <v>492</v>
      </c>
      <c r="G35" s="2" t="s">
        <v>13</v>
      </c>
      <c r="H35" s="542">
        <f>SUM(прил9!I396)</f>
        <v>0</v>
      </c>
    </row>
    <row r="36" spans="1:8" ht="48.75" customHeight="1" x14ac:dyDescent="0.25">
      <c r="A36" s="88" t="s">
        <v>19</v>
      </c>
      <c r="B36" s="23" t="s">
        <v>10</v>
      </c>
      <c r="C36" s="23" t="s">
        <v>20</v>
      </c>
      <c r="D36" s="242"/>
      <c r="E36" s="243"/>
      <c r="F36" s="244"/>
      <c r="G36" s="23"/>
      <c r="H36" s="547">
        <f>SUM(H37,H50,H55,H60,H67,H72+H44)</f>
        <v>16180207</v>
      </c>
    </row>
    <row r="37" spans="1:8" ht="36.75" customHeight="1" x14ac:dyDescent="0.25">
      <c r="A37" s="76" t="s">
        <v>124</v>
      </c>
      <c r="B37" s="28" t="s">
        <v>10</v>
      </c>
      <c r="C37" s="28" t="s">
        <v>20</v>
      </c>
      <c r="D37" s="251" t="s">
        <v>199</v>
      </c>
      <c r="E37" s="252" t="s">
        <v>487</v>
      </c>
      <c r="F37" s="253" t="s">
        <v>488</v>
      </c>
      <c r="G37" s="28"/>
      <c r="H37" s="540">
        <f>SUM(H38)</f>
        <v>896000</v>
      </c>
    </row>
    <row r="38" spans="1:8" ht="66.75" customHeight="1" x14ac:dyDescent="0.25">
      <c r="A38" s="77" t="s">
        <v>125</v>
      </c>
      <c r="B38" s="2" t="s">
        <v>10</v>
      </c>
      <c r="C38" s="2" t="s">
        <v>20</v>
      </c>
      <c r="D38" s="263" t="s">
        <v>232</v>
      </c>
      <c r="E38" s="264" t="s">
        <v>487</v>
      </c>
      <c r="F38" s="265" t="s">
        <v>488</v>
      </c>
      <c r="G38" s="2"/>
      <c r="H38" s="541">
        <f>SUM(H39)</f>
        <v>896000</v>
      </c>
    </row>
    <row r="39" spans="1:8" ht="33.75" customHeight="1" x14ac:dyDescent="0.25">
      <c r="A39" s="77" t="s">
        <v>495</v>
      </c>
      <c r="B39" s="2" t="s">
        <v>10</v>
      </c>
      <c r="C39" s="2" t="s">
        <v>20</v>
      </c>
      <c r="D39" s="263" t="s">
        <v>232</v>
      </c>
      <c r="E39" s="264" t="s">
        <v>10</v>
      </c>
      <c r="F39" s="265" t="s">
        <v>488</v>
      </c>
      <c r="G39" s="2"/>
      <c r="H39" s="541">
        <f>SUM(H40+H42)</f>
        <v>896000</v>
      </c>
    </row>
    <row r="40" spans="1:8" ht="47.25" customHeight="1" x14ac:dyDescent="0.25">
      <c r="A40" s="86" t="s">
        <v>87</v>
      </c>
      <c r="B40" s="2" t="s">
        <v>10</v>
      </c>
      <c r="C40" s="2" t="s">
        <v>20</v>
      </c>
      <c r="D40" s="266" t="s">
        <v>232</v>
      </c>
      <c r="E40" s="267" t="s">
        <v>10</v>
      </c>
      <c r="F40" s="268" t="s">
        <v>496</v>
      </c>
      <c r="G40" s="2"/>
      <c r="H40" s="541">
        <f>SUM(H41)</f>
        <v>888000</v>
      </c>
    </row>
    <row r="41" spans="1:8" ht="49.5" customHeight="1" x14ac:dyDescent="0.25">
      <c r="A41" s="86" t="s">
        <v>86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496</v>
      </c>
      <c r="G41" s="2" t="s">
        <v>13</v>
      </c>
      <c r="H41" s="542">
        <f>SUM(прил9!I27)</f>
        <v>888000</v>
      </c>
    </row>
    <row r="42" spans="1:8" ht="31.5" customHeight="1" x14ac:dyDescent="0.25">
      <c r="A42" s="81" t="s">
        <v>114</v>
      </c>
      <c r="B42" s="2" t="s">
        <v>10</v>
      </c>
      <c r="C42" s="2" t="s">
        <v>20</v>
      </c>
      <c r="D42" s="263" t="s">
        <v>232</v>
      </c>
      <c r="E42" s="264" t="s">
        <v>10</v>
      </c>
      <c r="F42" s="265" t="s">
        <v>497</v>
      </c>
      <c r="G42" s="2"/>
      <c r="H42" s="541">
        <f>SUM(H43)</f>
        <v>8000</v>
      </c>
    </row>
    <row r="43" spans="1:8" ht="30.75" customHeight="1" x14ac:dyDescent="0.25">
      <c r="A43" s="91" t="s">
        <v>673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497</v>
      </c>
      <c r="G43" s="2" t="s">
        <v>16</v>
      </c>
      <c r="H43" s="542">
        <f>SUM(прил9!I29)</f>
        <v>8000</v>
      </c>
    </row>
    <row r="44" spans="1:8" ht="49.5" customHeight="1" x14ac:dyDescent="0.25">
      <c r="A44" s="27" t="s">
        <v>138</v>
      </c>
      <c r="B44" s="28" t="s">
        <v>10</v>
      </c>
      <c r="C44" s="28" t="s">
        <v>20</v>
      </c>
      <c r="D44" s="257" t="s">
        <v>513</v>
      </c>
      <c r="E44" s="258" t="s">
        <v>487</v>
      </c>
      <c r="F44" s="259" t="s">
        <v>488</v>
      </c>
      <c r="G44" s="28"/>
      <c r="H44" s="540">
        <f>SUM(H45)</f>
        <v>238467</v>
      </c>
    </row>
    <row r="45" spans="1:8" ht="66" customHeight="1" x14ac:dyDescent="0.25">
      <c r="A45" s="55" t="s">
        <v>139</v>
      </c>
      <c r="B45" s="2" t="s">
        <v>10</v>
      </c>
      <c r="C45" s="2" t="s">
        <v>20</v>
      </c>
      <c r="D45" s="260" t="s">
        <v>616</v>
      </c>
      <c r="E45" s="261" t="s">
        <v>487</v>
      </c>
      <c r="F45" s="262" t="s">
        <v>488</v>
      </c>
      <c r="G45" s="44"/>
      <c r="H45" s="541">
        <f>SUM(H46)</f>
        <v>238467</v>
      </c>
    </row>
    <row r="46" spans="1:8" ht="48.75" customHeight="1" x14ac:dyDescent="0.25">
      <c r="A46" s="77" t="s">
        <v>514</v>
      </c>
      <c r="B46" s="2" t="s">
        <v>10</v>
      </c>
      <c r="C46" s="2" t="s">
        <v>20</v>
      </c>
      <c r="D46" s="260" t="s">
        <v>616</v>
      </c>
      <c r="E46" s="261" t="s">
        <v>10</v>
      </c>
      <c r="F46" s="262" t="s">
        <v>488</v>
      </c>
      <c r="G46" s="44"/>
      <c r="H46" s="541">
        <f>SUM(+H47)</f>
        <v>238467</v>
      </c>
    </row>
    <row r="47" spans="1:8" ht="17.25" customHeight="1" x14ac:dyDescent="0.25">
      <c r="A47" s="77" t="s">
        <v>618</v>
      </c>
      <c r="B47" s="2" t="s">
        <v>10</v>
      </c>
      <c r="C47" s="2" t="s">
        <v>20</v>
      </c>
      <c r="D47" s="260" t="s">
        <v>211</v>
      </c>
      <c r="E47" s="261" t="s">
        <v>10</v>
      </c>
      <c r="F47" s="262" t="s">
        <v>617</v>
      </c>
      <c r="G47" s="44"/>
      <c r="H47" s="541">
        <f>SUM(H48:H49)</f>
        <v>238467</v>
      </c>
    </row>
    <row r="48" spans="1:8" ht="30.75" customHeight="1" x14ac:dyDescent="0.25">
      <c r="A48" s="87" t="s">
        <v>673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617</v>
      </c>
      <c r="G48" s="2" t="s">
        <v>16</v>
      </c>
      <c r="H48" s="543">
        <f>SUM(прил9!I36)</f>
        <v>211250</v>
      </c>
    </row>
    <row r="49" spans="1:8" s="614" customFormat="1" ht="18" customHeight="1" x14ac:dyDescent="0.25">
      <c r="A49" s="3" t="s">
        <v>18</v>
      </c>
      <c r="B49" s="2" t="s">
        <v>10</v>
      </c>
      <c r="C49" s="2" t="s">
        <v>20</v>
      </c>
      <c r="D49" s="260" t="s">
        <v>211</v>
      </c>
      <c r="E49" s="261" t="s">
        <v>10</v>
      </c>
      <c r="F49" s="262" t="s">
        <v>617</v>
      </c>
      <c r="G49" s="2" t="s">
        <v>17</v>
      </c>
      <c r="H49" s="543">
        <f>SUM(прил9!I37)</f>
        <v>27217</v>
      </c>
    </row>
    <row r="50" spans="1:8" ht="35.25" customHeight="1" x14ac:dyDescent="0.25">
      <c r="A50" s="76" t="s">
        <v>117</v>
      </c>
      <c r="B50" s="28" t="s">
        <v>10</v>
      </c>
      <c r="C50" s="28" t="s">
        <v>20</v>
      </c>
      <c r="D50" s="257" t="s">
        <v>490</v>
      </c>
      <c r="E50" s="258" t="s">
        <v>487</v>
      </c>
      <c r="F50" s="259" t="s">
        <v>488</v>
      </c>
      <c r="G50" s="28"/>
      <c r="H50" s="540">
        <f>SUM(H51)</f>
        <v>1189981</v>
      </c>
    </row>
    <row r="51" spans="1:8" ht="62.25" customHeight="1" x14ac:dyDescent="0.25">
      <c r="A51" s="77" t="s">
        <v>130</v>
      </c>
      <c r="B51" s="2" t="s">
        <v>10</v>
      </c>
      <c r="C51" s="2" t="s">
        <v>20</v>
      </c>
      <c r="D51" s="260" t="s">
        <v>491</v>
      </c>
      <c r="E51" s="261" t="s">
        <v>487</v>
      </c>
      <c r="F51" s="262" t="s">
        <v>488</v>
      </c>
      <c r="G51" s="44"/>
      <c r="H51" s="541">
        <f>SUM(H52)</f>
        <v>1189981</v>
      </c>
    </row>
    <row r="52" spans="1:8" ht="49.5" customHeight="1" x14ac:dyDescent="0.25">
      <c r="A52" s="77" t="s">
        <v>494</v>
      </c>
      <c r="B52" s="2" t="s">
        <v>10</v>
      </c>
      <c r="C52" s="2" t="s">
        <v>20</v>
      </c>
      <c r="D52" s="260" t="s">
        <v>491</v>
      </c>
      <c r="E52" s="261" t="s">
        <v>10</v>
      </c>
      <c r="F52" s="262" t="s">
        <v>488</v>
      </c>
      <c r="G52" s="44"/>
      <c r="H52" s="541">
        <f>SUM(H53)</f>
        <v>1189981</v>
      </c>
    </row>
    <row r="53" spans="1:8" ht="17.25" customHeight="1" x14ac:dyDescent="0.25">
      <c r="A53" s="77" t="s">
        <v>119</v>
      </c>
      <c r="B53" s="2" t="s">
        <v>10</v>
      </c>
      <c r="C53" s="2" t="s">
        <v>20</v>
      </c>
      <c r="D53" s="260" t="s">
        <v>491</v>
      </c>
      <c r="E53" s="261" t="s">
        <v>10</v>
      </c>
      <c r="F53" s="262" t="s">
        <v>493</v>
      </c>
      <c r="G53" s="44"/>
      <c r="H53" s="541">
        <f>SUM(H54)</f>
        <v>1189981</v>
      </c>
    </row>
    <row r="54" spans="1:8" ht="33" customHeight="1" x14ac:dyDescent="0.25">
      <c r="A54" s="87" t="s">
        <v>673</v>
      </c>
      <c r="B54" s="2" t="s">
        <v>10</v>
      </c>
      <c r="C54" s="2" t="s">
        <v>20</v>
      </c>
      <c r="D54" s="260" t="s">
        <v>491</v>
      </c>
      <c r="E54" s="261" t="s">
        <v>10</v>
      </c>
      <c r="F54" s="262" t="s">
        <v>493</v>
      </c>
      <c r="G54" s="2" t="s">
        <v>16</v>
      </c>
      <c r="H54" s="543">
        <f>SUM(прил9!I42)</f>
        <v>1189981</v>
      </c>
    </row>
    <row r="55" spans="1:8" ht="38.25" customHeight="1" x14ac:dyDescent="0.25">
      <c r="A55" s="76" t="s">
        <v>131</v>
      </c>
      <c r="B55" s="28" t="s">
        <v>10</v>
      </c>
      <c r="C55" s="28" t="s">
        <v>20</v>
      </c>
      <c r="D55" s="245" t="s">
        <v>499</v>
      </c>
      <c r="E55" s="246" t="s">
        <v>487</v>
      </c>
      <c r="F55" s="247" t="s">
        <v>488</v>
      </c>
      <c r="G55" s="28"/>
      <c r="H55" s="540">
        <f>SUM(H56)</f>
        <v>192826</v>
      </c>
    </row>
    <row r="56" spans="1:8" ht="50.25" customHeight="1" x14ac:dyDescent="0.25">
      <c r="A56" s="77" t="s">
        <v>678</v>
      </c>
      <c r="B56" s="2" t="s">
        <v>10</v>
      </c>
      <c r="C56" s="2" t="s">
        <v>20</v>
      </c>
      <c r="D56" s="248" t="s">
        <v>203</v>
      </c>
      <c r="E56" s="249" t="s">
        <v>487</v>
      </c>
      <c r="F56" s="250" t="s">
        <v>488</v>
      </c>
      <c r="G56" s="2"/>
      <c r="H56" s="541">
        <f>SUM(H57)</f>
        <v>192826</v>
      </c>
    </row>
    <row r="57" spans="1:8" ht="33.75" customHeight="1" x14ac:dyDescent="0.25">
      <c r="A57" s="77" t="s">
        <v>498</v>
      </c>
      <c r="B57" s="2" t="s">
        <v>10</v>
      </c>
      <c r="C57" s="2" t="s">
        <v>20</v>
      </c>
      <c r="D57" s="248" t="s">
        <v>203</v>
      </c>
      <c r="E57" s="249" t="s">
        <v>10</v>
      </c>
      <c r="F57" s="250" t="s">
        <v>488</v>
      </c>
      <c r="G57" s="2"/>
      <c r="H57" s="541">
        <f>SUM(H58)</f>
        <v>192826</v>
      </c>
    </row>
    <row r="58" spans="1:8" ht="18" customHeight="1" x14ac:dyDescent="0.25">
      <c r="A58" s="90" t="s">
        <v>90</v>
      </c>
      <c r="B58" s="2" t="s">
        <v>10</v>
      </c>
      <c r="C58" s="2" t="s">
        <v>20</v>
      </c>
      <c r="D58" s="248" t="s">
        <v>203</v>
      </c>
      <c r="E58" s="249" t="s">
        <v>10</v>
      </c>
      <c r="F58" s="250" t="s">
        <v>500</v>
      </c>
      <c r="G58" s="2"/>
      <c r="H58" s="541">
        <f>SUM(H59)</f>
        <v>192826</v>
      </c>
    </row>
    <row r="59" spans="1:8" ht="48.75" customHeight="1" x14ac:dyDescent="0.25">
      <c r="A59" s="86" t="s">
        <v>86</v>
      </c>
      <c r="B59" s="2" t="s">
        <v>10</v>
      </c>
      <c r="C59" s="2" t="s">
        <v>20</v>
      </c>
      <c r="D59" s="248" t="s">
        <v>203</v>
      </c>
      <c r="E59" s="249" t="s">
        <v>10</v>
      </c>
      <c r="F59" s="250" t="s">
        <v>500</v>
      </c>
      <c r="G59" s="2" t="s">
        <v>13</v>
      </c>
      <c r="H59" s="543">
        <f>SUM(прил9!I47)</f>
        <v>192826</v>
      </c>
    </row>
    <row r="60" spans="1:8" ht="34.5" customHeight="1" x14ac:dyDescent="0.25">
      <c r="A60" s="96" t="s">
        <v>126</v>
      </c>
      <c r="B60" s="28" t="s">
        <v>10</v>
      </c>
      <c r="C60" s="28" t="s">
        <v>20</v>
      </c>
      <c r="D60" s="245" t="s">
        <v>502</v>
      </c>
      <c r="E60" s="246" t="s">
        <v>487</v>
      </c>
      <c r="F60" s="247" t="s">
        <v>488</v>
      </c>
      <c r="G60" s="28"/>
      <c r="H60" s="540">
        <f>SUM(H61)</f>
        <v>592000</v>
      </c>
    </row>
    <row r="61" spans="1:8" ht="48.75" customHeight="1" x14ac:dyDescent="0.25">
      <c r="A61" s="91" t="s">
        <v>127</v>
      </c>
      <c r="B61" s="2" t="s">
        <v>10</v>
      </c>
      <c r="C61" s="2" t="s">
        <v>20</v>
      </c>
      <c r="D61" s="248" t="s">
        <v>204</v>
      </c>
      <c r="E61" s="249" t="s">
        <v>487</v>
      </c>
      <c r="F61" s="250" t="s">
        <v>488</v>
      </c>
      <c r="G61" s="2"/>
      <c r="H61" s="541">
        <f>SUM(H62)</f>
        <v>592000</v>
      </c>
    </row>
    <row r="62" spans="1:8" ht="48.75" customHeight="1" x14ac:dyDescent="0.25">
      <c r="A62" s="92" t="s">
        <v>501</v>
      </c>
      <c r="B62" s="2" t="s">
        <v>10</v>
      </c>
      <c r="C62" s="2" t="s">
        <v>20</v>
      </c>
      <c r="D62" s="248" t="s">
        <v>204</v>
      </c>
      <c r="E62" s="249" t="s">
        <v>10</v>
      </c>
      <c r="F62" s="250" t="s">
        <v>488</v>
      </c>
      <c r="G62" s="2"/>
      <c r="H62" s="541">
        <f>SUM(H63+H65)</f>
        <v>592000</v>
      </c>
    </row>
    <row r="63" spans="1:8" ht="47.25" x14ac:dyDescent="0.25">
      <c r="A63" s="86" t="s">
        <v>952</v>
      </c>
      <c r="B63" s="2" t="s">
        <v>10</v>
      </c>
      <c r="C63" s="2" t="s">
        <v>20</v>
      </c>
      <c r="D63" s="248" t="s">
        <v>204</v>
      </c>
      <c r="E63" s="249" t="s">
        <v>10</v>
      </c>
      <c r="F63" s="250" t="s">
        <v>503</v>
      </c>
      <c r="G63" s="2"/>
      <c r="H63" s="541">
        <f>SUM(H64)</f>
        <v>296000</v>
      </c>
    </row>
    <row r="64" spans="1:8" ht="45.75" customHeight="1" x14ac:dyDescent="0.25">
      <c r="A64" s="86" t="s">
        <v>86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503</v>
      </c>
      <c r="G64" s="2" t="s">
        <v>13</v>
      </c>
      <c r="H64" s="542">
        <f>SUM(прил9!I52)</f>
        <v>296000</v>
      </c>
    </row>
    <row r="65" spans="1:8" ht="31.5" x14ac:dyDescent="0.25">
      <c r="A65" s="86" t="s">
        <v>89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504</v>
      </c>
      <c r="G65" s="2"/>
      <c r="H65" s="541">
        <f>SUM(H66)</f>
        <v>296000</v>
      </c>
    </row>
    <row r="66" spans="1:8" ht="48.75" customHeight="1" x14ac:dyDescent="0.25">
      <c r="A66" s="86" t="s">
        <v>86</v>
      </c>
      <c r="B66" s="2" t="s">
        <v>10</v>
      </c>
      <c r="C66" s="2" t="s">
        <v>20</v>
      </c>
      <c r="D66" s="248" t="s">
        <v>204</v>
      </c>
      <c r="E66" s="249" t="s">
        <v>10</v>
      </c>
      <c r="F66" s="250" t="s">
        <v>504</v>
      </c>
      <c r="G66" s="2" t="s">
        <v>13</v>
      </c>
      <c r="H66" s="543">
        <f>SUM(прил9!I54)</f>
        <v>296000</v>
      </c>
    </row>
    <row r="67" spans="1:8" ht="31.5" x14ac:dyDescent="0.25">
      <c r="A67" s="76" t="s">
        <v>128</v>
      </c>
      <c r="B67" s="28" t="s">
        <v>10</v>
      </c>
      <c r="C67" s="28" t="s">
        <v>20</v>
      </c>
      <c r="D67" s="245" t="s">
        <v>205</v>
      </c>
      <c r="E67" s="246" t="s">
        <v>487</v>
      </c>
      <c r="F67" s="247" t="s">
        <v>488</v>
      </c>
      <c r="G67" s="28"/>
      <c r="H67" s="540">
        <f>SUM(H68)</f>
        <v>296000</v>
      </c>
    </row>
    <row r="68" spans="1:8" ht="49.5" customHeight="1" x14ac:dyDescent="0.25">
      <c r="A68" s="77" t="s">
        <v>129</v>
      </c>
      <c r="B68" s="2" t="s">
        <v>10</v>
      </c>
      <c r="C68" s="2" t="s">
        <v>20</v>
      </c>
      <c r="D68" s="248" t="s">
        <v>206</v>
      </c>
      <c r="E68" s="249" t="s">
        <v>487</v>
      </c>
      <c r="F68" s="250" t="s">
        <v>488</v>
      </c>
      <c r="G68" s="44"/>
      <c r="H68" s="541">
        <f>SUM(H69)</f>
        <v>296000</v>
      </c>
    </row>
    <row r="69" spans="1:8" ht="33" customHeight="1" x14ac:dyDescent="0.25">
      <c r="A69" s="77" t="s">
        <v>505</v>
      </c>
      <c r="B69" s="2" t="s">
        <v>10</v>
      </c>
      <c r="C69" s="2" t="s">
        <v>20</v>
      </c>
      <c r="D69" s="248" t="s">
        <v>206</v>
      </c>
      <c r="E69" s="249" t="s">
        <v>12</v>
      </c>
      <c r="F69" s="250" t="s">
        <v>488</v>
      </c>
      <c r="G69" s="44"/>
      <c r="H69" s="541">
        <f>SUM(H70)</f>
        <v>296000</v>
      </c>
    </row>
    <row r="70" spans="1:8" ht="30.75" customHeight="1" x14ac:dyDescent="0.25">
      <c r="A70" s="3" t="s">
        <v>88</v>
      </c>
      <c r="B70" s="2" t="s">
        <v>10</v>
      </c>
      <c r="C70" s="2" t="s">
        <v>20</v>
      </c>
      <c r="D70" s="248" t="s">
        <v>206</v>
      </c>
      <c r="E70" s="249" t="s">
        <v>12</v>
      </c>
      <c r="F70" s="250" t="s">
        <v>506</v>
      </c>
      <c r="G70" s="2"/>
      <c r="H70" s="541">
        <f>SUM(H71)</f>
        <v>296000</v>
      </c>
    </row>
    <row r="71" spans="1:8" ht="47.25" customHeight="1" x14ac:dyDescent="0.25">
      <c r="A71" s="86" t="s">
        <v>86</v>
      </c>
      <c r="B71" s="2" t="s">
        <v>10</v>
      </c>
      <c r="C71" s="2" t="s">
        <v>20</v>
      </c>
      <c r="D71" s="248" t="s">
        <v>206</v>
      </c>
      <c r="E71" s="249" t="s">
        <v>12</v>
      </c>
      <c r="F71" s="250" t="s">
        <v>506</v>
      </c>
      <c r="G71" s="2" t="s">
        <v>13</v>
      </c>
      <c r="H71" s="543">
        <f>SUM(прил9!I59)</f>
        <v>296000</v>
      </c>
    </row>
    <row r="72" spans="1:8" ht="15.75" x14ac:dyDescent="0.25">
      <c r="A72" s="27" t="s">
        <v>132</v>
      </c>
      <c r="B72" s="28" t="s">
        <v>10</v>
      </c>
      <c r="C72" s="28" t="s">
        <v>20</v>
      </c>
      <c r="D72" s="245" t="s">
        <v>207</v>
      </c>
      <c r="E72" s="246" t="s">
        <v>487</v>
      </c>
      <c r="F72" s="247" t="s">
        <v>488</v>
      </c>
      <c r="G72" s="28"/>
      <c r="H72" s="540">
        <f>SUM(H73)</f>
        <v>12774933</v>
      </c>
    </row>
    <row r="73" spans="1:8" ht="15.75" x14ac:dyDescent="0.25">
      <c r="A73" s="3" t="s">
        <v>133</v>
      </c>
      <c r="B73" s="2" t="s">
        <v>10</v>
      </c>
      <c r="C73" s="2" t="s">
        <v>20</v>
      </c>
      <c r="D73" s="248" t="s">
        <v>208</v>
      </c>
      <c r="E73" s="249" t="s">
        <v>487</v>
      </c>
      <c r="F73" s="250" t="s">
        <v>488</v>
      </c>
      <c r="G73" s="2"/>
      <c r="H73" s="541">
        <f>SUM(H74)</f>
        <v>12774933</v>
      </c>
    </row>
    <row r="74" spans="1:8" ht="31.5" x14ac:dyDescent="0.25">
      <c r="A74" s="3" t="s">
        <v>85</v>
      </c>
      <c r="B74" s="2" t="s">
        <v>10</v>
      </c>
      <c r="C74" s="2" t="s">
        <v>20</v>
      </c>
      <c r="D74" s="248" t="s">
        <v>208</v>
      </c>
      <c r="E74" s="249" t="s">
        <v>487</v>
      </c>
      <c r="F74" s="250" t="s">
        <v>492</v>
      </c>
      <c r="G74" s="2"/>
      <c r="H74" s="541">
        <f>SUM(H75:H76)</f>
        <v>12774933</v>
      </c>
    </row>
    <row r="75" spans="1:8" ht="47.25" customHeight="1" x14ac:dyDescent="0.25">
      <c r="A75" s="86" t="s">
        <v>86</v>
      </c>
      <c r="B75" s="2" t="s">
        <v>10</v>
      </c>
      <c r="C75" s="2" t="s">
        <v>20</v>
      </c>
      <c r="D75" s="248" t="s">
        <v>208</v>
      </c>
      <c r="E75" s="249" t="s">
        <v>487</v>
      </c>
      <c r="F75" s="250" t="s">
        <v>492</v>
      </c>
      <c r="G75" s="2" t="s">
        <v>13</v>
      </c>
      <c r="H75" s="542">
        <f>SUM(прил9!I63)</f>
        <v>12756868</v>
      </c>
    </row>
    <row r="76" spans="1:8" ht="16.5" customHeight="1" x14ac:dyDescent="0.25">
      <c r="A76" s="3" t="s">
        <v>18</v>
      </c>
      <c r="B76" s="2" t="s">
        <v>10</v>
      </c>
      <c r="C76" s="2" t="s">
        <v>20</v>
      </c>
      <c r="D76" s="248" t="s">
        <v>208</v>
      </c>
      <c r="E76" s="249" t="s">
        <v>487</v>
      </c>
      <c r="F76" s="250" t="s">
        <v>492</v>
      </c>
      <c r="G76" s="2" t="s">
        <v>17</v>
      </c>
      <c r="H76" s="542">
        <f>SUM(прил9!I64)</f>
        <v>18065</v>
      </c>
    </row>
    <row r="77" spans="1:8" ht="15.75" x14ac:dyDescent="0.25">
      <c r="A77" s="88" t="s">
        <v>1018</v>
      </c>
      <c r="B77" s="23" t="s">
        <v>10</v>
      </c>
      <c r="C77" s="56" t="s">
        <v>110</v>
      </c>
      <c r="D77" s="269"/>
      <c r="E77" s="270"/>
      <c r="F77" s="271"/>
      <c r="G77" s="23"/>
      <c r="H77" s="547">
        <f>SUM(H78)</f>
        <v>11350</v>
      </c>
    </row>
    <row r="78" spans="1:8" ht="15.75" x14ac:dyDescent="0.25">
      <c r="A78" s="76" t="s">
        <v>195</v>
      </c>
      <c r="B78" s="28" t="s">
        <v>10</v>
      </c>
      <c r="C78" s="42" t="s">
        <v>110</v>
      </c>
      <c r="D78" s="251" t="s">
        <v>215</v>
      </c>
      <c r="E78" s="252" t="s">
        <v>487</v>
      </c>
      <c r="F78" s="253" t="s">
        <v>488</v>
      </c>
      <c r="G78" s="28"/>
      <c r="H78" s="540">
        <f>SUM(H79)</f>
        <v>11350</v>
      </c>
    </row>
    <row r="79" spans="1:8" ht="15.75" x14ac:dyDescent="0.25">
      <c r="A79" s="89" t="s">
        <v>194</v>
      </c>
      <c r="B79" s="2" t="s">
        <v>10</v>
      </c>
      <c r="C79" s="8" t="s">
        <v>110</v>
      </c>
      <c r="D79" s="266" t="s">
        <v>215</v>
      </c>
      <c r="E79" s="267" t="s">
        <v>487</v>
      </c>
      <c r="F79" s="268" t="s">
        <v>488</v>
      </c>
      <c r="G79" s="2"/>
      <c r="H79" s="541">
        <f>SUM(H80)</f>
        <v>11350</v>
      </c>
    </row>
    <row r="80" spans="1:8" ht="47.25" x14ac:dyDescent="0.25">
      <c r="A80" s="3" t="s">
        <v>1019</v>
      </c>
      <c r="B80" s="2" t="s">
        <v>10</v>
      </c>
      <c r="C80" s="8" t="s">
        <v>110</v>
      </c>
      <c r="D80" s="266" t="s">
        <v>215</v>
      </c>
      <c r="E80" s="267" t="s">
        <v>487</v>
      </c>
      <c r="F80" s="421">
        <v>51200</v>
      </c>
      <c r="G80" s="2"/>
      <c r="H80" s="541">
        <f>SUM(H81)</f>
        <v>11350</v>
      </c>
    </row>
    <row r="81" spans="1:8" ht="31.5" x14ac:dyDescent="0.25">
      <c r="A81" s="91" t="s">
        <v>673</v>
      </c>
      <c r="B81" s="2" t="s">
        <v>10</v>
      </c>
      <c r="C81" s="8" t="s">
        <v>110</v>
      </c>
      <c r="D81" s="266" t="s">
        <v>215</v>
      </c>
      <c r="E81" s="267" t="s">
        <v>487</v>
      </c>
      <c r="F81" s="421">
        <v>51200</v>
      </c>
      <c r="G81" s="2" t="s">
        <v>16</v>
      </c>
      <c r="H81" s="542">
        <f>SUM(прил9!I69)</f>
        <v>11350</v>
      </c>
    </row>
    <row r="82" spans="1:8" ht="32.25" customHeight="1" x14ac:dyDescent="0.25">
      <c r="A82" s="88" t="s">
        <v>74</v>
      </c>
      <c r="B82" s="23" t="s">
        <v>10</v>
      </c>
      <c r="C82" s="23" t="s">
        <v>73</v>
      </c>
      <c r="D82" s="242"/>
      <c r="E82" s="243"/>
      <c r="F82" s="244"/>
      <c r="G82" s="23"/>
      <c r="H82" s="547">
        <f>SUM(H83,H88,H93)</f>
        <v>2996716</v>
      </c>
    </row>
    <row r="83" spans="1:8" ht="38.25" customHeight="1" x14ac:dyDescent="0.25">
      <c r="A83" s="76" t="s">
        <v>117</v>
      </c>
      <c r="B83" s="28" t="s">
        <v>10</v>
      </c>
      <c r="C83" s="28" t="s">
        <v>73</v>
      </c>
      <c r="D83" s="245" t="s">
        <v>490</v>
      </c>
      <c r="E83" s="246" t="s">
        <v>487</v>
      </c>
      <c r="F83" s="247" t="s">
        <v>488</v>
      </c>
      <c r="G83" s="28"/>
      <c r="H83" s="540">
        <f>SUM(H84)</f>
        <v>498770</v>
      </c>
    </row>
    <row r="84" spans="1:8" ht="62.25" customHeight="1" x14ac:dyDescent="0.25">
      <c r="A84" s="77" t="s">
        <v>130</v>
      </c>
      <c r="B84" s="2" t="s">
        <v>10</v>
      </c>
      <c r="C84" s="2" t="s">
        <v>73</v>
      </c>
      <c r="D84" s="248" t="s">
        <v>491</v>
      </c>
      <c r="E84" s="249" t="s">
        <v>487</v>
      </c>
      <c r="F84" s="250" t="s">
        <v>488</v>
      </c>
      <c r="G84" s="44"/>
      <c r="H84" s="541">
        <f>SUM(H85)</f>
        <v>498770</v>
      </c>
    </row>
    <row r="85" spans="1:8" ht="48.75" customHeight="1" x14ac:dyDescent="0.25">
      <c r="A85" s="77" t="s">
        <v>494</v>
      </c>
      <c r="B85" s="2" t="s">
        <v>10</v>
      </c>
      <c r="C85" s="2" t="s">
        <v>73</v>
      </c>
      <c r="D85" s="248" t="s">
        <v>491</v>
      </c>
      <c r="E85" s="249" t="s">
        <v>10</v>
      </c>
      <c r="F85" s="250" t="s">
        <v>488</v>
      </c>
      <c r="G85" s="44"/>
      <c r="H85" s="541">
        <f>SUM(H86)</f>
        <v>498770</v>
      </c>
    </row>
    <row r="86" spans="1:8" ht="18" customHeight="1" x14ac:dyDescent="0.25">
      <c r="A86" s="77" t="s">
        <v>119</v>
      </c>
      <c r="B86" s="2" t="s">
        <v>10</v>
      </c>
      <c r="C86" s="2" t="s">
        <v>73</v>
      </c>
      <c r="D86" s="248" t="s">
        <v>491</v>
      </c>
      <c r="E86" s="249" t="s">
        <v>10</v>
      </c>
      <c r="F86" s="250" t="s">
        <v>493</v>
      </c>
      <c r="G86" s="44"/>
      <c r="H86" s="541">
        <f>SUM(H87)</f>
        <v>498770</v>
      </c>
    </row>
    <row r="87" spans="1:8" ht="31.5" customHeight="1" x14ac:dyDescent="0.25">
      <c r="A87" s="91" t="s">
        <v>673</v>
      </c>
      <c r="B87" s="2" t="s">
        <v>10</v>
      </c>
      <c r="C87" s="2" t="s">
        <v>73</v>
      </c>
      <c r="D87" s="248" t="s">
        <v>491</v>
      </c>
      <c r="E87" s="249" t="s">
        <v>10</v>
      </c>
      <c r="F87" s="250" t="s">
        <v>493</v>
      </c>
      <c r="G87" s="2" t="s">
        <v>16</v>
      </c>
      <c r="H87" s="543">
        <f>SUM(прил9!I294)</f>
        <v>498770</v>
      </c>
    </row>
    <row r="88" spans="1:8" s="37" customFormat="1" ht="64.5" customHeight="1" x14ac:dyDescent="0.25">
      <c r="A88" s="76" t="s">
        <v>142</v>
      </c>
      <c r="B88" s="28" t="s">
        <v>10</v>
      </c>
      <c r="C88" s="28" t="s">
        <v>73</v>
      </c>
      <c r="D88" s="245" t="s">
        <v>218</v>
      </c>
      <c r="E88" s="246" t="s">
        <v>487</v>
      </c>
      <c r="F88" s="247" t="s">
        <v>488</v>
      </c>
      <c r="G88" s="28"/>
      <c r="H88" s="540">
        <f>SUM(H89)</f>
        <v>26000</v>
      </c>
    </row>
    <row r="89" spans="1:8" s="37" customFormat="1" ht="94.5" customHeight="1" x14ac:dyDescent="0.25">
      <c r="A89" s="77" t="s">
        <v>158</v>
      </c>
      <c r="B89" s="2" t="s">
        <v>10</v>
      </c>
      <c r="C89" s="2" t="s">
        <v>73</v>
      </c>
      <c r="D89" s="248" t="s">
        <v>220</v>
      </c>
      <c r="E89" s="249" t="s">
        <v>487</v>
      </c>
      <c r="F89" s="250" t="s">
        <v>488</v>
      </c>
      <c r="G89" s="2"/>
      <c r="H89" s="541">
        <f>SUM(H90)</f>
        <v>26000</v>
      </c>
    </row>
    <row r="90" spans="1:8" s="37" customFormat="1" ht="48.75" customHeight="1" x14ac:dyDescent="0.25">
      <c r="A90" s="77" t="s">
        <v>507</v>
      </c>
      <c r="B90" s="2" t="s">
        <v>10</v>
      </c>
      <c r="C90" s="2" t="s">
        <v>73</v>
      </c>
      <c r="D90" s="248" t="s">
        <v>220</v>
      </c>
      <c r="E90" s="249" t="s">
        <v>10</v>
      </c>
      <c r="F90" s="250" t="s">
        <v>488</v>
      </c>
      <c r="G90" s="2"/>
      <c r="H90" s="541">
        <f>SUM(H91)</f>
        <v>26000</v>
      </c>
    </row>
    <row r="91" spans="1:8" s="37" customFormat="1" ht="15.75" customHeight="1" x14ac:dyDescent="0.25">
      <c r="A91" s="3" t="s">
        <v>111</v>
      </c>
      <c r="B91" s="2" t="s">
        <v>10</v>
      </c>
      <c r="C91" s="2" t="s">
        <v>73</v>
      </c>
      <c r="D91" s="248" t="s">
        <v>220</v>
      </c>
      <c r="E91" s="249" t="s">
        <v>10</v>
      </c>
      <c r="F91" s="250" t="s">
        <v>508</v>
      </c>
      <c r="G91" s="2"/>
      <c r="H91" s="541">
        <f>SUM(H92)</f>
        <v>26000</v>
      </c>
    </row>
    <row r="92" spans="1:8" s="37" customFormat="1" ht="33" customHeight="1" x14ac:dyDescent="0.25">
      <c r="A92" s="91" t="s">
        <v>673</v>
      </c>
      <c r="B92" s="2" t="s">
        <v>10</v>
      </c>
      <c r="C92" s="2" t="s">
        <v>73</v>
      </c>
      <c r="D92" s="248" t="s">
        <v>220</v>
      </c>
      <c r="E92" s="249" t="s">
        <v>10</v>
      </c>
      <c r="F92" s="250" t="s">
        <v>508</v>
      </c>
      <c r="G92" s="2" t="s">
        <v>16</v>
      </c>
      <c r="H92" s="542">
        <f>SUM(прил9!I299)</f>
        <v>26000</v>
      </c>
    </row>
    <row r="93" spans="1:8" ht="33" customHeight="1" x14ac:dyDescent="0.25">
      <c r="A93" s="27" t="s">
        <v>134</v>
      </c>
      <c r="B93" s="28" t="s">
        <v>10</v>
      </c>
      <c r="C93" s="28" t="s">
        <v>73</v>
      </c>
      <c r="D93" s="245" t="s">
        <v>230</v>
      </c>
      <c r="E93" s="246" t="s">
        <v>487</v>
      </c>
      <c r="F93" s="247" t="s">
        <v>488</v>
      </c>
      <c r="G93" s="28"/>
      <c r="H93" s="540">
        <f>SUM(H94)</f>
        <v>2471946</v>
      </c>
    </row>
    <row r="94" spans="1:8" ht="63" customHeight="1" x14ac:dyDescent="0.25">
      <c r="A94" s="3" t="s">
        <v>135</v>
      </c>
      <c r="B94" s="2" t="s">
        <v>10</v>
      </c>
      <c r="C94" s="2" t="s">
        <v>73</v>
      </c>
      <c r="D94" s="248" t="s">
        <v>231</v>
      </c>
      <c r="E94" s="249" t="s">
        <v>487</v>
      </c>
      <c r="F94" s="250" t="s">
        <v>488</v>
      </c>
      <c r="G94" s="2"/>
      <c r="H94" s="541">
        <f>SUM(H95)</f>
        <v>2471946</v>
      </c>
    </row>
    <row r="95" spans="1:8" ht="63" customHeight="1" x14ac:dyDescent="0.25">
      <c r="A95" s="3" t="s">
        <v>509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488</v>
      </c>
      <c r="G95" s="2"/>
      <c r="H95" s="541">
        <f>SUM(H96)</f>
        <v>2471946</v>
      </c>
    </row>
    <row r="96" spans="1:8" ht="30" customHeight="1" x14ac:dyDescent="0.25">
      <c r="A96" s="3" t="s">
        <v>85</v>
      </c>
      <c r="B96" s="2" t="s">
        <v>10</v>
      </c>
      <c r="C96" s="2" t="s">
        <v>73</v>
      </c>
      <c r="D96" s="248" t="s">
        <v>231</v>
      </c>
      <c r="E96" s="249" t="s">
        <v>10</v>
      </c>
      <c r="F96" s="250" t="s">
        <v>492</v>
      </c>
      <c r="G96" s="2"/>
      <c r="H96" s="541">
        <f>SUM(H97:H98)</f>
        <v>2471946</v>
      </c>
    </row>
    <row r="97" spans="1:9" ht="47.25" customHeight="1" x14ac:dyDescent="0.25">
      <c r="A97" s="86" t="s">
        <v>86</v>
      </c>
      <c r="B97" s="2" t="s">
        <v>10</v>
      </c>
      <c r="C97" s="2" t="s">
        <v>73</v>
      </c>
      <c r="D97" s="248" t="s">
        <v>231</v>
      </c>
      <c r="E97" s="249" t="s">
        <v>10</v>
      </c>
      <c r="F97" s="250" t="s">
        <v>492</v>
      </c>
      <c r="G97" s="2" t="s">
        <v>13</v>
      </c>
      <c r="H97" s="542">
        <f>SUM(прил9!I304)</f>
        <v>2468646</v>
      </c>
    </row>
    <row r="98" spans="1:9" ht="18" customHeight="1" x14ac:dyDescent="0.25">
      <c r="A98" s="3" t="s">
        <v>18</v>
      </c>
      <c r="B98" s="2" t="s">
        <v>10</v>
      </c>
      <c r="C98" s="2" t="s">
        <v>73</v>
      </c>
      <c r="D98" s="248" t="s">
        <v>231</v>
      </c>
      <c r="E98" s="249" t="s">
        <v>10</v>
      </c>
      <c r="F98" s="250" t="s">
        <v>492</v>
      </c>
      <c r="G98" s="2" t="s">
        <v>17</v>
      </c>
      <c r="H98" s="542">
        <f>SUM(прил9!I305)</f>
        <v>3300</v>
      </c>
    </row>
    <row r="99" spans="1:9" ht="18" hidden="1" customHeight="1" x14ac:dyDescent="0.25">
      <c r="A99" s="88" t="s">
        <v>1013</v>
      </c>
      <c r="B99" s="23" t="s">
        <v>10</v>
      </c>
      <c r="C99" s="56" t="s">
        <v>29</v>
      </c>
      <c r="D99" s="269"/>
      <c r="E99" s="270"/>
      <c r="F99" s="510"/>
      <c r="G99" s="23"/>
      <c r="H99" s="547">
        <f>SUM(H100)</f>
        <v>0</v>
      </c>
    </row>
    <row r="100" spans="1:9" ht="18" hidden="1" customHeight="1" x14ac:dyDescent="0.25">
      <c r="A100" s="76" t="s">
        <v>195</v>
      </c>
      <c r="B100" s="28" t="s">
        <v>10</v>
      </c>
      <c r="C100" s="42" t="s">
        <v>29</v>
      </c>
      <c r="D100" s="251" t="s">
        <v>214</v>
      </c>
      <c r="E100" s="252" t="s">
        <v>487</v>
      </c>
      <c r="F100" s="509" t="s">
        <v>488</v>
      </c>
      <c r="G100" s="28"/>
      <c r="H100" s="540">
        <f>SUM(H101)</f>
        <v>0</v>
      </c>
    </row>
    <row r="101" spans="1:9" ht="18" hidden="1" customHeight="1" x14ac:dyDescent="0.25">
      <c r="A101" s="89" t="s">
        <v>675</v>
      </c>
      <c r="B101" s="2" t="s">
        <v>10</v>
      </c>
      <c r="C101" s="8" t="s">
        <v>29</v>
      </c>
      <c r="D101" s="266" t="s">
        <v>677</v>
      </c>
      <c r="E101" s="267" t="s">
        <v>487</v>
      </c>
      <c r="F101" s="421" t="s">
        <v>488</v>
      </c>
      <c r="G101" s="2"/>
      <c r="H101" s="541">
        <f>SUM(H102)</f>
        <v>0</v>
      </c>
    </row>
    <row r="102" spans="1:9" ht="18" hidden="1" customHeight="1" x14ac:dyDescent="0.25">
      <c r="A102" s="3" t="s">
        <v>676</v>
      </c>
      <c r="B102" s="2" t="s">
        <v>10</v>
      </c>
      <c r="C102" s="8" t="s">
        <v>29</v>
      </c>
      <c r="D102" s="266" t="s">
        <v>677</v>
      </c>
      <c r="E102" s="267" t="s">
        <v>487</v>
      </c>
      <c r="F102" s="421" t="s">
        <v>674</v>
      </c>
      <c r="G102" s="2"/>
      <c r="H102" s="541">
        <f>SUM(H103)</f>
        <v>0</v>
      </c>
    </row>
    <row r="103" spans="1:9" ht="18" hidden="1" customHeight="1" x14ac:dyDescent="0.25">
      <c r="A103" s="91" t="s">
        <v>673</v>
      </c>
      <c r="B103" s="2" t="s">
        <v>10</v>
      </c>
      <c r="C103" s="8" t="s">
        <v>29</v>
      </c>
      <c r="D103" s="266" t="s">
        <v>677</v>
      </c>
      <c r="E103" s="267" t="s">
        <v>487</v>
      </c>
      <c r="F103" s="421" t="s">
        <v>674</v>
      </c>
      <c r="G103" s="2" t="s">
        <v>16</v>
      </c>
      <c r="H103" s="542">
        <f>SUM(прил9!I74)</f>
        <v>0</v>
      </c>
    </row>
    <row r="104" spans="1:9" ht="18" customHeight="1" x14ac:dyDescent="0.25">
      <c r="A104" s="88" t="s">
        <v>22</v>
      </c>
      <c r="B104" s="23" t="s">
        <v>10</v>
      </c>
      <c r="C104" s="40">
        <v>11</v>
      </c>
      <c r="D104" s="269"/>
      <c r="E104" s="270"/>
      <c r="F104" s="271"/>
      <c r="G104" s="22"/>
      <c r="H104" s="547">
        <f>SUM(H105)</f>
        <v>500000</v>
      </c>
    </row>
    <row r="105" spans="1:9" ht="16.5" customHeight="1" x14ac:dyDescent="0.25">
      <c r="A105" s="76" t="s">
        <v>91</v>
      </c>
      <c r="B105" s="28" t="s">
        <v>10</v>
      </c>
      <c r="C105" s="30">
        <v>11</v>
      </c>
      <c r="D105" s="251" t="s">
        <v>209</v>
      </c>
      <c r="E105" s="252" t="s">
        <v>487</v>
      </c>
      <c r="F105" s="253" t="s">
        <v>488</v>
      </c>
      <c r="G105" s="28"/>
      <c r="H105" s="540">
        <f>SUM(H106)</f>
        <v>500000</v>
      </c>
    </row>
    <row r="106" spans="1:9" ht="15" customHeight="1" x14ac:dyDescent="0.25">
      <c r="A106" s="89" t="s">
        <v>92</v>
      </c>
      <c r="B106" s="2" t="s">
        <v>10</v>
      </c>
      <c r="C106" s="406">
        <v>11</v>
      </c>
      <c r="D106" s="266" t="s">
        <v>210</v>
      </c>
      <c r="E106" s="267" t="s">
        <v>487</v>
      </c>
      <c r="F106" s="268" t="s">
        <v>488</v>
      </c>
      <c r="G106" s="2"/>
      <c r="H106" s="541">
        <f>SUM(H107)</f>
        <v>500000</v>
      </c>
    </row>
    <row r="107" spans="1:9" ht="16.5" customHeight="1" x14ac:dyDescent="0.25">
      <c r="A107" s="3" t="s">
        <v>112</v>
      </c>
      <c r="B107" s="2" t="s">
        <v>10</v>
      </c>
      <c r="C107" s="406">
        <v>11</v>
      </c>
      <c r="D107" s="266" t="s">
        <v>210</v>
      </c>
      <c r="E107" s="267" t="s">
        <v>487</v>
      </c>
      <c r="F107" s="268" t="s">
        <v>510</v>
      </c>
      <c r="G107" s="2"/>
      <c r="H107" s="541">
        <f>SUM(H108)</f>
        <v>500000</v>
      </c>
    </row>
    <row r="108" spans="1:9" ht="17.25" customHeight="1" x14ac:dyDescent="0.25">
      <c r="A108" s="3" t="s">
        <v>18</v>
      </c>
      <c r="B108" s="2" t="s">
        <v>10</v>
      </c>
      <c r="C108" s="406">
        <v>11</v>
      </c>
      <c r="D108" s="266" t="s">
        <v>210</v>
      </c>
      <c r="E108" s="267" t="s">
        <v>487</v>
      </c>
      <c r="F108" s="268" t="s">
        <v>510</v>
      </c>
      <c r="G108" s="2" t="s">
        <v>17</v>
      </c>
      <c r="H108" s="542">
        <f>SUM(прил9!I79)</f>
        <v>500000</v>
      </c>
    </row>
    <row r="109" spans="1:9" ht="15.75" x14ac:dyDescent="0.25">
      <c r="A109" s="88" t="s">
        <v>23</v>
      </c>
      <c r="B109" s="23" t="s">
        <v>10</v>
      </c>
      <c r="C109" s="40">
        <v>13</v>
      </c>
      <c r="D109" s="269"/>
      <c r="E109" s="270"/>
      <c r="F109" s="271"/>
      <c r="G109" s="22"/>
      <c r="H109" s="547">
        <f>SUM(H115+H120+H125+H144+H151+H166+H110+H134+H139+H162)</f>
        <v>13344382</v>
      </c>
    </row>
    <row r="110" spans="1:9" ht="33.75" customHeight="1" x14ac:dyDescent="0.25">
      <c r="A110" s="27" t="s">
        <v>164</v>
      </c>
      <c r="B110" s="28" t="s">
        <v>10</v>
      </c>
      <c r="C110" s="30">
        <v>13</v>
      </c>
      <c r="D110" s="245" t="s">
        <v>245</v>
      </c>
      <c r="E110" s="246" t="s">
        <v>487</v>
      </c>
      <c r="F110" s="247" t="s">
        <v>488</v>
      </c>
      <c r="G110" s="31"/>
      <c r="H110" s="540">
        <f>SUM(H111)</f>
        <v>51136</v>
      </c>
    </row>
    <row r="111" spans="1:9" ht="31.5" customHeight="1" x14ac:dyDescent="0.25">
      <c r="A111" s="3" t="s">
        <v>172</v>
      </c>
      <c r="B111" s="2" t="s">
        <v>10</v>
      </c>
      <c r="C111" s="2">
        <v>13</v>
      </c>
      <c r="D111" s="248" t="s">
        <v>578</v>
      </c>
      <c r="E111" s="249" t="s">
        <v>487</v>
      </c>
      <c r="F111" s="250" t="s">
        <v>488</v>
      </c>
      <c r="G111" s="2"/>
      <c r="H111" s="541">
        <f>SUM(H112)</f>
        <v>51136</v>
      </c>
    </row>
    <row r="112" spans="1:9" ht="15" customHeight="1" x14ac:dyDescent="0.25">
      <c r="A112" s="70" t="s">
        <v>903</v>
      </c>
      <c r="B112" s="2" t="s">
        <v>10</v>
      </c>
      <c r="C112" s="2">
        <v>13</v>
      </c>
      <c r="D112" s="248" t="s">
        <v>249</v>
      </c>
      <c r="E112" s="249" t="s">
        <v>12</v>
      </c>
      <c r="F112" s="250" t="s">
        <v>488</v>
      </c>
      <c r="G112" s="2"/>
      <c r="H112" s="541">
        <f>SUM(H113)</f>
        <v>51136</v>
      </c>
      <c r="I112" s="307"/>
    </row>
    <row r="113" spans="1:8" ht="32.25" customHeight="1" x14ac:dyDescent="0.25">
      <c r="A113" s="91" t="s">
        <v>550</v>
      </c>
      <c r="B113" s="2" t="s">
        <v>10</v>
      </c>
      <c r="C113" s="2">
        <v>13</v>
      </c>
      <c r="D113" s="248" t="s">
        <v>249</v>
      </c>
      <c r="E113" s="249" t="s">
        <v>12</v>
      </c>
      <c r="F113" s="268" t="s">
        <v>549</v>
      </c>
      <c r="G113" s="2"/>
      <c r="H113" s="541">
        <f>SUM(H114)</f>
        <v>51136</v>
      </c>
    </row>
    <row r="114" spans="1:8" ht="15.75" customHeight="1" x14ac:dyDescent="0.25">
      <c r="A114" s="92" t="s">
        <v>21</v>
      </c>
      <c r="B114" s="2" t="s">
        <v>10</v>
      </c>
      <c r="C114" s="2">
        <v>13</v>
      </c>
      <c r="D114" s="248" t="s">
        <v>249</v>
      </c>
      <c r="E114" s="249" t="s">
        <v>12</v>
      </c>
      <c r="F114" s="268" t="s">
        <v>549</v>
      </c>
      <c r="G114" s="2" t="s">
        <v>70</v>
      </c>
      <c r="H114" s="543">
        <f>SUM(прил9!I602)</f>
        <v>51136</v>
      </c>
    </row>
    <row r="115" spans="1:8" ht="33.75" customHeight="1" x14ac:dyDescent="0.25">
      <c r="A115" s="76" t="s">
        <v>137</v>
      </c>
      <c r="B115" s="28" t="s">
        <v>10</v>
      </c>
      <c r="C115" s="32">
        <v>13</v>
      </c>
      <c r="D115" s="275" t="s">
        <v>199</v>
      </c>
      <c r="E115" s="276" t="s">
        <v>487</v>
      </c>
      <c r="F115" s="277" t="s">
        <v>488</v>
      </c>
      <c r="G115" s="28"/>
      <c r="H115" s="540">
        <f>SUM(H116)</f>
        <v>124300</v>
      </c>
    </row>
    <row r="116" spans="1:8" ht="48.75" customHeight="1" x14ac:dyDescent="0.25">
      <c r="A116" s="89" t="s">
        <v>136</v>
      </c>
      <c r="B116" s="2" t="s">
        <v>10</v>
      </c>
      <c r="C116" s="6">
        <v>13</v>
      </c>
      <c r="D116" s="263" t="s">
        <v>233</v>
      </c>
      <c r="E116" s="264" t="s">
        <v>487</v>
      </c>
      <c r="F116" s="265" t="s">
        <v>488</v>
      </c>
      <c r="G116" s="2"/>
      <c r="H116" s="541">
        <f>SUM(H117)</f>
        <v>124300</v>
      </c>
    </row>
    <row r="117" spans="1:8" ht="36" customHeight="1" x14ac:dyDescent="0.25">
      <c r="A117" s="89" t="s">
        <v>511</v>
      </c>
      <c r="B117" s="2" t="s">
        <v>10</v>
      </c>
      <c r="C117" s="6">
        <v>13</v>
      </c>
      <c r="D117" s="263" t="s">
        <v>233</v>
      </c>
      <c r="E117" s="264" t="s">
        <v>10</v>
      </c>
      <c r="F117" s="265" t="s">
        <v>488</v>
      </c>
      <c r="G117" s="2"/>
      <c r="H117" s="541">
        <f>SUM(H118)</f>
        <v>124300</v>
      </c>
    </row>
    <row r="118" spans="1:8" ht="31.5" x14ac:dyDescent="0.25">
      <c r="A118" s="3" t="s">
        <v>93</v>
      </c>
      <c r="B118" s="2" t="s">
        <v>10</v>
      </c>
      <c r="C118" s="6">
        <v>13</v>
      </c>
      <c r="D118" s="263" t="s">
        <v>233</v>
      </c>
      <c r="E118" s="264" t="s">
        <v>10</v>
      </c>
      <c r="F118" s="265" t="s">
        <v>512</v>
      </c>
      <c r="G118" s="2"/>
      <c r="H118" s="541">
        <f>SUM(H119)</f>
        <v>124300</v>
      </c>
    </row>
    <row r="119" spans="1:8" ht="31.5" x14ac:dyDescent="0.25">
      <c r="A119" s="91" t="s">
        <v>94</v>
      </c>
      <c r="B119" s="2" t="s">
        <v>10</v>
      </c>
      <c r="C119" s="6">
        <v>13</v>
      </c>
      <c r="D119" s="263" t="s">
        <v>233</v>
      </c>
      <c r="E119" s="264" t="s">
        <v>10</v>
      </c>
      <c r="F119" s="265" t="s">
        <v>512</v>
      </c>
      <c r="G119" s="2" t="s">
        <v>81</v>
      </c>
      <c r="H119" s="542">
        <f>SUM(прил9!I311)</f>
        <v>124300</v>
      </c>
    </row>
    <row r="120" spans="1:8" ht="49.5" customHeight="1" x14ac:dyDescent="0.25">
      <c r="A120" s="27" t="s">
        <v>138</v>
      </c>
      <c r="B120" s="28" t="s">
        <v>10</v>
      </c>
      <c r="C120" s="30">
        <v>13</v>
      </c>
      <c r="D120" s="251" t="s">
        <v>513</v>
      </c>
      <c r="E120" s="252" t="s">
        <v>487</v>
      </c>
      <c r="F120" s="253" t="s">
        <v>488</v>
      </c>
      <c r="G120" s="28"/>
      <c r="H120" s="540">
        <f>SUM(H121)</f>
        <v>3000</v>
      </c>
    </row>
    <row r="121" spans="1:8" ht="63" customHeight="1" x14ac:dyDescent="0.25">
      <c r="A121" s="55" t="s">
        <v>139</v>
      </c>
      <c r="B121" s="2" t="s">
        <v>10</v>
      </c>
      <c r="C121" s="406">
        <v>13</v>
      </c>
      <c r="D121" s="266" t="s">
        <v>211</v>
      </c>
      <c r="E121" s="267" t="s">
        <v>487</v>
      </c>
      <c r="F121" s="268" t="s">
        <v>488</v>
      </c>
      <c r="G121" s="2"/>
      <c r="H121" s="541">
        <f>SUM(H122)</f>
        <v>3000</v>
      </c>
    </row>
    <row r="122" spans="1:8" ht="47.25" customHeight="1" x14ac:dyDescent="0.25">
      <c r="A122" s="55" t="s">
        <v>514</v>
      </c>
      <c r="B122" s="2" t="s">
        <v>10</v>
      </c>
      <c r="C122" s="406">
        <v>13</v>
      </c>
      <c r="D122" s="266" t="s">
        <v>211</v>
      </c>
      <c r="E122" s="267" t="s">
        <v>10</v>
      </c>
      <c r="F122" s="268" t="s">
        <v>488</v>
      </c>
      <c r="G122" s="2"/>
      <c r="H122" s="541">
        <f>SUM(H123)</f>
        <v>3000</v>
      </c>
    </row>
    <row r="123" spans="1:8" ht="17.25" customHeight="1" x14ac:dyDescent="0.25">
      <c r="A123" s="86" t="s">
        <v>516</v>
      </c>
      <c r="B123" s="2" t="s">
        <v>10</v>
      </c>
      <c r="C123" s="406">
        <v>13</v>
      </c>
      <c r="D123" s="266" t="s">
        <v>211</v>
      </c>
      <c r="E123" s="267" t="s">
        <v>10</v>
      </c>
      <c r="F123" s="268" t="s">
        <v>515</v>
      </c>
      <c r="G123" s="2"/>
      <c r="H123" s="541">
        <f>SUM(H124)</f>
        <v>3000</v>
      </c>
    </row>
    <row r="124" spans="1:8" ht="32.25" customHeight="1" x14ac:dyDescent="0.25">
      <c r="A124" s="91" t="s">
        <v>673</v>
      </c>
      <c r="B124" s="2" t="s">
        <v>10</v>
      </c>
      <c r="C124" s="406">
        <v>13</v>
      </c>
      <c r="D124" s="266" t="s">
        <v>211</v>
      </c>
      <c r="E124" s="267" t="s">
        <v>10</v>
      </c>
      <c r="F124" s="268" t="s">
        <v>515</v>
      </c>
      <c r="G124" s="2" t="s">
        <v>16</v>
      </c>
      <c r="H124" s="542">
        <f>SUM(прил9!I85)</f>
        <v>3000</v>
      </c>
    </row>
    <row r="125" spans="1:8" ht="48" customHeight="1" x14ac:dyDescent="0.25">
      <c r="A125" s="76" t="s">
        <v>197</v>
      </c>
      <c r="B125" s="28" t="s">
        <v>10</v>
      </c>
      <c r="C125" s="30">
        <v>13</v>
      </c>
      <c r="D125" s="251" t="s">
        <v>541</v>
      </c>
      <c r="E125" s="252" t="s">
        <v>487</v>
      </c>
      <c r="F125" s="253" t="s">
        <v>488</v>
      </c>
      <c r="G125" s="28"/>
      <c r="H125" s="540">
        <f>SUM(H126+H130)</f>
        <v>153408</v>
      </c>
    </row>
    <row r="126" spans="1:8" ht="79.5" customHeight="1" x14ac:dyDescent="0.25">
      <c r="A126" s="86" t="s">
        <v>255</v>
      </c>
      <c r="B126" s="2" t="s">
        <v>10</v>
      </c>
      <c r="C126" s="406">
        <v>13</v>
      </c>
      <c r="D126" s="266" t="s">
        <v>254</v>
      </c>
      <c r="E126" s="267" t="s">
        <v>487</v>
      </c>
      <c r="F126" s="268" t="s">
        <v>488</v>
      </c>
      <c r="G126" s="2"/>
      <c r="H126" s="541">
        <f>SUM(H127)</f>
        <v>51136</v>
      </c>
    </row>
    <row r="127" spans="1:8" ht="48.75" customHeight="1" x14ac:dyDescent="0.25">
      <c r="A127" s="3" t="s">
        <v>542</v>
      </c>
      <c r="B127" s="2" t="s">
        <v>10</v>
      </c>
      <c r="C127" s="406">
        <v>13</v>
      </c>
      <c r="D127" s="266" t="s">
        <v>254</v>
      </c>
      <c r="E127" s="267" t="s">
        <v>10</v>
      </c>
      <c r="F127" s="268" t="s">
        <v>488</v>
      </c>
      <c r="G127" s="2"/>
      <c r="H127" s="541">
        <f>SUM(H128)</f>
        <v>51136</v>
      </c>
    </row>
    <row r="128" spans="1:8" ht="33.75" customHeight="1" x14ac:dyDescent="0.25">
      <c r="A128" s="91" t="s">
        <v>550</v>
      </c>
      <c r="B128" s="2" t="s">
        <v>10</v>
      </c>
      <c r="C128" s="406">
        <v>13</v>
      </c>
      <c r="D128" s="266" t="s">
        <v>254</v>
      </c>
      <c r="E128" s="267" t="s">
        <v>10</v>
      </c>
      <c r="F128" s="268" t="s">
        <v>549</v>
      </c>
      <c r="G128" s="2"/>
      <c r="H128" s="541">
        <f>SUM(H129)</f>
        <v>51136</v>
      </c>
    </row>
    <row r="129" spans="1:8" ht="18" customHeight="1" x14ac:dyDescent="0.25">
      <c r="A129" s="92" t="s">
        <v>21</v>
      </c>
      <c r="B129" s="2" t="s">
        <v>10</v>
      </c>
      <c r="C129" s="406">
        <v>13</v>
      </c>
      <c r="D129" s="266" t="s">
        <v>254</v>
      </c>
      <c r="E129" s="267" t="s">
        <v>10</v>
      </c>
      <c r="F129" s="268" t="s">
        <v>549</v>
      </c>
      <c r="G129" s="2" t="s">
        <v>70</v>
      </c>
      <c r="H129" s="542">
        <f>SUM(прил9!I90)</f>
        <v>51136</v>
      </c>
    </row>
    <row r="130" spans="1:8" ht="48.75" customHeight="1" x14ac:dyDescent="0.25">
      <c r="A130" s="86" t="s">
        <v>198</v>
      </c>
      <c r="B130" s="2" t="s">
        <v>10</v>
      </c>
      <c r="C130" s="406">
        <v>13</v>
      </c>
      <c r="D130" s="266" t="s">
        <v>228</v>
      </c>
      <c r="E130" s="267" t="s">
        <v>487</v>
      </c>
      <c r="F130" s="268" t="s">
        <v>488</v>
      </c>
      <c r="G130" s="2"/>
      <c r="H130" s="541">
        <f>SUM(H131)</f>
        <v>102272</v>
      </c>
    </row>
    <row r="131" spans="1:8" ht="32.25" customHeight="1" x14ac:dyDescent="0.25">
      <c r="A131" s="3" t="s">
        <v>551</v>
      </c>
      <c r="B131" s="2" t="s">
        <v>10</v>
      </c>
      <c r="C131" s="406">
        <v>13</v>
      </c>
      <c r="D131" s="266" t="s">
        <v>228</v>
      </c>
      <c r="E131" s="267" t="s">
        <v>10</v>
      </c>
      <c r="F131" s="268" t="s">
        <v>488</v>
      </c>
      <c r="G131" s="2"/>
      <c r="H131" s="541">
        <f>SUM(H132)</f>
        <v>102272</v>
      </c>
    </row>
    <row r="132" spans="1:8" ht="32.25" customHeight="1" x14ac:dyDescent="0.25">
      <c r="A132" s="91" t="s">
        <v>550</v>
      </c>
      <c r="B132" s="2" t="s">
        <v>10</v>
      </c>
      <c r="C132" s="406">
        <v>13</v>
      </c>
      <c r="D132" s="266" t="s">
        <v>228</v>
      </c>
      <c r="E132" s="267" t="s">
        <v>10</v>
      </c>
      <c r="F132" s="268" t="s">
        <v>549</v>
      </c>
      <c r="G132" s="2"/>
      <c r="H132" s="541">
        <f>SUM(H133)</f>
        <v>102272</v>
      </c>
    </row>
    <row r="133" spans="1:8" ht="17.25" customHeight="1" x14ac:dyDescent="0.25">
      <c r="A133" s="92" t="s">
        <v>21</v>
      </c>
      <c r="B133" s="2" t="s">
        <v>10</v>
      </c>
      <c r="C133" s="406">
        <v>13</v>
      </c>
      <c r="D133" s="266" t="s">
        <v>228</v>
      </c>
      <c r="E133" s="267" t="s">
        <v>10</v>
      </c>
      <c r="F133" s="268" t="s">
        <v>549</v>
      </c>
      <c r="G133" s="2" t="s">
        <v>70</v>
      </c>
      <c r="H133" s="542">
        <f>SUM(прил9!I94)</f>
        <v>102272</v>
      </c>
    </row>
    <row r="134" spans="1:8" ht="31.5" customHeight="1" x14ac:dyDescent="0.25">
      <c r="A134" s="76" t="s">
        <v>131</v>
      </c>
      <c r="B134" s="28" t="s">
        <v>10</v>
      </c>
      <c r="C134" s="28">
        <v>13</v>
      </c>
      <c r="D134" s="245" t="s">
        <v>499</v>
      </c>
      <c r="E134" s="246" t="s">
        <v>487</v>
      </c>
      <c r="F134" s="247" t="s">
        <v>488</v>
      </c>
      <c r="G134" s="28"/>
      <c r="H134" s="540">
        <f>SUM(H135)</f>
        <v>202000</v>
      </c>
    </row>
    <row r="135" spans="1:8" ht="63" customHeight="1" x14ac:dyDescent="0.25">
      <c r="A135" s="77" t="s">
        <v>622</v>
      </c>
      <c r="B135" s="2" t="s">
        <v>10</v>
      </c>
      <c r="C135" s="2">
        <v>13</v>
      </c>
      <c r="D135" s="248" t="s">
        <v>621</v>
      </c>
      <c r="E135" s="249" t="s">
        <v>487</v>
      </c>
      <c r="F135" s="250" t="s">
        <v>488</v>
      </c>
      <c r="G135" s="2"/>
      <c r="H135" s="541">
        <f>SUM(H136)</f>
        <v>202000</v>
      </c>
    </row>
    <row r="136" spans="1:8" ht="33" customHeight="1" x14ac:dyDescent="0.25">
      <c r="A136" s="77" t="s">
        <v>623</v>
      </c>
      <c r="B136" s="2" t="s">
        <v>10</v>
      </c>
      <c r="C136" s="2">
        <v>13</v>
      </c>
      <c r="D136" s="248" t="s">
        <v>621</v>
      </c>
      <c r="E136" s="249" t="s">
        <v>10</v>
      </c>
      <c r="F136" s="250" t="s">
        <v>488</v>
      </c>
      <c r="G136" s="2"/>
      <c r="H136" s="541">
        <f>SUM(H137)</f>
        <v>202000</v>
      </c>
    </row>
    <row r="137" spans="1:8" ht="17.25" customHeight="1" x14ac:dyDescent="0.25">
      <c r="A137" s="90" t="s">
        <v>625</v>
      </c>
      <c r="B137" s="2" t="s">
        <v>10</v>
      </c>
      <c r="C137" s="2">
        <v>13</v>
      </c>
      <c r="D137" s="248" t="s">
        <v>621</v>
      </c>
      <c r="E137" s="249" t="s">
        <v>10</v>
      </c>
      <c r="F137" s="250" t="s">
        <v>624</v>
      </c>
      <c r="G137" s="2"/>
      <c r="H137" s="541">
        <f>SUM(H138)</f>
        <v>202000</v>
      </c>
    </row>
    <row r="138" spans="1:8" ht="31.5" customHeight="1" x14ac:dyDescent="0.25">
      <c r="A138" s="91" t="s">
        <v>673</v>
      </c>
      <c r="B138" s="2" t="s">
        <v>10</v>
      </c>
      <c r="C138" s="2">
        <v>13</v>
      </c>
      <c r="D138" s="248" t="s">
        <v>621</v>
      </c>
      <c r="E138" s="249" t="s">
        <v>10</v>
      </c>
      <c r="F138" s="250" t="s">
        <v>624</v>
      </c>
      <c r="G138" s="2" t="s">
        <v>16</v>
      </c>
      <c r="H138" s="543">
        <f>SUM(прил9!I99)</f>
        <v>202000</v>
      </c>
    </row>
    <row r="139" spans="1:8" ht="35.25" customHeight="1" x14ac:dyDescent="0.25">
      <c r="A139" s="96" t="s">
        <v>146</v>
      </c>
      <c r="B139" s="28" t="s">
        <v>10</v>
      </c>
      <c r="C139" s="28">
        <v>13</v>
      </c>
      <c r="D139" s="245" t="s">
        <v>524</v>
      </c>
      <c r="E139" s="246" t="s">
        <v>487</v>
      </c>
      <c r="F139" s="247" t="s">
        <v>488</v>
      </c>
      <c r="G139" s="28"/>
      <c r="H139" s="540">
        <f>SUM(H140)</f>
        <v>51136</v>
      </c>
    </row>
    <row r="140" spans="1:8" ht="63.75" customHeight="1" x14ac:dyDescent="0.25">
      <c r="A140" s="77" t="s">
        <v>147</v>
      </c>
      <c r="B140" s="2" t="s">
        <v>10</v>
      </c>
      <c r="C140" s="2">
        <v>13</v>
      </c>
      <c r="D140" s="290" t="s">
        <v>221</v>
      </c>
      <c r="E140" s="291" t="s">
        <v>487</v>
      </c>
      <c r="F140" s="292" t="s">
        <v>488</v>
      </c>
      <c r="G140" s="72"/>
      <c r="H140" s="544">
        <f>SUM(H141)</f>
        <v>51136</v>
      </c>
    </row>
    <row r="141" spans="1:8" ht="48" customHeight="1" x14ac:dyDescent="0.25">
      <c r="A141" s="77" t="s">
        <v>527</v>
      </c>
      <c r="B141" s="2" t="s">
        <v>10</v>
      </c>
      <c r="C141" s="2">
        <v>13</v>
      </c>
      <c r="D141" s="290" t="s">
        <v>221</v>
      </c>
      <c r="E141" s="291" t="s">
        <v>10</v>
      </c>
      <c r="F141" s="292" t="s">
        <v>488</v>
      </c>
      <c r="G141" s="72"/>
      <c r="H141" s="544">
        <f>SUM(H142)</f>
        <v>51136</v>
      </c>
    </row>
    <row r="142" spans="1:8" ht="30.75" customHeight="1" x14ac:dyDescent="0.25">
      <c r="A142" s="70" t="s">
        <v>550</v>
      </c>
      <c r="B142" s="2" t="s">
        <v>10</v>
      </c>
      <c r="C142" s="2">
        <v>13</v>
      </c>
      <c r="D142" s="290" t="s">
        <v>221</v>
      </c>
      <c r="E142" s="291" t="s">
        <v>10</v>
      </c>
      <c r="F142" s="292" t="s">
        <v>549</v>
      </c>
      <c r="G142" s="72"/>
      <c r="H142" s="544">
        <f>SUM(H143)</f>
        <v>51136</v>
      </c>
    </row>
    <row r="143" spans="1:8" ht="17.25" customHeight="1" x14ac:dyDescent="0.25">
      <c r="A143" s="94" t="s">
        <v>21</v>
      </c>
      <c r="B143" s="2" t="s">
        <v>10</v>
      </c>
      <c r="C143" s="2">
        <v>13</v>
      </c>
      <c r="D143" s="290" t="s">
        <v>221</v>
      </c>
      <c r="E143" s="291" t="s">
        <v>10</v>
      </c>
      <c r="F143" s="292" t="s">
        <v>549</v>
      </c>
      <c r="G143" s="72" t="s">
        <v>70</v>
      </c>
      <c r="H143" s="545">
        <f>SUM(прил9!I104)</f>
        <v>51136</v>
      </c>
    </row>
    <row r="144" spans="1:8" ht="31.5" x14ac:dyDescent="0.25">
      <c r="A144" s="76" t="s">
        <v>24</v>
      </c>
      <c r="B144" s="28" t="s">
        <v>10</v>
      </c>
      <c r="C144" s="30">
        <v>13</v>
      </c>
      <c r="D144" s="251" t="s">
        <v>212</v>
      </c>
      <c r="E144" s="252" t="s">
        <v>487</v>
      </c>
      <c r="F144" s="253" t="s">
        <v>488</v>
      </c>
      <c r="G144" s="28"/>
      <c r="H144" s="540">
        <f>SUM(H145)</f>
        <v>4429628</v>
      </c>
    </row>
    <row r="145" spans="1:8" ht="17.25" customHeight="1" x14ac:dyDescent="0.25">
      <c r="A145" s="86" t="s">
        <v>95</v>
      </c>
      <c r="B145" s="2" t="s">
        <v>10</v>
      </c>
      <c r="C145" s="406">
        <v>13</v>
      </c>
      <c r="D145" s="266" t="s">
        <v>213</v>
      </c>
      <c r="E145" s="267" t="s">
        <v>487</v>
      </c>
      <c r="F145" s="268" t="s">
        <v>488</v>
      </c>
      <c r="G145" s="2"/>
      <c r="H145" s="541">
        <f>SUM(H146+H148)</f>
        <v>4429628</v>
      </c>
    </row>
    <row r="146" spans="1:8" ht="16.5" hidden="1" customHeight="1" x14ac:dyDescent="0.25">
      <c r="A146" s="3" t="s">
        <v>112</v>
      </c>
      <c r="B146" s="2" t="s">
        <v>10</v>
      </c>
      <c r="C146" s="406">
        <v>13</v>
      </c>
      <c r="D146" s="266" t="s">
        <v>213</v>
      </c>
      <c r="E146" s="267" t="s">
        <v>487</v>
      </c>
      <c r="F146" s="268" t="s">
        <v>510</v>
      </c>
      <c r="G146" s="2"/>
      <c r="H146" s="541">
        <f>SUM(H147)</f>
        <v>0</v>
      </c>
    </row>
    <row r="147" spans="1:8" ht="31.5" hidden="1" customHeight="1" x14ac:dyDescent="0.25">
      <c r="A147" s="91" t="s">
        <v>673</v>
      </c>
      <c r="B147" s="2" t="s">
        <v>10</v>
      </c>
      <c r="C147" s="406">
        <v>13</v>
      </c>
      <c r="D147" s="266" t="s">
        <v>213</v>
      </c>
      <c r="E147" s="267" t="s">
        <v>487</v>
      </c>
      <c r="F147" s="268" t="s">
        <v>510</v>
      </c>
      <c r="G147" s="2" t="s">
        <v>16</v>
      </c>
      <c r="H147" s="543">
        <f>SUM(прил9!I108)</f>
        <v>0</v>
      </c>
    </row>
    <row r="148" spans="1:8" ht="16.5" customHeight="1" x14ac:dyDescent="0.25">
      <c r="A148" s="3" t="s">
        <v>113</v>
      </c>
      <c r="B148" s="2" t="s">
        <v>10</v>
      </c>
      <c r="C148" s="406">
        <v>13</v>
      </c>
      <c r="D148" s="266" t="s">
        <v>213</v>
      </c>
      <c r="E148" s="267" t="s">
        <v>487</v>
      </c>
      <c r="F148" s="268" t="s">
        <v>517</v>
      </c>
      <c r="G148" s="2"/>
      <c r="H148" s="541">
        <f>SUM(H149:H150)</f>
        <v>4429628</v>
      </c>
    </row>
    <row r="149" spans="1:8" ht="31.5" customHeight="1" x14ac:dyDescent="0.25">
      <c r="A149" s="91" t="s">
        <v>673</v>
      </c>
      <c r="B149" s="2" t="s">
        <v>10</v>
      </c>
      <c r="C149" s="406">
        <v>13</v>
      </c>
      <c r="D149" s="266" t="s">
        <v>213</v>
      </c>
      <c r="E149" s="267" t="s">
        <v>487</v>
      </c>
      <c r="F149" s="268" t="s">
        <v>517</v>
      </c>
      <c r="G149" s="2" t="s">
        <v>16</v>
      </c>
      <c r="H149" s="542">
        <f>SUM(прил9!I110)</f>
        <v>30000</v>
      </c>
    </row>
    <row r="150" spans="1:8" ht="15.75" customHeight="1" x14ac:dyDescent="0.25">
      <c r="A150" s="3" t="s">
        <v>18</v>
      </c>
      <c r="B150" s="2" t="s">
        <v>10</v>
      </c>
      <c r="C150" s="406">
        <v>13</v>
      </c>
      <c r="D150" s="266" t="s">
        <v>213</v>
      </c>
      <c r="E150" s="267" t="s">
        <v>487</v>
      </c>
      <c r="F150" s="268" t="s">
        <v>517</v>
      </c>
      <c r="G150" s="2" t="s">
        <v>17</v>
      </c>
      <c r="H150" s="542">
        <f>SUM(прил9!I315)</f>
        <v>4399628</v>
      </c>
    </row>
    <row r="151" spans="1:8" ht="18.75" customHeight="1" x14ac:dyDescent="0.25">
      <c r="A151" s="76" t="s">
        <v>195</v>
      </c>
      <c r="B151" s="28" t="s">
        <v>10</v>
      </c>
      <c r="C151" s="30">
        <v>13</v>
      </c>
      <c r="D151" s="251" t="s">
        <v>214</v>
      </c>
      <c r="E151" s="252" t="s">
        <v>487</v>
      </c>
      <c r="F151" s="253" t="s">
        <v>488</v>
      </c>
      <c r="G151" s="28"/>
      <c r="H151" s="540">
        <f>SUM(H152)</f>
        <v>1483704</v>
      </c>
    </row>
    <row r="152" spans="1:8" ht="16.5" customHeight="1" x14ac:dyDescent="0.25">
      <c r="A152" s="86" t="s">
        <v>194</v>
      </c>
      <c r="B152" s="2" t="s">
        <v>10</v>
      </c>
      <c r="C152" s="406">
        <v>13</v>
      </c>
      <c r="D152" s="266" t="s">
        <v>215</v>
      </c>
      <c r="E152" s="267" t="s">
        <v>487</v>
      </c>
      <c r="F152" s="268" t="s">
        <v>488</v>
      </c>
      <c r="G152" s="2"/>
      <c r="H152" s="541">
        <f>SUM(H153+H155+H157+H159)</f>
        <v>1483704</v>
      </c>
    </row>
    <row r="153" spans="1:8" ht="47.25" customHeight="1" x14ac:dyDescent="0.25">
      <c r="A153" s="86" t="s">
        <v>1197</v>
      </c>
      <c r="B153" s="2" t="s">
        <v>10</v>
      </c>
      <c r="C153" s="406">
        <v>13</v>
      </c>
      <c r="D153" s="266" t="s">
        <v>215</v>
      </c>
      <c r="E153" s="267" t="s">
        <v>487</v>
      </c>
      <c r="F153" s="421">
        <v>12712</v>
      </c>
      <c r="G153" s="2"/>
      <c r="H153" s="541">
        <f>SUM(H154)</f>
        <v>29600</v>
      </c>
    </row>
    <row r="154" spans="1:8" ht="48.75" customHeight="1" x14ac:dyDescent="0.25">
      <c r="A154" s="86" t="s">
        <v>86</v>
      </c>
      <c r="B154" s="2" t="s">
        <v>10</v>
      </c>
      <c r="C154" s="406">
        <v>13</v>
      </c>
      <c r="D154" s="266" t="s">
        <v>215</v>
      </c>
      <c r="E154" s="267" t="s">
        <v>487</v>
      </c>
      <c r="F154" s="421">
        <v>12712</v>
      </c>
      <c r="G154" s="2" t="s">
        <v>13</v>
      </c>
      <c r="H154" s="543">
        <f>SUM(прил9!I114)</f>
        <v>29600</v>
      </c>
    </row>
    <row r="155" spans="1:8" ht="16.5" customHeight="1" x14ac:dyDescent="0.25">
      <c r="A155" s="3" t="s">
        <v>196</v>
      </c>
      <c r="B155" s="2" t="s">
        <v>10</v>
      </c>
      <c r="C155" s="406">
        <v>13</v>
      </c>
      <c r="D155" s="266" t="s">
        <v>215</v>
      </c>
      <c r="E155" s="267" t="s">
        <v>487</v>
      </c>
      <c r="F155" s="268" t="s">
        <v>518</v>
      </c>
      <c r="G155" s="2"/>
      <c r="H155" s="541">
        <f>SUM(H156)</f>
        <v>90000</v>
      </c>
    </row>
    <row r="156" spans="1:8" ht="31.5" customHeight="1" x14ac:dyDescent="0.25">
      <c r="A156" s="415" t="s">
        <v>673</v>
      </c>
      <c r="B156" s="2" t="s">
        <v>10</v>
      </c>
      <c r="C156" s="406">
        <v>13</v>
      </c>
      <c r="D156" s="266" t="s">
        <v>215</v>
      </c>
      <c r="E156" s="267" t="s">
        <v>487</v>
      </c>
      <c r="F156" s="268" t="s">
        <v>518</v>
      </c>
      <c r="G156" s="2" t="s">
        <v>16</v>
      </c>
      <c r="H156" s="542">
        <f>SUM(прил9!I116)</f>
        <v>90000</v>
      </c>
    </row>
    <row r="157" spans="1:8" ht="32.25" customHeight="1" x14ac:dyDescent="0.25">
      <c r="A157" s="7" t="s">
        <v>664</v>
      </c>
      <c r="B157" s="2" t="s">
        <v>10</v>
      </c>
      <c r="C157" s="406">
        <v>13</v>
      </c>
      <c r="D157" s="266" t="s">
        <v>215</v>
      </c>
      <c r="E157" s="267" t="s">
        <v>487</v>
      </c>
      <c r="F157" s="268" t="s">
        <v>549</v>
      </c>
      <c r="G157" s="2"/>
      <c r="H157" s="541">
        <f>SUM(H158)</f>
        <v>60000</v>
      </c>
    </row>
    <row r="158" spans="1:8" ht="48.75" customHeight="1" x14ac:dyDescent="0.25">
      <c r="A158" s="7" t="s">
        <v>86</v>
      </c>
      <c r="B158" s="2" t="s">
        <v>10</v>
      </c>
      <c r="C158" s="406">
        <v>13</v>
      </c>
      <c r="D158" s="266" t="s">
        <v>215</v>
      </c>
      <c r="E158" s="267" t="s">
        <v>487</v>
      </c>
      <c r="F158" s="268" t="s">
        <v>549</v>
      </c>
      <c r="G158" s="2" t="s">
        <v>13</v>
      </c>
      <c r="H158" s="542">
        <f>SUM(прил9!I118)</f>
        <v>60000</v>
      </c>
    </row>
    <row r="159" spans="1:8" ht="34.5" customHeight="1" x14ac:dyDescent="0.25">
      <c r="A159" s="92" t="s">
        <v>1134</v>
      </c>
      <c r="B159" s="2" t="s">
        <v>10</v>
      </c>
      <c r="C159" s="406">
        <v>13</v>
      </c>
      <c r="D159" s="266" t="s">
        <v>215</v>
      </c>
      <c r="E159" s="267" t="s">
        <v>487</v>
      </c>
      <c r="F159" s="268" t="s">
        <v>519</v>
      </c>
      <c r="G159" s="2"/>
      <c r="H159" s="541">
        <f>SUM(H160:H161)</f>
        <v>1304104</v>
      </c>
    </row>
    <row r="160" spans="1:8" ht="47.25" customHeight="1" x14ac:dyDescent="0.25">
      <c r="A160" s="86" t="s">
        <v>86</v>
      </c>
      <c r="B160" s="2" t="s">
        <v>10</v>
      </c>
      <c r="C160" s="406">
        <v>13</v>
      </c>
      <c r="D160" s="266" t="s">
        <v>215</v>
      </c>
      <c r="E160" s="267" t="s">
        <v>487</v>
      </c>
      <c r="F160" s="268" t="s">
        <v>519</v>
      </c>
      <c r="G160" s="2" t="s">
        <v>13</v>
      </c>
      <c r="H160" s="542">
        <f>SUM(прил9!I120)</f>
        <v>882000</v>
      </c>
    </row>
    <row r="161" spans="1:8" ht="33" customHeight="1" x14ac:dyDescent="0.25">
      <c r="A161" s="91" t="s">
        <v>673</v>
      </c>
      <c r="B161" s="2" t="s">
        <v>10</v>
      </c>
      <c r="C161" s="406">
        <v>13</v>
      </c>
      <c r="D161" s="266" t="s">
        <v>215</v>
      </c>
      <c r="E161" s="267" t="s">
        <v>487</v>
      </c>
      <c r="F161" s="268" t="s">
        <v>519</v>
      </c>
      <c r="G161" s="2" t="s">
        <v>16</v>
      </c>
      <c r="H161" s="542">
        <f>SUM(прил9!I121)</f>
        <v>422104</v>
      </c>
    </row>
    <row r="162" spans="1:8" ht="18" customHeight="1" x14ac:dyDescent="0.25">
      <c r="A162" s="27" t="s">
        <v>91</v>
      </c>
      <c r="B162" s="28" t="s">
        <v>10</v>
      </c>
      <c r="C162" s="30">
        <v>13</v>
      </c>
      <c r="D162" s="257" t="s">
        <v>209</v>
      </c>
      <c r="E162" s="258" t="s">
        <v>487</v>
      </c>
      <c r="F162" s="259" t="s">
        <v>488</v>
      </c>
      <c r="G162" s="28"/>
      <c r="H162" s="540">
        <f>SUM(H163)</f>
        <v>100000</v>
      </c>
    </row>
    <row r="163" spans="1:8" ht="18" customHeight="1" x14ac:dyDescent="0.25">
      <c r="A163" s="92" t="s">
        <v>92</v>
      </c>
      <c r="B163" s="2" t="s">
        <v>10</v>
      </c>
      <c r="C163" s="406">
        <v>13</v>
      </c>
      <c r="D163" s="284" t="s">
        <v>210</v>
      </c>
      <c r="E163" s="267" t="s">
        <v>487</v>
      </c>
      <c r="F163" s="268" t="s">
        <v>488</v>
      </c>
      <c r="G163" s="2"/>
      <c r="H163" s="541">
        <f>SUM(H164)</f>
        <v>100000</v>
      </c>
    </row>
    <row r="164" spans="1:8" ht="18.75" customHeight="1" x14ac:dyDescent="0.25">
      <c r="A164" s="92" t="s">
        <v>686</v>
      </c>
      <c r="B164" s="2" t="s">
        <v>10</v>
      </c>
      <c r="C164" s="406">
        <v>13</v>
      </c>
      <c r="D164" s="284" t="s">
        <v>210</v>
      </c>
      <c r="E164" s="267" t="s">
        <v>487</v>
      </c>
      <c r="F164" s="421">
        <v>10030</v>
      </c>
      <c r="G164" s="2"/>
      <c r="H164" s="541">
        <f>SUM(H165)</f>
        <v>100000</v>
      </c>
    </row>
    <row r="165" spans="1:8" ht="18" customHeight="1" x14ac:dyDescent="0.25">
      <c r="A165" s="62" t="s">
        <v>40</v>
      </c>
      <c r="B165" s="2" t="s">
        <v>10</v>
      </c>
      <c r="C165" s="406">
        <v>13</v>
      </c>
      <c r="D165" s="284" t="s">
        <v>210</v>
      </c>
      <c r="E165" s="267" t="s">
        <v>487</v>
      </c>
      <c r="F165" s="421">
        <v>10030</v>
      </c>
      <c r="G165" s="2" t="s">
        <v>39</v>
      </c>
      <c r="H165" s="542">
        <f>SUM(прил9!I125)</f>
        <v>100000</v>
      </c>
    </row>
    <row r="166" spans="1:8" ht="33" customHeight="1" x14ac:dyDescent="0.25">
      <c r="A166" s="27" t="s">
        <v>140</v>
      </c>
      <c r="B166" s="28" t="s">
        <v>10</v>
      </c>
      <c r="C166" s="30">
        <v>13</v>
      </c>
      <c r="D166" s="251" t="s">
        <v>216</v>
      </c>
      <c r="E166" s="252" t="s">
        <v>487</v>
      </c>
      <c r="F166" s="253" t="s">
        <v>488</v>
      </c>
      <c r="G166" s="28"/>
      <c r="H166" s="540">
        <f>SUM(H167)</f>
        <v>6746070</v>
      </c>
    </row>
    <row r="167" spans="1:8" ht="33" customHeight="1" x14ac:dyDescent="0.25">
      <c r="A167" s="86" t="s">
        <v>141</v>
      </c>
      <c r="B167" s="2" t="s">
        <v>10</v>
      </c>
      <c r="C167" s="406">
        <v>13</v>
      </c>
      <c r="D167" s="266" t="s">
        <v>217</v>
      </c>
      <c r="E167" s="267" t="s">
        <v>487</v>
      </c>
      <c r="F167" s="268" t="s">
        <v>488</v>
      </c>
      <c r="G167" s="2"/>
      <c r="H167" s="541">
        <f>SUM(H168)</f>
        <v>6746070</v>
      </c>
    </row>
    <row r="168" spans="1:8" ht="31.5" x14ac:dyDescent="0.25">
      <c r="A168" s="3" t="s">
        <v>96</v>
      </c>
      <c r="B168" s="2" t="s">
        <v>10</v>
      </c>
      <c r="C168" s="406">
        <v>13</v>
      </c>
      <c r="D168" s="266" t="s">
        <v>217</v>
      </c>
      <c r="E168" s="267" t="s">
        <v>487</v>
      </c>
      <c r="F168" s="268" t="s">
        <v>520</v>
      </c>
      <c r="G168" s="2"/>
      <c r="H168" s="541">
        <f>SUM(H169:H171)</f>
        <v>6746070</v>
      </c>
    </row>
    <row r="169" spans="1:8" ht="46.5" customHeight="1" x14ac:dyDescent="0.25">
      <c r="A169" s="86" t="s">
        <v>86</v>
      </c>
      <c r="B169" s="2" t="s">
        <v>10</v>
      </c>
      <c r="C169" s="406">
        <v>13</v>
      </c>
      <c r="D169" s="266" t="s">
        <v>217</v>
      </c>
      <c r="E169" s="267" t="s">
        <v>487</v>
      </c>
      <c r="F169" s="268" t="s">
        <v>520</v>
      </c>
      <c r="G169" s="2" t="s">
        <v>13</v>
      </c>
      <c r="H169" s="542">
        <f>SUM(прил9!I129)</f>
        <v>3942266</v>
      </c>
    </row>
    <row r="170" spans="1:8" ht="30.75" customHeight="1" x14ac:dyDescent="0.25">
      <c r="A170" s="91" t="s">
        <v>673</v>
      </c>
      <c r="B170" s="2" t="s">
        <v>10</v>
      </c>
      <c r="C170" s="406">
        <v>13</v>
      </c>
      <c r="D170" s="266" t="s">
        <v>217</v>
      </c>
      <c r="E170" s="267" t="s">
        <v>487</v>
      </c>
      <c r="F170" s="268" t="s">
        <v>520</v>
      </c>
      <c r="G170" s="2" t="s">
        <v>16</v>
      </c>
      <c r="H170" s="542">
        <f>SUM(прил9!I130)</f>
        <v>2708561</v>
      </c>
    </row>
    <row r="171" spans="1:8" ht="15.75" customHeight="1" x14ac:dyDescent="0.25">
      <c r="A171" s="3" t="s">
        <v>18</v>
      </c>
      <c r="B171" s="2" t="s">
        <v>10</v>
      </c>
      <c r="C171" s="406">
        <v>13</v>
      </c>
      <c r="D171" s="266" t="s">
        <v>217</v>
      </c>
      <c r="E171" s="267" t="s">
        <v>487</v>
      </c>
      <c r="F171" s="268" t="s">
        <v>520</v>
      </c>
      <c r="G171" s="2" t="s">
        <v>17</v>
      </c>
      <c r="H171" s="542">
        <f>SUM(прил9!I131)</f>
        <v>95243</v>
      </c>
    </row>
    <row r="172" spans="1:8" ht="33" customHeight="1" x14ac:dyDescent="0.25">
      <c r="A172" s="75" t="s">
        <v>76</v>
      </c>
      <c r="B172" s="16" t="s">
        <v>15</v>
      </c>
      <c r="C172" s="39"/>
      <c r="D172" s="278"/>
      <c r="E172" s="279"/>
      <c r="F172" s="280"/>
      <c r="G172" s="15"/>
      <c r="H172" s="594">
        <f>SUM(H173)</f>
        <v>2157759</v>
      </c>
    </row>
    <row r="173" spans="1:8" ht="33.75" customHeight="1" x14ac:dyDescent="0.25">
      <c r="A173" s="88" t="s">
        <v>77</v>
      </c>
      <c r="B173" s="23" t="s">
        <v>15</v>
      </c>
      <c r="C173" s="56" t="s">
        <v>32</v>
      </c>
      <c r="D173" s="281"/>
      <c r="E173" s="282"/>
      <c r="F173" s="283"/>
      <c r="G173" s="22"/>
      <c r="H173" s="547">
        <f>SUM(H174)</f>
        <v>2157759</v>
      </c>
    </row>
    <row r="174" spans="1:8" ht="65.25" customHeight="1" x14ac:dyDescent="0.25">
      <c r="A174" s="76" t="s">
        <v>142</v>
      </c>
      <c r="B174" s="28" t="s">
        <v>15</v>
      </c>
      <c r="C174" s="42" t="s">
        <v>32</v>
      </c>
      <c r="D174" s="257" t="s">
        <v>218</v>
      </c>
      <c r="E174" s="258" t="s">
        <v>487</v>
      </c>
      <c r="F174" s="259" t="s">
        <v>488</v>
      </c>
      <c r="G174" s="28"/>
      <c r="H174" s="540">
        <f>SUM(H175+H181)</f>
        <v>2157759</v>
      </c>
    </row>
    <row r="175" spans="1:8" ht="95.25" customHeight="1" x14ac:dyDescent="0.25">
      <c r="A175" s="77" t="s">
        <v>143</v>
      </c>
      <c r="B175" s="2" t="s">
        <v>15</v>
      </c>
      <c r="C175" s="8" t="s">
        <v>32</v>
      </c>
      <c r="D175" s="284" t="s">
        <v>219</v>
      </c>
      <c r="E175" s="285" t="s">
        <v>487</v>
      </c>
      <c r="F175" s="286" t="s">
        <v>488</v>
      </c>
      <c r="G175" s="2"/>
      <c r="H175" s="541">
        <f>SUM(H176)</f>
        <v>2057759</v>
      </c>
    </row>
    <row r="176" spans="1:8" ht="34.5" customHeight="1" x14ac:dyDescent="0.25">
      <c r="A176" s="77" t="s">
        <v>521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488</v>
      </c>
      <c r="G176" s="2"/>
      <c r="H176" s="541">
        <f>SUM(H177)</f>
        <v>2057759</v>
      </c>
    </row>
    <row r="177" spans="1:8" ht="33" customHeight="1" x14ac:dyDescent="0.25">
      <c r="A177" s="3" t="s">
        <v>96</v>
      </c>
      <c r="B177" s="2" t="s">
        <v>15</v>
      </c>
      <c r="C177" s="8" t="s">
        <v>32</v>
      </c>
      <c r="D177" s="284" t="s">
        <v>219</v>
      </c>
      <c r="E177" s="285" t="s">
        <v>10</v>
      </c>
      <c r="F177" s="286" t="s">
        <v>520</v>
      </c>
      <c r="G177" s="2"/>
      <c r="H177" s="541">
        <f>SUM(H178:H180)</f>
        <v>2057759</v>
      </c>
    </row>
    <row r="178" spans="1:8" ht="46.5" customHeight="1" x14ac:dyDescent="0.25">
      <c r="A178" s="86" t="s">
        <v>86</v>
      </c>
      <c r="B178" s="2" t="s">
        <v>15</v>
      </c>
      <c r="C178" s="8" t="s">
        <v>32</v>
      </c>
      <c r="D178" s="284" t="s">
        <v>219</v>
      </c>
      <c r="E178" s="285" t="s">
        <v>10</v>
      </c>
      <c r="F178" s="286" t="s">
        <v>520</v>
      </c>
      <c r="G178" s="2" t="s">
        <v>13</v>
      </c>
      <c r="H178" s="542">
        <f>SUM(прил9!I142)</f>
        <v>1947359</v>
      </c>
    </row>
    <row r="179" spans="1:8" ht="31.5" customHeight="1" x14ac:dyDescent="0.25">
      <c r="A179" s="91" t="s">
        <v>673</v>
      </c>
      <c r="B179" s="2" t="s">
        <v>15</v>
      </c>
      <c r="C179" s="8" t="s">
        <v>32</v>
      </c>
      <c r="D179" s="284" t="s">
        <v>219</v>
      </c>
      <c r="E179" s="285" t="s">
        <v>10</v>
      </c>
      <c r="F179" s="286" t="s">
        <v>520</v>
      </c>
      <c r="G179" s="2" t="s">
        <v>16</v>
      </c>
      <c r="H179" s="542">
        <f>SUM(прил9!I143)</f>
        <v>108000</v>
      </c>
    </row>
    <row r="180" spans="1:8" ht="17.25" customHeight="1" x14ac:dyDescent="0.25">
      <c r="A180" s="3" t="s">
        <v>18</v>
      </c>
      <c r="B180" s="2" t="s">
        <v>15</v>
      </c>
      <c r="C180" s="8" t="s">
        <v>32</v>
      </c>
      <c r="D180" s="284" t="s">
        <v>219</v>
      </c>
      <c r="E180" s="285" t="s">
        <v>10</v>
      </c>
      <c r="F180" s="286" t="s">
        <v>520</v>
      </c>
      <c r="G180" s="2" t="s">
        <v>17</v>
      </c>
      <c r="H180" s="542">
        <f>SUM(прил9!I144)</f>
        <v>2400</v>
      </c>
    </row>
    <row r="181" spans="1:8" ht="93.75" customHeight="1" x14ac:dyDescent="0.25">
      <c r="A181" s="55" t="s">
        <v>632</v>
      </c>
      <c r="B181" s="2" t="s">
        <v>15</v>
      </c>
      <c r="C181" s="8" t="s">
        <v>32</v>
      </c>
      <c r="D181" s="260" t="s">
        <v>628</v>
      </c>
      <c r="E181" s="261" t="s">
        <v>487</v>
      </c>
      <c r="F181" s="262" t="s">
        <v>488</v>
      </c>
      <c r="G181" s="2"/>
      <c r="H181" s="541">
        <f>SUM(H182)</f>
        <v>100000</v>
      </c>
    </row>
    <row r="182" spans="1:8" ht="46.5" customHeight="1" x14ac:dyDescent="0.25">
      <c r="A182" s="104" t="s">
        <v>630</v>
      </c>
      <c r="B182" s="2" t="s">
        <v>15</v>
      </c>
      <c r="C182" s="8" t="s">
        <v>32</v>
      </c>
      <c r="D182" s="260" t="s">
        <v>628</v>
      </c>
      <c r="E182" s="261" t="s">
        <v>10</v>
      </c>
      <c r="F182" s="262" t="s">
        <v>488</v>
      </c>
      <c r="G182" s="2"/>
      <c r="H182" s="541">
        <f>SUM(H183)</f>
        <v>100000</v>
      </c>
    </row>
    <row r="183" spans="1:8" ht="36.75" customHeight="1" x14ac:dyDescent="0.25">
      <c r="A183" s="104" t="s">
        <v>631</v>
      </c>
      <c r="B183" s="2" t="s">
        <v>15</v>
      </c>
      <c r="C183" s="8" t="s">
        <v>32</v>
      </c>
      <c r="D183" s="260" t="s">
        <v>628</v>
      </c>
      <c r="E183" s="261" t="s">
        <v>10</v>
      </c>
      <c r="F183" s="268" t="s">
        <v>629</v>
      </c>
      <c r="G183" s="2"/>
      <c r="H183" s="541">
        <f>SUM(H184)</f>
        <v>100000</v>
      </c>
    </row>
    <row r="184" spans="1:8" ht="32.25" customHeight="1" x14ac:dyDescent="0.25">
      <c r="A184" s="91" t="s">
        <v>673</v>
      </c>
      <c r="B184" s="2" t="s">
        <v>15</v>
      </c>
      <c r="C184" s="8" t="s">
        <v>32</v>
      </c>
      <c r="D184" s="260" t="s">
        <v>628</v>
      </c>
      <c r="E184" s="261" t="s">
        <v>10</v>
      </c>
      <c r="F184" s="268" t="s">
        <v>629</v>
      </c>
      <c r="G184" s="2" t="s">
        <v>16</v>
      </c>
      <c r="H184" s="542">
        <f>SUM(прил9!I148)</f>
        <v>100000</v>
      </c>
    </row>
    <row r="185" spans="1:8" ht="15.75" x14ac:dyDescent="0.25">
      <c r="A185" s="75" t="s">
        <v>25</v>
      </c>
      <c r="B185" s="16" t="s">
        <v>20</v>
      </c>
      <c r="C185" s="39"/>
      <c r="D185" s="278"/>
      <c r="E185" s="279"/>
      <c r="F185" s="280"/>
      <c r="G185" s="15"/>
      <c r="H185" s="594">
        <f>SUM(H186+H192+H225)</f>
        <v>35819645</v>
      </c>
    </row>
    <row r="186" spans="1:8" ht="15.75" x14ac:dyDescent="0.25">
      <c r="A186" s="88" t="s">
        <v>266</v>
      </c>
      <c r="B186" s="23" t="s">
        <v>20</v>
      </c>
      <c r="C186" s="56" t="s">
        <v>35</v>
      </c>
      <c r="D186" s="281"/>
      <c r="E186" s="282"/>
      <c r="F186" s="283"/>
      <c r="G186" s="22"/>
      <c r="H186" s="547">
        <f>SUM(H187)</f>
        <v>450000</v>
      </c>
    </row>
    <row r="187" spans="1:8" ht="47.25" x14ac:dyDescent="0.25">
      <c r="A187" s="76" t="s">
        <v>146</v>
      </c>
      <c r="B187" s="28" t="s">
        <v>20</v>
      </c>
      <c r="C187" s="30" t="s">
        <v>35</v>
      </c>
      <c r="D187" s="251" t="s">
        <v>524</v>
      </c>
      <c r="E187" s="252" t="s">
        <v>487</v>
      </c>
      <c r="F187" s="253" t="s">
        <v>488</v>
      </c>
      <c r="G187" s="28"/>
      <c r="H187" s="540">
        <f>SUM(H188)</f>
        <v>450000</v>
      </c>
    </row>
    <row r="188" spans="1:8" ht="68.25" customHeight="1" x14ac:dyDescent="0.25">
      <c r="A188" s="77" t="s">
        <v>191</v>
      </c>
      <c r="B188" s="44" t="s">
        <v>20</v>
      </c>
      <c r="C188" s="54" t="s">
        <v>35</v>
      </c>
      <c r="D188" s="254" t="s">
        <v>229</v>
      </c>
      <c r="E188" s="255" t="s">
        <v>487</v>
      </c>
      <c r="F188" s="256" t="s">
        <v>488</v>
      </c>
      <c r="G188" s="44"/>
      <c r="H188" s="541">
        <f>SUM(H189)</f>
        <v>450000</v>
      </c>
    </row>
    <row r="189" spans="1:8" ht="33" customHeight="1" x14ac:dyDescent="0.25">
      <c r="A189" s="77" t="s">
        <v>525</v>
      </c>
      <c r="B189" s="44" t="s">
        <v>20</v>
      </c>
      <c r="C189" s="54" t="s">
        <v>35</v>
      </c>
      <c r="D189" s="254" t="s">
        <v>229</v>
      </c>
      <c r="E189" s="255" t="s">
        <v>10</v>
      </c>
      <c r="F189" s="256" t="s">
        <v>488</v>
      </c>
      <c r="G189" s="44"/>
      <c r="H189" s="541">
        <f>SUM(H190)</f>
        <v>450000</v>
      </c>
    </row>
    <row r="190" spans="1:8" ht="15.75" customHeight="1" x14ac:dyDescent="0.25">
      <c r="A190" s="77" t="s">
        <v>192</v>
      </c>
      <c r="B190" s="44" t="s">
        <v>20</v>
      </c>
      <c r="C190" s="54" t="s">
        <v>35</v>
      </c>
      <c r="D190" s="254" t="s">
        <v>229</v>
      </c>
      <c r="E190" s="255" t="s">
        <v>10</v>
      </c>
      <c r="F190" s="256" t="s">
        <v>526</v>
      </c>
      <c r="G190" s="44"/>
      <c r="H190" s="541">
        <f>SUM(H191)</f>
        <v>450000</v>
      </c>
    </row>
    <row r="191" spans="1:8" ht="15.75" customHeight="1" x14ac:dyDescent="0.25">
      <c r="A191" s="3" t="s">
        <v>18</v>
      </c>
      <c r="B191" s="44" t="s">
        <v>20</v>
      </c>
      <c r="C191" s="54" t="s">
        <v>35</v>
      </c>
      <c r="D191" s="254" t="s">
        <v>229</v>
      </c>
      <c r="E191" s="255" t="s">
        <v>10</v>
      </c>
      <c r="F191" s="256" t="s">
        <v>526</v>
      </c>
      <c r="G191" s="44" t="s">
        <v>17</v>
      </c>
      <c r="H191" s="543">
        <f>SUM(прил9!I155)</f>
        <v>450000</v>
      </c>
    </row>
    <row r="192" spans="1:8" ht="15.75" x14ac:dyDescent="0.25">
      <c r="A192" s="88" t="s">
        <v>145</v>
      </c>
      <c r="B192" s="23" t="s">
        <v>20</v>
      </c>
      <c r="C192" s="40" t="s">
        <v>32</v>
      </c>
      <c r="D192" s="269"/>
      <c r="E192" s="270"/>
      <c r="F192" s="271"/>
      <c r="G192" s="22"/>
      <c r="H192" s="547">
        <f>SUM(H193+H218)</f>
        <v>34551291</v>
      </c>
    </row>
    <row r="193" spans="1:11" ht="47.25" x14ac:dyDescent="0.25">
      <c r="A193" s="76" t="s">
        <v>146</v>
      </c>
      <c r="B193" s="28" t="s">
        <v>20</v>
      </c>
      <c r="C193" s="30" t="s">
        <v>32</v>
      </c>
      <c r="D193" s="251" t="s">
        <v>524</v>
      </c>
      <c r="E193" s="252" t="s">
        <v>487</v>
      </c>
      <c r="F193" s="253" t="s">
        <v>488</v>
      </c>
      <c r="G193" s="28"/>
      <c r="H193" s="540">
        <f>SUM(H194+H212)</f>
        <v>21108092</v>
      </c>
    </row>
    <row r="194" spans="1:11" ht="65.25" customHeight="1" x14ac:dyDescent="0.25">
      <c r="A194" s="77" t="s">
        <v>147</v>
      </c>
      <c r="B194" s="44" t="s">
        <v>20</v>
      </c>
      <c r="C194" s="54" t="s">
        <v>32</v>
      </c>
      <c r="D194" s="254" t="s">
        <v>221</v>
      </c>
      <c r="E194" s="255" t="s">
        <v>487</v>
      </c>
      <c r="F194" s="256" t="s">
        <v>488</v>
      </c>
      <c r="G194" s="44"/>
      <c r="H194" s="541">
        <f>SUM(H195)</f>
        <v>20500545</v>
      </c>
    </row>
    <row r="195" spans="1:11" ht="47.25" customHeight="1" x14ac:dyDescent="0.25">
      <c r="A195" s="77" t="s">
        <v>527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256" t="s">
        <v>488</v>
      </c>
      <c r="G195" s="44"/>
      <c r="H195" s="541">
        <f>SUM(H202+H204+H206+H208+H210+H196+H199)</f>
        <v>20500545</v>
      </c>
    </row>
    <row r="196" spans="1:11" s="613" customFormat="1" ht="33" customHeight="1" x14ac:dyDescent="0.25">
      <c r="A196" s="77" t="s">
        <v>915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484">
        <v>13390</v>
      </c>
      <c r="G196" s="44"/>
      <c r="H196" s="616">
        <f>SUM(H197:H198)</f>
        <v>13849845</v>
      </c>
    </row>
    <row r="197" spans="1:11" s="614" customFormat="1" ht="33" customHeight="1" x14ac:dyDescent="0.25">
      <c r="A197" s="77" t="s">
        <v>673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484">
        <v>13390</v>
      </c>
      <c r="G197" s="44" t="s">
        <v>16</v>
      </c>
      <c r="H197" s="617">
        <f>SUM(прил9!I161)</f>
        <v>5611741</v>
      </c>
    </row>
    <row r="198" spans="1:11" s="613" customFormat="1" ht="31.5" customHeight="1" x14ac:dyDescent="0.25">
      <c r="A198" s="77" t="s">
        <v>190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484">
        <v>13390</v>
      </c>
      <c r="G198" s="44" t="s">
        <v>185</v>
      </c>
      <c r="H198" s="617">
        <f>SUM(прил9!I162)</f>
        <v>8238104</v>
      </c>
    </row>
    <row r="199" spans="1:11" s="613" customFormat="1" ht="47.25" customHeight="1" x14ac:dyDescent="0.25">
      <c r="A199" s="77" t="s">
        <v>1181</v>
      </c>
      <c r="B199" s="44" t="s">
        <v>20</v>
      </c>
      <c r="C199" s="54" t="s">
        <v>32</v>
      </c>
      <c r="D199" s="254" t="s">
        <v>221</v>
      </c>
      <c r="E199" s="255" t="s">
        <v>10</v>
      </c>
      <c r="F199" s="484" t="s">
        <v>1182</v>
      </c>
      <c r="G199" s="44"/>
      <c r="H199" s="616">
        <f>SUM(H200:H201)</f>
        <v>139892</v>
      </c>
    </row>
    <row r="200" spans="1:11" s="614" customFormat="1" ht="33" customHeight="1" x14ac:dyDescent="0.25">
      <c r="A200" s="77" t="s">
        <v>673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484" t="s">
        <v>1182</v>
      </c>
      <c r="G200" s="44" t="s">
        <v>16</v>
      </c>
      <c r="H200" s="617">
        <f>SUM(прил9!I164)</f>
        <v>56679</v>
      </c>
    </row>
    <row r="201" spans="1:11" s="613" customFormat="1" ht="31.5" customHeight="1" x14ac:dyDescent="0.25">
      <c r="A201" s="77" t="s">
        <v>190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484" t="s">
        <v>1182</v>
      </c>
      <c r="G201" s="44" t="s">
        <v>185</v>
      </c>
      <c r="H201" s="617">
        <f>SUM(прил9!I165)</f>
        <v>83213</v>
      </c>
    </row>
    <row r="202" spans="1:11" ht="18" customHeight="1" x14ac:dyDescent="0.25">
      <c r="A202" s="605" t="s">
        <v>916</v>
      </c>
      <c r="B202" s="44" t="s">
        <v>20</v>
      </c>
      <c r="C202" s="54" t="s">
        <v>32</v>
      </c>
      <c r="D202" s="254" t="s">
        <v>221</v>
      </c>
      <c r="E202" s="255" t="s">
        <v>10</v>
      </c>
      <c r="F202" s="484">
        <v>13604</v>
      </c>
      <c r="G202" s="44"/>
      <c r="H202" s="541">
        <f>SUM(H203)</f>
        <v>827331</v>
      </c>
    </row>
    <row r="203" spans="1:11" ht="33.75" customHeight="1" x14ac:dyDescent="0.25">
      <c r="A203" s="77" t="s">
        <v>673</v>
      </c>
      <c r="B203" s="44" t="s">
        <v>20</v>
      </c>
      <c r="C203" s="54" t="s">
        <v>32</v>
      </c>
      <c r="D203" s="254" t="s">
        <v>221</v>
      </c>
      <c r="E203" s="255" t="s">
        <v>10</v>
      </c>
      <c r="F203" s="484">
        <v>13604</v>
      </c>
      <c r="G203" s="44" t="s">
        <v>16</v>
      </c>
      <c r="H203" s="543">
        <f>SUM(прил9!I167)</f>
        <v>827331</v>
      </c>
    </row>
    <row r="204" spans="1:11" ht="19.5" customHeight="1" x14ac:dyDescent="0.25">
      <c r="A204" s="77" t="s">
        <v>1196</v>
      </c>
      <c r="B204" s="44" t="s">
        <v>20</v>
      </c>
      <c r="C204" s="54" t="s">
        <v>32</v>
      </c>
      <c r="D204" s="254" t="s">
        <v>221</v>
      </c>
      <c r="E204" s="255" t="s">
        <v>10</v>
      </c>
      <c r="F204" s="256" t="s">
        <v>917</v>
      </c>
      <c r="G204" s="44"/>
      <c r="H204" s="541">
        <f>SUM(H205)</f>
        <v>551554</v>
      </c>
    </row>
    <row r="205" spans="1:11" ht="33.75" customHeight="1" x14ac:dyDescent="0.25">
      <c r="A205" s="77" t="s">
        <v>673</v>
      </c>
      <c r="B205" s="44" t="s">
        <v>20</v>
      </c>
      <c r="C205" s="54" t="s">
        <v>32</v>
      </c>
      <c r="D205" s="254" t="s">
        <v>221</v>
      </c>
      <c r="E205" s="255" t="s">
        <v>10</v>
      </c>
      <c r="F205" s="256" t="s">
        <v>917</v>
      </c>
      <c r="G205" s="44" t="s">
        <v>16</v>
      </c>
      <c r="H205" s="543">
        <f>SUM(прил9!I169)</f>
        <v>551554</v>
      </c>
    </row>
    <row r="206" spans="1:11" ht="33.75" customHeight="1" x14ac:dyDescent="0.25">
      <c r="A206" s="77" t="s">
        <v>1224</v>
      </c>
      <c r="B206" s="44" t="s">
        <v>20</v>
      </c>
      <c r="C206" s="54" t="s">
        <v>32</v>
      </c>
      <c r="D206" s="254" t="s">
        <v>221</v>
      </c>
      <c r="E206" s="255" t="s">
        <v>10</v>
      </c>
      <c r="F206" s="256" t="s">
        <v>1225</v>
      </c>
      <c r="G206" s="44"/>
      <c r="H206" s="541">
        <f>SUM(H207)</f>
        <v>24501</v>
      </c>
      <c r="I206" s="654"/>
      <c r="J206" s="655"/>
      <c r="K206" s="655"/>
    </row>
    <row r="207" spans="1:11" ht="33.75" customHeight="1" x14ac:dyDescent="0.25">
      <c r="A207" s="77" t="s">
        <v>190</v>
      </c>
      <c r="B207" s="44" t="s">
        <v>20</v>
      </c>
      <c r="C207" s="54" t="s">
        <v>32</v>
      </c>
      <c r="D207" s="254" t="s">
        <v>221</v>
      </c>
      <c r="E207" s="255" t="s">
        <v>10</v>
      </c>
      <c r="F207" s="256" t="s">
        <v>1225</v>
      </c>
      <c r="G207" s="44" t="s">
        <v>185</v>
      </c>
      <c r="H207" s="543">
        <f>SUM(прил9!I171)</f>
        <v>24501</v>
      </c>
    </row>
    <row r="208" spans="1:11" ht="48" customHeight="1" x14ac:dyDescent="0.25">
      <c r="A208" s="77" t="s">
        <v>529</v>
      </c>
      <c r="B208" s="44" t="s">
        <v>20</v>
      </c>
      <c r="C208" s="54" t="s">
        <v>32</v>
      </c>
      <c r="D208" s="254" t="s">
        <v>221</v>
      </c>
      <c r="E208" s="255" t="s">
        <v>10</v>
      </c>
      <c r="F208" s="256" t="s">
        <v>530</v>
      </c>
      <c r="G208" s="44"/>
      <c r="H208" s="541">
        <f>SUM(H209)</f>
        <v>3737292</v>
      </c>
    </row>
    <row r="209" spans="1:8" ht="19.5" customHeight="1" x14ac:dyDescent="0.25">
      <c r="A209" s="77" t="s">
        <v>21</v>
      </c>
      <c r="B209" s="44" t="s">
        <v>20</v>
      </c>
      <c r="C209" s="54" t="s">
        <v>32</v>
      </c>
      <c r="D209" s="106" t="s">
        <v>221</v>
      </c>
      <c r="E209" s="300" t="s">
        <v>10</v>
      </c>
      <c r="F209" s="301" t="s">
        <v>530</v>
      </c>
      <c r="G209" s="44" t="s">
        <v>70</v>
      </c>
      <c r="H209" s="543">
        <f>SUM(прил9!I173)</f>
        <v>3737292</v>
      </c>
    </row>
    <row r="210" spans="1:8" ht="47.25" x14ac:dyDescent="0.25">
      <c r="A210" s="77" t="s">
        <v>531</v>
      </c>
      <c r="B210" s="44" t="s">
        <v>20</v>
      </c>
      <c r="C210" s="54" t="s">
        <v>32</v>
      </c>
      <c r="D210" s="254" t="s">
        <v>221</v>
      </c>
      <c r="E210" s="255" t="s">
        <v>10</v>
      </c>
      <c r="F210" s="256" t="s">
        <v>532</v>
      </c>
      <c r="G210" s="44"/>
      <c r="H210" s="541">
        <f>SUM(H211)</f>
        <v>1370130</v>
      </c>
    </row>
    <row r="211" spans="1:8" ht="18" customHeight="1" x14ac:dyDescent="0.25">
      <c r="A211" s="77" t="s">
        <v>21</v>
      </c>
      <c r="B211" s="44" t="s">
        <v>20</v>
      </c>
      <c r="C211" s="54" t="s">
        <v>32</v>
      </c>
      <c r="D211" s="254" t="s">
        <v>221</v>
      </c>
      <c r="E211" s="255" t="s">
        <v>10</v>
      </c>
      <c r="F211" s="256" t="s">
        <v>532</v>
      </c>
      <c r="G211" s="44" t="s">
        <v>70</v>
      </c>
      <c r="H211" s="543">
        <f>SUM(прил9!I175)</f>
        <v>1370130</v>
      </c>
    </row>
    <row r="212" spans="1:8" ht="78.75" x14ac:dyDescent="0.25">
      <c r="A212" s="77" t="s">
        <v>264</v>
      </c>
      <c r="B212" s="44" t="s">
        <v>20</v>
      </c>
      <c r="C212" s="124" t="s">
        <v>32</v>
      </c>
      <c r="D212" s="254" t="s">
        <v>262</v>
      </c>
      <c r="E212" s="255" t="s">
        <v>487</v>
      </c>
      <c r="F212" s="256" t="s">
        <v>488</v>
      </c>
      <c r="G212" s="44"/>
      <c r="H212" s="541">
        <f>SUM(H213)</f>
        <v>607547</v>
      </c>
    </row>
    <row r="213" spans="1:8" ht="34.5" customHeight="1" x14ac:dyDescent="0.25">
      <c r="A213" s="77" t="s">
        <v>533</v>
      </c>
      <c r="B213" s="44" t="s">
        <v>20</v>
      </c>
      <c r="C213" s="124" t="s">
        <v>32</v>
      </c>
      <c r="D213" s="254" t="s">
        <v>262</v>
      </c>
      <c r="E213" s="255" t="s">
        <v>10</v>
      </c>
      <c r="F213" s="256" t="s">
        <v>488</v>
      </c>
      <c r="G213" s="44"/>
      <c r="H213" s="541">
        <f>SUM(H214+H216)</f>
        <v>607547</v>
      </c>
    </row>
    <row r="214" spans="1:8" ht="31.5" x14ac:dyDescent="0.25">
      <c r="A214" s="77" t="s">
        <v>263</v>
      </c>
      <c r="B214" s="44" t="s">
        <v>20</v>
      </c>
      <c r="C214" s="124" t="s">
        <v>32</v>
      </c>
      <c r="D214" s="254" t="s">
        <v>262</v>
      </c>
      <c r="E214" s="255" t="s">
        <v>10</v>
      </c>
      <c r="F214" s="256" t="s">
        <v>534</v>
      </c>
      <c r="G214" s="44"/>
      <c r="H214" s="541">
        <f>SUM(H215)</f>
        <v>50880</v>
      </c>
    </row>
    <row r="215" spans="1:8" ht="32.25" customHeight="1" x14ac:dyDescent="0.25">
      <c r="A215" s="91" t="s">
        <v>673</v>
      </c>
      <c r="B215" s="44" t="s">
        <v>20</v>
      </c>
      <c r="C215" s="124" t="s">
        <v>32</v>
      </c>
      <c r="D215" s="254" t="s">
        <v>262</v>
      </c>
      <c r="E215" s="255" t="s">
        <v>10</v>
      </c>
      <c r="F215" s="256" t="s">
        <v>534</v>
      </c>
      <c r="G215" s="44" t="s">
        <v>16</v>
      </c>
      <c r="H215" s="543">
        <f>SUM(прил9!I179)</f>
        <v>50880</v>
      </c>
    </row>
    <row r="216" spans="1:8" ht="16.5" customHeight="1" x14ac:dyDescent="0.25">
      <c r="A216" s="7" t="s">
        <v>1141</v>
      </c>
      <c r="B216" s="44" t="s">
        <v>20</v>
      </c>
      <c r="C216" s="124" t="s">
        <v>32</v>
      </c>
      <c r="D216" s="254" t="s">
        <v>262</v>
      </c>
      <c r="E216" s="255" t="s">
        <v>10</v>
      </c>
      <c r="F216" s="256" t="s">
        <v>1140</v>
      </c>
      <c r="G216" s="44"/>
      <c r="H216" s="541">
        <f>SUM(H217)</f>
        <v>556667</v>
      </c>
    </row>
    <row r="217" spans="1:8" ht="32.25" customHeight="1" x14ac:dyDescent="0.25">
      <c r="A217" s="7" t="s">
        <v>673</v>
      </c>
      <c r="B217" s="44" t="s">
        <v>20</v>
      </c>
      <c r="C217" s="124" t="s">
        <v>32</v>
      </c>
      <c r="D217" s="254" t="s">
        <v>262</v>
      </c>
      <c r="E217" s="255" t="s">
        <v>10</v>
      </c>
      <c r="F217" s="256" t="s">
        <v>1140</v>
      </c>
      <c r="G217" s="44" t="s">
        <v>16</v>
      </c>
      <c r="H217" s="543">
        <f>SUM(прил9!I181)</f>
        <v>556667</v>
      </c>
    </row>
    <row r="218" spans="1:8" ht="32.25" customHeight="1" x14ac:dyDescent="0.25">
      <c r="A218" s="118" t="s">
        <v>188</v>
      </c>
      <c r="B218" s="28" t="s">
        <v>20</v>
      </c>
      <c r="C218" s="123" t="s">
        <v>32</v>
      </c>
      <c r="D218" s="257" t="s">
        <v>226</v>
      </c>
      <c r="E218" s="258" t="s">
        <v>487</v>
      </c>
      <c r="F218" s="259" t="s">
        <v>488</v>
      </c>
      <c r="G218" s="28"/>
      <c r="H218" s="540">
        <f>SUM(H219)</f>
        <v>13443199</v>
      </c>
    </row>
    <row r="219" spans="1:8" ht="50.25" customHeight="1" x14ac:dyDescent="0.25">
      <c r="A219" s="7" t="s">
        <v>189</v>
      </c>
      <c r="B219" s="44" t="s">
        <v>20</v>
      </c>
      <c r="C219" s="124" t="s">
        <v>32</v>
      </c>
      <c r="D219" s="260" t="s">
        <v>227</v>
      </c>
      <c r="E219" s="261" t="s">
        <v>487</v>
      </c>
      <c r="F219" s="262" t="s">
        <v>488</v>
      </c>
      <c r="G219" s="44"/>
      <c r="H219" s="541">
        <f>SUM(H220)</f>
        <v>13443199</v>
      </c>
    </row>
    <row r="220" spans="1:8" ht="51" customHeight="1" x14ac:dyDescent="0.25">
      <c r="A220" s="7" t="s">
        <v>548</v>
      </c>
      <c r="B220" s="44" t="s">
        <v>20</v>
      </c>
      <c r="C220" s="124" t="s">
        <v>32</v>
      </c>
      <c r="D220" s="260" t="s">
        <v>227</v>
      </c>
      <c r="E220" s="261" t="s">
        <v>12</v>
      </c>
      <c r="F220" s="262" t="s">
        <v>488</v>
      </c>
      <c r="G220" s="44"/>
      <c r="H220" s="541">
        <f>SUM(H221+H223)</f>
        <v>13443199</v>
      </c>
    </row>
    <row r="221" spans="1:8" ht="18" customHeight="1" x14ac:dyDescent="0.25">
      <c r="A221" s="7" t="s">
        <v>1135</v>
      </c>
      <c r="B221" s="44" t="s">
        <v>20</v>
      </c>
      <c r="C221" s="124" t="s">
        <v>32</v>
      </c>
      <c r="D221" s="260" t="s">
        <v>227</v>
      </c>
      <c r="E221" s="261" t="s">
        <v>12</v>
      </c>
      <c r="F221" s="262" t="s">
        <v>976</v>
      </c>
      <c r="G221" s="44"/>
      <c r="H221" s="541">
        <f>SUM(H222)</f>
        <v>13443199</v>
      </c>
    </row>
    <row r="222" spans="1:8" ht="32.25" customHeight="1" x14ac:dyDescent="0.25">
      <c r="A222" s="7" t="s">
        <v>190</v>
      </c>
      <c r="B222" s="44" t="s">
        <v>20</v>
      </c>
      <c r="C222" s="124" t="s">
        <v>32</v>
      </c>
      <c r="D222" s="260" t="s">
        <v>227</v>
      </c>
      <c r="E222" s="261" t="s">
        <v>12</v>
      </c>
      <c r="F222" s="262" t="s">
        <v>976</v>
      </c>
      <c r="G222" s="44" t="s">
        <v>185</v>
      </c>
      <c r="H222" s="543">
        <f>SUM(прил9!I186)</f>
        <v>13443199</v>
      </c>
    </row>
    <row r="223" spans="1:8" ht="15" hidden="1" customHeight="1" x14ac:dyDescent="0.25">
      <c r="A223" s="7" t="s">
        <v>920</v>
      </c>
      <c r="B223" s="44" t="s">
        <v>20</v>
      </c>
      <c r="C223" s="124" t="s">
        <v>32</v>
      </c>
      <c r="D223" s="260" t="s">
        <v>227</v>
      </c>
      <c r="E223" s="261" t="s">
        <v>12</v>
      </c>
      <c r="F223" s="262" t="s">
        <v>987</v>
      </c>
      <c r="G223" s="44"/>
      <c r="H223" s="541">
        <f>SUM(H224)</f>
        <v>0</v>
      </c>
    </row>
    <row r="224" spans="1:8" ht="32.25" hidden="1" customHeight="1" x14ac:dyDescent="0.25">
      <c r="A224" s="7" t="s">
        <v>190</v>
      </c>
      <c r="B224" s="44" t="s">
        <v>20</v>
      </c>
      <c r="C224" s="124" t="s">
        <v>32</v>
      </c>
      <c r="D224" s="260" t="s">
        <v>227</v>
      </c>
      <c r="E224" s="261" t="s">
        <v>12</v>
      </c>
      <c r="F224" s="262" t="s">
        <v>987</v>
      </c>
      <c r="G224" s="44" t="s">
        <v>185</v>
      </c>
      <c r="H224" s="543">
        <f>SUM(прил9!I188)</f>
        <v>0</v>
      </c>
    </row>
    <row r="225" spans="1:8" ht="15.75" x14ac:dyDescent="0.25">
      <c r="A225" s="88" t="s">
        <v>26</v>
      </c>
      <c r="B225" s="23" t="s">
        <v>20</v>
      </c>
      <c r="C225" s="40">
        <v>12</v>
      </c>
      <c r="D225" s="269"/>
      <c r="E225" s="270"/>
      <c r="F225" s="271"/>
      <c r="G225" s="22"/>
      <c r="H225" s="547">
        <f>SUM(H226,H231,H236,H247)</f>
        <v>818354</v>
      </c>
    </row>
    <row r="226" spans="1:8" ht="47.25" customHeight="1" x14ac:dyDescent="0.25">
      <c r="A226" s="27" t="s">
        <v>138</v>
      </c>
      <c r="B226" s="28" t="s">
        <v>20</v>
      </c>
      <c r="C226" s="30">
        <v>12</v>
      </c>
      <c r="D226" s="251" t="s">
        <v>513</v>
      </c>
      <c r="E226" s="252" t="s">
        <v>487</v>
      </c>
      <c r="F226" s="253" t="s">
        <v>488</v>
      </c>
      <c r="G226" s="28"/>
      <c r="H226" s="540">
        <f>SUM(H227)</f>
        <v>325000</v>
      </c>
    </row>
    <row r="227" spans="1:8" ht="64.5" customHeight="1" x14ac:dyDescent="0.25">
      <c r="A227" s="55" t="s">
        <v>139</v>
      </c>
      <c r="B227" s="2" t="s">
        <v>20</v>
      </c>
      <c r="C227" s="406">
        <v>12</v>
      </c>
      <c r="D227" s="266" t="s">
        <v>211</v>
      </c>
      <c r="E227" s="267" t="s">
        <v>487</v>
      </c>
      <c r="F227" s="268" t="s">
        <v>488</v>
      </c>
      <c r="G227" s="2"/>
      <c r="H227" s="541">
        <f>SUM(H228)</f>
        <v>325000</v>
      </c>
    </row>
    <row r="228" spans="1:8" ht="48.75" customHeight="1" x14ac:dyDescent="0.25">
      <c r="A228" s="55" t="s">
        <v>514</v>
      </c>
      <c r="B228" s="2" t="s">
        <v>20</v>
      </c>
      <c r="C228" s="406">
        <v>12</v>
      </c>
      <c r="D228" s="266" t="s">
        <v>211</v>
      </c>
      <c r="E228" s="267" t="s">
        <v>10</v>
      </c>
      <c r="F228" s="268" t="s">
        <v>488</v>
      </c>
      <c r="G228" s="2"/>
      <c r="H228" s="541">
        <f>SUM(H229)</f>
        <v>325000</v>
      </c>
    </row>
    <row r="229" spans="1:8" ht="16.5" customHeight="1" x14ac:dyDescent="0.25">
      <c r="A229" s="86" t="s">
        <v>516</v>
      </c>
      <c r="B229" s="2" t="s">
        <v>20</v>
      </c>
      <c r="C229" s="406">
        <v>12</v>
      </c>
      <c r="D229" s="266" t="s">
        <v>211</v>
      </c>
      <c r="E229" s="267" t="s">
        <v>10</v>
      </c>
      <c r="F229" s="268" t="s">
        <v>515</v>
      </c>
      <c r="G229" s="2"/>
      <c r="H229" s="541">
        <f>SUM(H230)</f>
        <v>325000</v>
      </c>
    </row>
    <row r="230" spans="1:8" ht="30" customHeight="1" x14ac:dyDescent="0.25">
      <c r="A230" s="91" t="s">
        <v>673</v>
      </c>
      <c r="B230" s="2" t="s">
        <v>20</v>
      </c>
      <c r="C230" s="406">
        <v>12</v>
      </c>
      <c r="D230" s="266" t="s">
        <v>211</v>
      </c>
      <c r="E230" s="267" t="s">
        <v>10</v>
      </c>
      <c r="F230" s="268" t="s">
        <v>515</v>
      </c>
      <c r="G230" s="2" t="s">
        <v>16</v>
      </c>
      <c r="H230" s="542">
        <f>SUM(прил9!I194)</f>
        <v>325000</v>
      </c>
    </row>
    <row r="231" spans="1:8" ht="47.25" x14ac:dyDescent="0.25">
      <c r="A231" s="27" t="s">
        <v>151</v>
      </c>
      <c r="B231" s="28" t="s">
        <v>20</v>
      </c>
      <c r="C231" s="30">
        <v>12</v>
      </c>
      <c r="D231" s="251" t="s">
        <v>535</v>
      </c>
      <c r="E231" s="252" t="s">
        <v>487</v>
      </c>
      <c r="F231" s="253" t="s">
        <v>488</v>
      </c>
      <c r="G231" s="28"/>
      <c r="H231" s="540">
        <f>SUM(H232)</f>
        <v>48000</v>
      </c>
    </row>
    <row r="232" spans="1:8" ht="63.75" customHeight="1" x14ac:dyDescent="0.25">
      <c r="A232" s="302" t="s">
        <v>152</v>
      </c>
      <c r="B232" s="5" t="s">
        <v>20</v>
      </c>
      <c r="C232" s="432">
        <v>12</v>
      </c>
      <c r="D232" s="266" t="s">
        <v>222</v>
      </c>
      <c r="E232" s="267" t="s">
        <v>487</v>
      </c>
      <c r="F232" s="268" t="s">
        <v>488</v>
      </c>
      <c r="G232" s="2"/>
      <c r="H232" s="541">
        <f>SUM(H233)</f>
        <v>48000</v>
      </c>
    </row>
    <row r="233" spans="1:8" ht="32.25" customHeight="1" x14ac:dyDescent="0.25">
      <c r="A233" s="92" t="s">
        <v>536</v>
      </c>
      <c r="B233" s="5" t="s">
        <v>20</v>
      </c>
      <c r="C233" s="432">
        <v>12</v>
      </c>
      <c r="D233" s="266" t="s">
        <v>222</v>
      </c>
      <c r="E233" s="267" t="s">
        <v>10</v>
      </c>
      <c r="F233" s="268" t="s">
        <v>488</v>
      </c>
      <c r="G233" s="299"/>
      <c r="H233" s="541">
        <f>SUM(H234)</f>
        <v>48000</v>
      </c>
    </row>
    <row r="234" spans="1:8" ht="18" customHeight="1" x14ac:dyDescent="0.25">
      <c r="A234" s="3" t="s">
        <v>109</v>
      </c>
      <c r="B234" s="5" t="s">
        <v>20</v>
      </c>
      <c r="C234" s="432">
        <v>12</v>
      </c>
      <c r="D234" s="266" t="s">
        <v>222</v>
      </c>
      <c r="E234" s="267" t="s">
        <v>10</v>
      </c>
      <c r="F234" s="268" t="s">
        <v>537</v>
      </c>
      <c r="G234" s="60"/>
      <c r="H234" s="541">
        <f>SUM(H235)</f>
        <v>48000</v>
      </c>
    </row>
    <row r="235" spans="1:8" ht="30.75" customHeight="1" x14ac:dyDescent="0.25">
      <c r="A235" s="91" t="s">
        <v>673</v>
      </c>
      <c r="B235" s="5" t="s">
        <v>20</v>
      </c>
      <c r="C235" s="432">
        <v>12</v>
      </c>
      <c r="D235" s="266" t="s">
        <v>222</v>
      </c>
      <c r="E235" s="267" t="s">
        <v>10</v>
      </c>
      <c r="F235" s="268" t="s">
        <v>537</v>
      </c>
      <c r="G235" s="60" t="s">
        <v>16</v>
      </c>
      <c r="H235" s="543">
        <f>SUM(прил9!I405)</f>
        <v>48000</v>
      </c>
    </row>
    <row r="236" spans="1:8" ht="50.25" customHeight="1" x14ac:dyDescent="0.25">
      <c r="A236" s="76" t="s">
        <v>197</v>
      </c>
      <c r="B236" s="28" t="s">
        <v>20</v>
      </c>
      <c r="C236" s="30">
        <v>12</v>
      </c>
      <c r="D236" s="251" t="s">
        <v>898</v>
      </c>
      <c r="E236" s="252" t="s">
        <v>487</v>
      </c>
      <c r="F236" s="253" t="s">
        <v>488</v>
      </c>
      <c r="G236" s="28"/>
      <c r="H236" s="540">
        <f>SUM(H237)</f>
        <v>435354</v>
      </c>
    </row>
    <row r="237" spans="1:8" ht="79.5" customHeight="1" x14ac:dyDescent="0.25">
      <c r="A237" s="77" t="s">
        <v>198</v>
      </c>
      <c r="B237" s="44" t="s">
        <v>20</v>
      </c>
      <c r="C237" s="54">
        <v>12</v>
      </c>
      <c r="D237" s="254" t="s">
        <v>228</v>
      </c>
      <c r="E237" s="255" t="s">
        <v>487</v>
      </c>
      <c r="F237" s="256" t="s">
        <v>488</v>
      </c>
      <c r="G237" s="44"/>
      <c r="H237" s="541">
        <f>SUM(H238)</f>
        <v>435354</v>
      </c>
    </row>
    <row r="238" spans="1:8" ht="30.75" customHeight="1" x14ac:dyDescent="0.25">
      <c r="A238" s="77" t="s">
        <v>551</v>
      </c>
      <c r="B238" s="44" t="s">
        <v>20</v>
      </c>
      <c r="C238" s="54">
        <v>12</v>
      </c>
      <c r="D238" s="254" t="s">
        <v>228</v>
      </c>
      <c r="E238" s="255" t="s">
        <v>10</v>
      </c>
      <c r="F238" s="256" t="s">
        <v>488</v>
      </c>
      <c r="G238" s="44"/>
      <c r="H238" s="541">
        <f>SUM(H239+H242+H245)</f>
        <v>435354</v>
      </c>
    </row>
    <row r="239" spans="1:8" ht="30.75" customHeight="1" x14ac:dyDescent="0.25">
      <c r="A239" s="77" t="s">
        <v>922</v>
      </c>
      <c r="B239" s="44" t="s">
        <v>20</v>
      </c>
      <c r="C239" s="54">
        <v>12</v>
      </c>
      <c r="D239" s="254" t="s">
        <v>228</v>
      </c>
      <c r="E239" s="255" t="s">
        <v>10</v>
      </c>
      <c r="F239" s="484">
        <v>13600</v>
      </c>
      <c r="G239" s="44"/>
      <c r="H239" s="541">
        <f>SUM(H240:H241)</f>
        <v>290747</v>
      </c>
    </row>
    <row r="240" spans="1:8" ht="30.75" customHeight="1" x14ac:dyDescent="0.25">
      <c r="A240" s="91" t="s">
        <v>673</v>
      </c>
      <c r="B240" s="44" t="s">
        <v>20</v>
      </c>
      <c r="C240" s="54">
        <v>12</v>
      </c>
      <c r="D240" s="254" t="s">
        <v>228</v>
      </c>
      <c r="E240" s="255" t="s">
        <v>10</v>
      </c>
      <c r="F240" s="484">
        <v>13600</v>
      </c>
      <c r="G240" s="44" t="s">
        <v>16</v>
      </c>
      <c r="H240" s="543">
        <f>SUM(прил9!I204)</f>
        <v>48082</v>
      </c>
    </row>
    <row r="241" spans="1:8" ht="18.75" customHeight="1" x14ac:dyDescent="0.25">
      <c r="A241" s="77" t="s">
        <v>21</v>
      </c>
      <c r="B241" s="44" t="s">
        <v>20</v>
      </c>
      <c r="C241" s="54">
        <v>12</v>
      </c>
      <c r="D241" s="254" t="s">
        <v>228</v>
      </c>
      <c r="E241" s="255" t="s">
        <v>10</v>
      </c>
      <c r="F241" s="484">
        <v>13600</v>
      </c>
      <c r="G241" s="44" t="s">
        <v>70</v>
      </c>
      <c r="H241" s="543">
        <f>SUM(прил9!I205)</f>
        <v>242665</v>
      </c>
    </row>
    <row r="242" spans="1:8" ht="30.75" customHeight="1" x14ac:dyDescent="0.25">
      <c r="A242" s="77" t="s">
        <v>923</v>
      </c>
      <c r="B242" s="44" t="s">
        <v>20</v>
      </c>
      <c r="C242" s="54">
        <v>12</v>
      </c>
      <c r="D242" s="254" t="s">
        <v>228</v>
      </c>
      <c r="E242" s="255" t="s">
        <v>10</v>
      </c>
      <c r="F242" s="256" t="s">
        <v>924</v>
      </c>
      <c r="G242" s="44"/>
      <c r="H242" s="541">
        <f>SUM(H243:H244)</f>
        <v>124607</v>
      </c>
    </row>
    <row r="243" spans="1:8" ht="18" customHeight="1" x14ac:dyDescent="0.25">
      <c r="A243" s="91" t="s">
        <v>673</v>
      </c>
      <c r="B243" s="44" t="s">
        <v>20</v>
      </c>
      <c r="C243" s="54">
        <v>12</v>
      </c>
      <c r="D243" s="254" t="s">
        <v>228</v>
      </c>
      <c r="E243" s="255" t="s">
        <v>10</v>
      </c>
      <c r="F243" s="256" t="s">
        <v>924</v>
      </c>
      <c r="G243" s="60" t="s">
        <v>16</v>
      </c>
      <c r="H243" s="543">
        <f>SUM(прил9!I207)</f>
        <v>20606</v>
      </c>
    </row>
    <row r="244" spans="1:8" ht="17.25" customHeight="1" x14ac:dyDescent="0.25">
      <c r="A244" s="77" t="s">
        <v>21</v>
      </c>
      <c r="B244" s="44" t="s">
        <v>20</v>
      </c>
      <c r="C244" s="54">
        <v>12</v>
      </c>
      <c r="D244" s="254" t="s">
        <v>228</v>
      </c>
      <c r="E244" s="255" t="s">
        <v>10</v>
      </c>
      <c r="F244" s="256" t="s">
        <v>924</v>
      </c>
      <c r="G244" s="44" t="s">
        <v>70</v>
      </c>
      <c r="H244" s="543">
        <f>SUM(прил9!I208)</f>
        <v>104001</v>
      </c>
    </row>
    <row r="245" spans="1:8" s="614" customFormat="1" ht="33.75" customHeight="1" x14ac:dyDescent="0.25">
      <c r="A245" s="77" t="s">
        <v>900</v>
      </c>
      <c r="B245" s="44" t="s">
        <v>20</v>
      </c>
      <c r="C245" s="54">
        <v>12</v>
      </c>
      <c r="D245" s="254" t="s">
        <v>228</v>
      </c>
      <c r="E245" s="255" t="s">
        <v>10</v>
      </c>
      <c r="F245" s="256" t="s">
        <v>899</v>
      </c>
      <c r="G245" s="44"/>
      <c r="H245" s="541">
        <f>SUM(H246)</f>
        <v>20000</v>
      </c>
    </row>
    <row r="246" spans="1:8" s="614" customFormat="1" ht="17.25" customHeight="1" x14ac:dyDescent="0.25">
      <c r="A246" s="77" t="s">
        <v>21</v>
      </c>
      <c r="B246" s="44" t="s">
        <v>20</v>
      </c>
      <c r="C246" s="54">
        <v>12</v>
      </c>
      <c r="D246" s="254" t="s">
        <v>228</v>
      </c>
      <c r="E246" s="255" t="s">
        <v>10</v>
      </c>
      <c r="F246" s="256" t="s">
        <v>899</v>
      </c>
      <c r="G246" s="44" t="s">
        <v>70</v>
      </c>
      <c r="H246" s="543">
        <f>SUM(прил9!I210)</f>
        <v>20000</v>
      </c>
    </row>
    <row r="247" spans="1:8" ht="33" customHeight="1" x14ac:dyDescent="0.25">
      <c r="A247" s="66" t="s">
        <v>149</v>
      </c>
      <c r="B247" s="29" t="s">
        <v>20</v>
      </c>
      <c r="C247" s="29" t="s">
        <v>80</v>
      </c>
      <c r="D247" s="245" t="s">
        <v>223</v>
      </c>
      <c r="E247" s="246" t="s">
        <v>487</v>
      </c>
      <c r="F247" s="247" t="s">
        <v>488</v>
      </c>
      <c r="G247" s="28"/>
      <c r="H247" s="540">
        <f>SUM(H248)</f>
        <v>10000</v>
      </c>
    </row>
    <row r="248" spans="1:8" ht="47.25" customHeight="1" x14ac:dyDescent="0.25">
      <c r="A248" s="86" t="s">
        <v>150</v>
      </c>
      <c r="B248" s="5" t="s">
        <v>20</v>
      </c>
      <c r="C248" s="432">
        <v>12</v>
      </c>
      <c r="D248" s="266" t="s">
        <v>224</v>
      </c>
      <c r="E248" s="267" t="s">
        <v>487</v>
      </c>
      <c r="F248" s="268" t="s">
        <v>488</v>
      </c>
      <c r="G248" s="299"/>
      <c r="H248" s="541">
        <f>SUM(H249)</f>
        <v>10000</v>
      </c>
    </row>
    <row r="249" spans="1:8" ht="65.25" customHeight="1" x14ac:dyDescent="0.25">
      <c r="A249" s="86" t="s">
        <v>538</v>
      </c>
      <c r="B249" s="5" t="s">
        <v>20</v>
      </c>
      <c r="C249" s="432">
        <v>12</v>
      </c>
      <c r="D249" s="266" t="s">
        <v>224</v>
      </c>
      <c r="E249" s="267" t="s">
        <v>10</v>
      </c>
      <c r="F249" s="268" t="s">
        <v>488</v>
      </c>
      <c r="G249" s="299"/>
      <c r="H249" s="541">
        <f>SUM(H250+H252)</f>
        <v>10000</v>
      </c>
    </row>
    <row r="250" spans="1:8" ht="31.5" x14ac:dyDescent="0.25">
      <c r="A250" s="3" t="s">
        <v>540</v>
      </c>
      <c r="B250" s="5" t="s">
        <v>20</v>
      </c>
      <c r="C250" s="432">
        <v>12</v>
      </c>
      <c r="D250" s="266" t="s">
        <v>224</v>
      </c>
      <c r="E250" s="267" t="s">
        <v>10</v>
      </c>
      <c r="F250" s="268" t="s">
        <v>539</v>
      </c>
      <c r="G250" s="299"/>
      <c r="H250" s="541">
        <f>SUM(H251)</f>
        <v>10000</v>
      </c>
    </row>
    <row r="251" spans="1:8" ht="16.5" customHeight="1" x14ac:dyDescent="0.25">
      <c r="A251" s="86" t="s">
        <v>18</v>
      </c>
      <c r="B251" s="5" t="s">
        <v>20</v>
      </c>
      <c r="C251" s="432">
        <v>12</v>
      </c>
      <c r="D251" s="266" t="s">
        <v>224</v>
      </c>
      <c r="E251" s="267" t="s">
        <v>10</v>
      </c>
      <c r="F251" s="268" t="s">
        <v>539</v>
      </c>
      <c r="G251" s="299" t="s">
        <v>17</v>
      </c>
      <c r="H251" s="543">
        <f>SUM(прил9!I215)</f>
        <v>10000</v>
      </c>
    </row>
    <row r="252" spans="1:8" ht="33" hidden="1" customHeight="1" x14ac:dyDescent="0.25">
      <c r="A252" s="430" t="s">
        <v>725</v>
      </c>
      <c r="B252" s="5" t="s">
        <v>20</v>
      </c>
      <c r="C252" s="432">
        <v>12</v>
      </c>
      <c r="D252" s="266" t="s">
        <v>224</v>
      </c>
      <c r="E252" s="267" t="s">
        <v>10</v>
      </c>
      <c r="F252" s="268" t="s">
        <v>724</v>
      </c>
      <c r="G252" s="299"/>
      <c r="H252" s="541">
        <f>SUM(H253)</f>
        <v>0</v>
      </c>
    </row>
    <row r="253" spans="1:8" ht="16.5" hidden="1" customHeight="1" x14ac:dyDescent="0.25">
      <c r="A253" s="86" t="s">
        <v>18</v>
      </c>
      <c r="B253" s="5" t="s">
        <v>20</v>
      </c>
      <c r="C253" s="432">
        <v>12</v>
      </c>
      <c r="D253" s="266" t="s">
        <v>224</v>
      </c>
      <c r="E253" s="267" t="s">
        <v>10</v>
      </c>
      <c r="F253" s="268" t="s">
        <v>724</v>
      </c>
      <c r="G253" s="299" t="s">
        <v>17</v>
      </c>
      <c r="H253" s="543">
        <f>SUM(прил9!I217)</f>
        <v>0</v>
      </c>
    </row>
    <row r="254" spans="1:8" ht="16.5" customHeight="1" x14ac:dyDescent="0.25">
      <c r="A254" s="59" t="s">
        <v>153</v>
      </c>
      <c r="B254" s="97" t="s">
        <v>110</v>
      </c>
      <c r="C254" s="98"/>
      <c r="D254" s="278"/>
      <c r="E254" s="279"/>
      <c r="F254" s="280"/>
      <c r="G254" s="99"/>
      <c r="H254" s="594">
        <f>SUM(H255+H261+H291)</f>
        <v>946192</v>
      </c>
    </row>
    <row r="255" spans="1:8" s="9" customFormat="1" ht="15.75" x14ac:dyDescent="0.25">
      <c r="A255" s="41" t="s">
        <v>253</v>
      </c>
      <c r="B255" s="52" t="s">
        <v>110</v>
      </c>
      <c r="C255" s="122" t="s">
        <v>10</v>
      </c>
      <c r="D255" s="242"/>
      <c r="E255" s="243"/>
      <c r="F255" s="244"/>
      <c r="G255" s="53"/>
      <c r="H255" s="547">
        <f>SUM(H256)</f>
        <v>35562</v>
      </c>
    </row>
    <row r="256" spans="1:8" ht="47.25" x14ac:dyDescent="0.25">
      <c r="A256" s="27" t="s">
        <v>197</v>
      </c>
      <c r="B256" s="29" t="s">
        <v>110</v>
      </c>
      <c r="C256" s="126" t="s">
        <v>10</v>
      </c>
      <c r="D256" s="251" t="s">
        <v>541</v>
      </c>
      <c r="E256" s="252" t="s">
        <v>487</v>
      </c>
      <c r="F256" s="253" t="s">
        <v>488</v>
      </c>
      <c r="G256" s="31"/>
      <c r="H256" s="540">
        <f>SUM(H257)</f>
        <v>35562</v>
      </c>
    </row>
    <row r="257" spans="1:8" ht="78.75" x14ac:dyDescent="0.25">
      <c r="A257" s="3" t="s">
        <v>255</v>
      </c>
      <c r="B257" s="5" t="s">
        <v>110</v>
      </c>
      <c r="C257" s="125" t="s">
        <v>10</v>
      </c>
      <c r="D257" s="266" t="s">
        <v>254</v>
      </c>
      <c r="E257" s="267" t="s">
        <v>487</v>
      </c>
      <c r="F257" s="268" t="s">
        <v>488</v>
      </c>
      <c r="G257" s="60"/>
      <c r="H257" s="541">
        <f>SUM(H258)</f>
        <v>35562</v>
      </c>
    </row>
    <row r="258" spans="1:8" ht="47.25" x14ac:dyDescent="0.25">
      <c r="A258" s="62" t="s">
        <v>542</v>
      </c>
      <c r="B258" s="5" t="s">
        <v>110</v>
      </c>
      <c r="C258" s="125" t="s">
        <v>10</v>
      </c>
      <c r="D258" s="266" t="s">
        <v>254</v>
      </c>
      <c r="E258" s="267" t="s">
        <v>10</v>
      </c>
      <c r="F258" s="268" t="s">
        <v>488</v>
      </c>
      <c r="G258" s="60"/>
      <c r="H258" s="541">
        <f>SUM(H259)</f>
        <v>35562</v>
      </c>
    </row>
    <row r="259" spans="1:8" ht="33.75" customHeight="1" x14ac:dyDescent="0.25">
      <c r="A259" s="109" t="s">
        <v>544</v>
      </c>
      <c r="B259" s="5" t="s">
        <v>110</v>
      </c>
      <c r="C259" s="125" t="s">
        <v>10</v>
      </c>
      <c r="D259" s="266" t="s">
        <v>254</v>
      </c>
      <c r="E259" s="267" t="s">
        <v>10</v>
      </c>
      <c r="F259" s="268" t="s">
        <v>545</v>
      </c>
      <c r="G259" s="60"/>
      <c r="H259" s="541">
        <f>SUM(H260)</f>
        <v>35562</v>
      </c>
    </row>
    <row r="260" spans="1:8" ht="16.5" customHeight="1" x14ac:dyDescent="0.25">
      <c r="A260" s="77" t="s">
        <v>21</v>
      </c>
      <c r="B260" s="5" t="s">
        <v>110</v>
      </c>
      <c r="C260" s="125" t="s">
        <v>10</v>
      </c>
      <c r="D260" s="266" t="s">
        <v>254</v>
      </c>
      <c r="E260" s="267" t="s">
        <v>10</v>
      </c>
      <c r="F260" s="268" t="s">
        <v>545</v>
      </c>
      <c r="G260" s="60" t="s">
        <v>70</v>
      </c>
      <c r="H260" s="543">
        <f>SUM(прил9!I226)</f>
        <v>35562</v>
      </c>
    </row>
    <row r="261" spans="1:8" ht="16.5" customHeight="1" x14ac:dyDescent="0.25">
      <c r="A261" s="41" t="s">
        <v>154</v>
      </c>
      <c r="B261" s="52" t="s">
        <v>110</v>
      </c>
      <c r="C261" s="23" t="s">
        <v>12</v>
      </c>
      <c r="D261" s="242"/>
      <c r="E261" s="243"/>
      <c r="F261" s="244"/>
      <c r="G261" s="53"/>
      <c r="H261" s="547">
        <f>SUM(H262+H275+H280)</f>
        <v>910630</v>
      </c>
    </row>
    <row r="262" spans="1:8" ht="32.25" hidden="1" customHeight="1" x14ac:dyDescent="0.25">
      <c r="A262" s="27" t="s">
        <v>186</v>
      </c>
      <c r="B262" s="29" t="s">
        <v>110</v>
      </c>
      <c r="C262" s="33" t="s">
        <v>12</v>
      </c>
      <c r="D262" s="251" t="s">
        <v>546</v>
      </c>
      <c r="E262" s="252" t="s">
        <v>487</v>
      </c>
      <c r="F262" s="253" t="s">
        <v>488</v>
      </c>
      <c r="G262" s="31"/>
      <c r="H262" s="540">
        <f>SUM(H263)</f>
        <v>0</v>
      </c>
    </row>
    <row r="263" spans="1:8" s="43" customFormat="1" ht="48.75" hidden="1" customHeight="1" x14ac:dyDescent="0.25">
      <c r="A263" s="55" t="s">
        <v>187</v>
      </c>
      <c r="B263" s="5" t="s">
        <v>110</v>
      </c>
      <c r="C263" s="432" t="s">
        <v>12</v>
      </c>
      <c r="D263" s="266" t="s">
        <v>225</v>
      </c>
      <c r="E263" s="267" t="s">
        <v>487</v>
      </c>
      <c r="F263" s="268" t="s">
        <v>488</v>
      </c>
      <c r="G263" s="60"/>
      <c r="H263" s="541">
        <f>SUM(H264)</f>
        <v>0</v>
      </c>
    </row>
    <row r="264" spans="1:8" s="43" customFormat="1" ht="33.75" hidden="1" customHeight="1" x14ac:dyDescent="0.25">
      <c r="A264" s="109" t="s">
        <v>547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488</v>
      </c>
      <c r="G264" s="60"/>
      <c r="H264" s="541">
        <f>SUM(H265+H267+H269+H271+H273)</f>
        <v>0</v>
      </c>
    </row>
    <row r="265" spans="1:8" s="43" customFormat="1" ht="35.25" hidden="1" customHeight="1" x14ac:dyDescent="0.25">
      <c r="A265" s="109" t="s">
        <v>953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421">
        <v>13420</v>
      </c>
      <c r="G265" s="60"/>
      <c r="H265" s="541">
        <f>SUM(H266)</f>
        <v>0</v>
      </c>
    </row>
    <row r="266" spans="1:8" s="43" customFormat="1" ht="15.75" hidden="1" customHeight="1" x14ac:dyDescent="0.25">
      <c r="A266" s="109" t="s">
        <v>21</v>
      </c>
      <c r="B266" s="5" t="s">
        <v>110</v>
      </c>
      <c r="C266" s="432" t="s">
        <v>12</v>
      </c>
      <c r="D266" s="266" t="s">
        <v>225</v>
      </c>
      <c r="E266" s="267" t="s">
        <v>10</v>
      </c>
      <c r="F266" s="421">
        <v>13420</v>
      </c>
      <c r="G266" s="60" t="s">
        <v>70</v>
      </c>
      <c r="H266" s="543">
        <f>SUM(прил9!I232)</f>
        <v>0</v>
      </c>
    </row>
    <row r="267" spans="1:8" s="43" customFormat="1" ht="33.75" hidden="1" customHeight="1" x14ac:dyDescent="0.25">
      <c r="A267" s="109" t="s">
        <v>927</v>
      </c>
      <c r="B267" s="5" t="s">
        <v>110</v>
      </c>
      <c r="C267" s="432" t="s">
        <v>12</v>
      </c>
      <c r="D267" s="266" t="s">
        <v>225</v>
      </c>
      <c r="E267" s="267" t="s">
        <v>10</v>
      </c>
      <c r="F267" s="421">
        <v>13430</v>
      </c>
      <c r="G267" s="60"/>
      <c r="H267" s="541">
        <f>SUM(H268)</f>
        <v>0</v>
      </c>
    </row>
    <row r="268" spans="1:8" s="43" customFormat="1" ht="15.75" hidden="1" customHeight="1" x14ac:dyDescent="0.25">
      <c r="A268" s="109" t="s">
        <v>21</v>
      </c>
      <c r="B268" s="5" t="s">
        <v>110</v>
      </c>
      <c r="C268" s="432" t="s">
        <v>12</v>
      </c>
      <c r="D268" s="266" t="s">
        <v>225</v>
      </c>
      <c r="E268" s="267" t="s">
        <v>10</v>
      </c>
      <c r="F268" s="421">
        <v>13430</v>
      </c>
      <c r="G268" s="60" t="s">
        <v>70</v>
      </c>
      <c r="H268" s="543">
        <f>SUM(прил9!I234)</f>
        <v>0</v>
      </c>
    </row>
    <row r="269" spans="1:8" s="43" customFormat="1" ht="33.75" hidden="1" customHeight="1" x14ac:dyDescent="0.25">
      <c r="A269" s="109" t="s">
        <v>666</v>
      </c>
      <c r="B269" s="5" t="s">
        <v>110</v>
      </c>
      <c r="C269" s="432" t="s">
        <v>12</v>
      </c>
      <c r="D269" s="266" t="s">
        <v>225</v>
      </c>
      <c r="E269" s="267" t="s">
        <v>10</v>
      </c>
      <c r="F269" s="268" t="s">
        <v>665</v>
      </c>
      <c r="G269" s="60"/>
      <c r="H269" s="541">
        <f>SUM(H270)</f>
        <v>0</v>
      </c>
    </row>
    <row r="270" spans="1:8" s="43" customFormat="1" ht="18" hidden="1" customHeight="1" x14ac:dyDescent="0.25">
      <c r="A270" s="77" t="s">
        <v>21</v>
      </c>
      <c r="B270" s="5" t="s">
        <v>110</v>
      </c>
      <c r="C270" s="432" t="s">
        <v>12</v>
      </c>
      <c r="D270" s="266" t="s">
        <v>225</v>
      </c>
      <c r="E270" s="267" t="s">
        <v>10</v>
      </c>
      <c r="F270" s="268" t="s">
        <v>665</v>
      </c>
      <c r="G270" s="60" t="s">
        <v>70</v>
      </c>
      <c r="H270" s="543">
        <f>SUM(прил9!I236)</f>
        <v>0</v>
      </c>
    </row>
    <row r="271" spans="1:8" s="43" customFormat="1" ht="33.75" hidden="1" customHeight="1" x14ac:dyDescent="0.25">
      <c r="A271" s="77" t="s">
        <v>925</v>
      </c>
      <c r="B271" s="5" t="s">
        <v>110</v>
      </c>
      <c r="C271" s="432" t="s">
        <v>12</v>
      </c>
      <c r="D271" s="266" t="s">
        <v>225</v>
      </c>
      <c r="E271" s="267" t="s">
        <v>10</v>
      </c>
      <c r="F271" s="268" t="s">
        <v>926</v>
      </c>
      <c r="G271" s="60"/>
      <c r="H271" s="541">
        <f>SUM(H272)</f>
        <v>0</v>
      </c>
    </row>
    <row r="272" spans="1:8" s="43" customFormat="1" ht="15.75" hidden="1" customHeight="1" x14ac:dyDescent="0.25">
      <c r="A272" s="77" t="s">
        <v>21</v>
      </c>
      <c r="B272" s="5" t="s">
        <v>110</v>
      </c>
      <c r="C272" s="432" t="s">
        <v>12</v>
      </c>
      <c r="D272" s="266" t="s">
        <v>225</v>
      </c>
      <c r="E272" s="267" t="s">
        <v>10</v>
      </c>
      <c r="F272" s="268" t="s">
        <v>926</v>
      </c>
      <c r="G272" s="60" t="s">
        <v>70</v>
      </c>
      <c r="H272" s="543">
        <f>SUM(прил9!I238)</f>
        <v>0</v>
      </c>
    </row>
    <row r="273" spans="1:8" s="43" customFormat="1" ht="33.75" hidden="1" customHeight="1" x14ac:dyDescent="0.25">
      <c r="A273" s="77" t="s">
        <v>954</v>
      </c>
      <c r="B273" s="5" t="s">
        <v>110</v>
      </c>
      <c r="C273" s="432" t="s">
        <v>12</v>
      </c>
      <c r="D273" s="266" t="s">
        <v>225</v>
      </c>
      <c r="E273" s="267" t="s">
        <v>10</v>
      </c>
      <c r="F273" s="268" t="s">
        <v>928</v>
      </c>
      <c r="G273" s="60"/>
      <c r="H273" s="541">
        <f>SUM(H274)</f>
        <v>0</v>
      </c>
    </row>
    <row r="274" spans="1:8" s="43" customFormat="1" ht="15.75" hidden="1" customHeight="1" x14ac:dyDescent="0.25">
      <c r="A274" s="77" t="s">
        <v>21</v>
      </c>
      <c r="B274" s="5" t="s">
        <v>110</v>
      </c>
      <c r="C274" s="432" t="s">
        <v>12</v>
      </c>
      <c r="D274" s="266" t="s">
        <v>225</v>
      </c>
      <c r="E274" s="267" t="s">
        <v>10</v>
      </c>
      <c r="F274" s="268" t="s">
        <v>928</v>
      </c>
      <c r="G274" s="60" t="s">
        <v>70</v>
      </c>
      <c r="H274" s="543">
        <f>SUM(прил9!I240)</f>
        <v>0</v>
      </c>
    </row>
    <row r="275" spans="1:8" s="43" customFormat="1" ht="49.5" customHeight="1" x14ac:dyDescent="0.25">
      <c r="A275" s="27" t="s">
        <v>197</v>
      </c>
      <c r="B275" s="29" t="s">
        <v>110</v>
      </c>
      <c r="C275" s="126" t="s">
        <v>12</v>
      </c>
      <c r="D275" s="251" t="s">
        <v>541</v>
      </c>
      <c r="E275" s="252" t="s">
        <v>487</v>
      </c>
      <c r="F275" s="253" t="s">
        <v>488</v>
      </c>
      <c r="G275" s="31"/>
      <c r="H275" s="540">
        <f>SUM(H276)</f>
        <v>910630</v>
      </c>
    </row>
    <row r="276" spans="1:8" s="43" customFormat="1" ht="78.75" customHeight="1" x14ac:dyDescent="0.25">
      <c r="A276" s="55" t="s">
        <v>255</v>
      </c>
      <c r="B276" s="5" t="s">
        <v>110</v>
      </c>
      <c r="C276" s="125" t="s">
        <v>12</v>
      </c>
      <c r="D276" s="266" t="s">
        <v>254</v>
      </c>
      <c r="E276" s="267" t="s">
        <v>487</v>
      </c>
      <c r="F276" s="268" t="s">
        <v>488</v>
      </c>
      <c r="G276" s="299"/>
      <c r="H276" s="541">
        <f>SUM(H277)</f>
        <v>910630</v>
      </c>
    </row>
    <row r="277" spans="1:8" s="43" customFormat="1" ht="48" customHeight="1" x14ac:dyDescent="0.25">
      <c r="A277" s="109" t="s">
        <v>542</v>
      </c>
      <c r="B277" s="5" t="s">
        <v>110</v>
      </c>
      <c r="C277" s="125" t="s">
        <v>12</v>
      </c>
      <c r="D277" s="266" t="s">
        <v>254</v>
      </c>
      <c r="E277" s="267" t="s">
        <v>10</v>
      </c>
      <c r="F277" s="268" t="s">
        <v>488</v>
      </c>
      <c r="G277" s="299"/>
      <c r="H277" s="541">
        <f>SUM(H278)</f>
        <v>910630</v>
      </c>
    </row>
    <row r="278" spans="1:8" s="43" customFormat="1" ht="32.25" customHeight="1" x14ac:dyDescent="0.25">
      <c r="A278" s="109" t="s">
        <v>619</v>
      </c>
      <c r="B278" s="5" t="s">
        <v>110</v>
      </c>
      <c r="C278" s="125" t="s">
        <v>12</v>
      </c>
      <c r="D278" s="266" t="s">
        <v>254</v>
      </c>
      <c r="E278" s="267" t="s">
        <v>10</v>
      </c>
      <c r="F278" s="268" t="s">
        <v>620</v>
      </c>
      <c r="G278" s="299"/>
      <c r="H278" s="541">
        <f>SUM(H279)</f>
        <v>910630</v>
      </c>
    </row>
    <row r="279" spans="1:8" s="43" customFormat="1" ht="15.75" customHeight="1" x14ac:dyDescent="0.25">
      <c r="A279" s="77" t="s">
        <v>21</v>
      </c>
      <c r="B279" s="5" t="s">
        <v>110</v>
      </c>
      <c r="C279" s="125" t="s">
        <v>12</v>
      </c>
      <c r="D279" s="266" t="s">
        <v>254</v>
      </c>
      <c r="E279" s="267" t="s">
        <v>10</v>
      </c>
      <c r="F279" s="268" t="s">
        <v>620</v>
      </c>
      <c r="G279" s="299" t="s">
        <v>70</v>
      </c>
      <c r="H279" s="543">
        <f>SUM(прил9!I245)</f>
        <v>910630</v>
      </c>
    </row>
    <row r="280" spans="1:8" s="43" customFormat="1" ht="33.75" hidden="1" customHeight="1" x14ac:dyDescent="0.25">
      <c r="A280" s="27" t="s">
        <v>188</v>
      </c>
      <c r="B280" s="29" t="s">
        <v>110</v>
      </c>
      <c r="C280" s="33" t="s">
        <v>12</v>
      </c>
      <c r="D280" s="251" t="s">
        <v>226</v>
      </c>
      <c r="E280" s="252" t="s">
        <v>487</v>
      </c>
      <c r="F280" s="253" t="s">
        <v>488</v>
      </c>
      <c r="G280" s="31"/>
      <c r="H280" s="540">
        <f>SUM(H281)</f>
        <v>0</v>
      </c>
    </row>
    <row r="281" spans="1:8" s="43" customFormat="1" ht="48.75" hidden="1" customHeight="1" x14ac:dyDescent="0.25">
      <c r="A281" s="55" t="s">
        <v>189</v>
      </c>
      <c r="B281" s="5" t="s">
        <v>110</v>
      </c>
      <c r="C281" s="432" t="s">
        <v>12</v>
      </c>
      <c r="D281" s="266" t="s">
        <v>227</v>
      </c>
      <c r="E281" s="267" t="s">
        <v>487</v>
      </c>
      <c r="F281" s="268" t="s">
        <v>488</v>
      </c>
      <c r="G281" s="60"/>
      <c r="H281" s="541">
        <f>SUM(H282)</f>
        <v>0</v>
      </c>
    </row>
    <row r="282" spans="1:8" s="43" customFormat="1" ht="48.75" hidden="1" customHeight="1" x14ac:dyDescent="0.25">
      <c r="A282" s="55" t="s">
        <v>548</v>
      </c>
      <c r="B282" s="5" t="s">
        <v>110</v>
      </c>
      <c r="C282" s="432" t="s">
        <v>12</v>
      </c>
      <c r="D282" s="266" t="s">
        <v>227</v>
      </c>
      <c r="E282" s="267" t="s">
        <v>12</v>
      </c>
      <c r="F282" s="268" t="s">
        <v>488</v>
      </c>
      <c r="G282" s="60"/>
      <c r="H282" s="541">
        <f>SUM(H287+H283+H285+H289)</f>
        <v>0</v>
      </c>
    </row>
    <row r="283" spans="1:8" s="43" customFormat="1" ht="32.25" hidden="1" customHeight="1" x14ac:dyDescent="0.25">
      <c r="A283" s="55" t="s">
        <v>918</v>
      </c>
      <c r="B283" s="5" t="s">
        <v>110</v>
      </c>
      <c r="C283" s="432" t="s">
        <v>12</v>
      </c>
      <c r="D283" s="266" t="s">
        <v>227</v>
      </c>
      <c r="E283" s="267" t="s">
        <v>12</v>
      </c>
      <c r="F283" s="268" t="s">
        <v>976</v>
      </c>
      <c r="G283" s="60"/>
      <c r="H283" s="541">
        <f>SUM(H284)</f>
        <v>0</v>
      </c>
    </row>
    <row r="284" spans="1:8" s="43" customFormat="1" ht="18" hidden="1" customHeight="1" x14ac:dyDescent="0.25">
      <c r="A284" s="3" t="s">
        <v>21</v>
      </c>
      <c r="B284" s="5" t="s">
        <v>110</v>
      </c>
      <c r="C284" s="432" t="s">
        <v>12</v>
      </c>
      <c r="D284" s="266" t="s">
        <v>227</v>
      </c>
      <c r="E284" s="267" t="s">
        <v>12</v>
      </c>
      <c r="F284" s="268" t="s">
        <v>976</v>
      </c>
      <c r="G284" s="60" t="s">
        <v>70</v>
      </c>
      <c r="H284" s="543">
        <f>SUM(прил9!I250)</f>
        <v>0</v>
      </c>
    </row>
    <row r="285" spans="1:8" s="43" customFormat="1" ht="18" hidden="1" customHeight="1" x14ac:dyDescent="0.25">
      <c r="A285" s="3" t="s">
        <v>920</v>
      </c>
      <c r="B285" s="5" t="s">
        <v>110</v>
      </c>
      <c r="C285" s="432" t="s">
        <v>12</v>
      </c>
      <c r="D285" s="266" t="s">
        <v>227</v>
      </c>
      <c r="E285" s="267" t="s">
        <v>12</v>
      </c>
      <c r="F285" s="268" t="s">
        <v>1021</v>
      </c>
      <c r="G285" s="60"/>
      <c r="H285" s="541">
        <f>SUM(H286)</f>
        <v>0</v>
      </c>
    </row>
    <row r="286" spans="1:8" s="43" customFormat="1" ht="18" hidden="1" customHeight="1" x14ac:dyDescent="0.25">
      <c r="A286" s="3" t="s">
        <v>21</v>
      </c>
      <c r="B286" s="5" t="s">
        <v>110</v>
      </c>
      <c r="C286" s="432" t="s">
        <v>12</v>
      </c>
      <c r="D286" s="266" t="s">
        <v>227</v>
      </c>
      <c r="E286" s="267" t="s">
        <v>12</v>
      </c>
      <c r="F286" s="268" t="s">
        <v>1021</v>
      </c>
      <c r="G286" s="60" t="s">
        <v>70</v>
      </c>
      <c r="H286" s="543">
        <f>SUM(прил9!I252)</f>
        <v>0</v>
      </c>
    </row>
    <row r="287" spans="1:8" s="43" customFormat="1" ht="18.75" hidden="1" customHeight="1" x14ac:dyDescent="0.25">
      <c r="A287" s="393" t="s">
        <v>988</v>
      </c>
      <c r="B287" s="5" t="s">
        <v>110</v>
      </c>
      <c r="C287" s="432" t="s">
        <v>12</v>
      </c>
      <c r="D287" s="266" t="s">
        <v>227</v>
      </c>
      <c r="E287" s="267" t="s">
        <v>12</v>
      </c>
      <c r="F287" s="421" t="s">
        <v>1022</v>
      </c>
      <c r="G287" s="60"/>
      <c r="H287" s="541">
        <f>SUM(H288)</f>
        <v>0</v>
      </c>
    </row>
    <row r="288" spans="1:8" s="43" customFormat="1" ht="17.25" hidden="1" customHeight="1" x14ac:dyDescent="0.25">
      <c r="A288" s="55" t="s">
        <v>21</v>
      </c>
      <c r="B288" s="5" t="s">
        <v>110</v>
      </c>
      <c r="C288" s="432" t="s">
        <v>12</v>
      </c>
      <c r="D288" s="266" t="s">
        <v>227</v>
      </c>
      <c r="E288" s="267" t="s">
        <v>12</v>
      </c>
      <c r="F288" s="421" t="s">
        <v>1022</v>
      </c>
      <c r="G288" s="60" t="s">
        <v>70</v>
      </c>
      <c r="H288" s="543">
        <f>SUM(прил9!I254)</f>
        <v>0</v>
      </c>
    </row>
    <row r="289" spans="1:8" s="43" customFormat="1" ht="47.25" hidden="1" customHeight="1" x14ac:dyDescent="0.25">
      <c r="A289" s="3" t="s">
        <v>689</v>
      </c>
      <c r="B289" s="5" t="s">
        <v>110</v>
      </c>
      <c r="C289" s="432" t="s">
        <v>12</v>
      </c>
      <c r="D289" s="266" t="s">
        <v>227</v>
      </c>
      <c r="E289" s="267" t="s">
        <v>12</v>
      </c>
      <c r="F289" s="268" t="s">
        <v>688</v>
      </c>
      <c r="G289" s="60"/>
      <c r="H289" s="541">
        <f>SUM(H290)</f>
        <v>0</v>
      </c>
    </row>
    <row r="290" spans="1:8" s="43" customFormat="1" ht="18" hidden="1" customHeight="1" x14ac:dyDescent="0.25">
      <c r="A290" s="3" t="s">
        <v>21</v>
      </c>
      <c r="B290" s="5" t="s">
        <v>110</v>
      </c>
      <c r="C290" s="432" t="s">
        <v>12</v>
      </c>
      <c r="D290" s="266" t="s">
        <v>227</v>
      </c>
      <c r="E290" s="267" t="s">
        <v>12</v>
      </c>
      <c r="F290" s="268" t="s">
        <v>688</v>
      </c>
      <c r="G290" s="60" t="s">
        <v>70</v>
      </c>
      <c r="H290" s="543">
        <f>SUM(прил9!I256)</f>
        <v>0</v>
      </c>
    </row>
    <row r="291" spans="1:8" s="43" customFormat="1" ht="18" hidden="1" customHeight="1" x14ac:dyDescent="0.25">
      <c r="A291" s="88" t="s">
        <v>929</v>
      </c>
      <c r="B291" s="23" t="s">
        <v>110</v>
      </c>
      <c r="C291" s="23" t="s">
        <v>15</v>
      </c>
      <c r="D291" s="242"/>
      <c r="E291" s="243"/>
      <c r="F291" s="244"/>
      <c r="G291" s="22"/>
      <c r="H291" s="547">
        <f>SUM(H292)</f>
        <v>0</v>
      </c>
    </row>
    <row r="292" spans="1:8" s="43" customFormat="1" ht="32.25" hidden="1" customHeight="1" x14ac:dyDescent="0.25">
      <c r="A292" s="27" t="s">
        <v>186</v>
      </c>
      <c r="B292" s="29" t="s">
        <v>110</v>
      </c>
      <c r="C292" s="33" t="s">
        <v>15</v>
      </c>
      <c r="D292" s="251" t="s">
        <v>546</v>
      </c>
      <c r="E292" s="252" t="s">
        <v>487</v>
      </c>
      <c r="F292" s="253" t="s">
        <v>488</v>
      </c>
      <c r="G292" s="31"/>
      <c r="H292" s="540">
        <f>SUM(H293)</f>
        <v>0</v>
      </c>
    </row>
    <row r="293" spans="1:8" s="43" customFormat="1" ht="48" hidden="1" customHeight="1" x14ac:dyDescent="0.25">
      <c r="A293" s="55" t="s">
        <v>187</v>
      </c>
      <c r="B293" s="5" t="s">
        <v>110</v>
      </c>
      <c r="C293" s="432" t="s">
        <v>15</v>
      </c>
      <c r="D293" s="266" t="s">
        <v>225</v>
      </c>
      <c r="E293" s="267" t="s">
        <v>487</v>
      </c>
      <c r="F293" s="268" t="s">
        <v>488</v>
      </c>
      <c r="G293" s="60"/>
      <c r="H293" s="541">
        <f>SUM(H294)</f>
        <v>0</v>
      </c>
    </row>
    <row r="294" spans="1:8" s="43" customFormat="1" ht="33" hidden="1" customHeight="1" x14ac:dyDescent="0.25">
      <c r="A294" s="109" t="s">
        <v>547</v>
      </c>
      <c r="B294" s="5" t="s">
        <v>110</v>
      </c>
      <c r="C294" s="432" t="s">
        <v>15</v>
      </c>
      <c r="D294" s="266" t="s">
        <v>225</v>
      </c>
      <c r="E294" s="267" t="s">
        <v>10</v>
      </c>
      <c r="F294" s="268" t="s">
        <v>488</v>
      </c>
      <c r="G294" s="60"/>
      <c r="H294" s="541">
        <f>SUM(H295)</f>
        <v>0</v>
      </c>
    </row>
    <row r="295" spans="1:8" s="43" customFormat="1" ht="19.5" hidden="1" customHeight="1" x14ac:dyDescent="0.25">
      <c r="A295" s="109" t="s">
        <v>653</v>
      </c>
      <c r="B295" s="5" t="s">
        <v>110</v>
      </c>
      <c r="C295" s="432" t="s">
        <v>15</v>
      </c>
      <c r="D295" s="266" t="s">
        <v>225</v>
      </c>
      <c r="E295" s="267" t="s">
        <v>10</v>
      </c>
      <c r="F295" s="268" t="s">
        <v>652</v>
      </c>
      <c r="G295" s="60"/>
      <c r="H295" s="541">
        <f>SUM(H296)</f>
        <v>0</v>
      </c>
    </row>
    <row r="296" spans="1:8" s="43" customFormat="1" ht="33" hidden="1" customHeight="1" x14ac:dyDescent="0.25">
      <c r="A296" s="77" t="s">
        <v>190</v>
      </c>
      <c r="B296" s="5" t="s">
        <v>110</v>
      </c>
      <c r="C296" s="432" t="s">
        <v>15</v>
      </c>
      <c r="D296" s="266" t="s">
        <v>225</v>
      </c>
      <c r="E296" s="267" t="s">
        <v>10</v>
      </c>
      <c r="F296" s="268" t="s">
        <v>652</v>
      </c>
      <c r="G296" s="60" t="s">
        <v>185</v>
      </c>
      <c r="H296" s="543">
        <f>SUM(прил9!I262)</f>
        <v>0</v>
      </c>
    </row>
    <row r="297" spans="1:8" ht="17.25" customHeight="1" x14ac:dyDescent="0.25">
      <c r="A297" s="75" t="s">
        <v>27</v>
      </c>
      <c r="B297" s="16" t="s">
        <v>29</v>
      </c>
      <c r="C297" s="39"/>
      <c r="D297" s="278"/>
      <c r="E297" s="279"/>
      <c r="F297" s="280"/>
      <c r="G297" s="15"/>
      <c r="H297" s="594">
        <f>SUM(H298+H319+H371+H391+H411)</f>
        <v>246614230</v>
      </c>
    </row>
    <row r="298" spans="1:8" ht="15.75" x14ac:dyDescent="0.25">
      <c r="A298" s="88" t="s">
        <v>28</v>
      </c>
      <c r="B298" s="23" t="s">
        <v>29</v>
      </c>
      <c r="C298" s="23" t="s">
        <v>10</v>
      </c>
      <c r="D298" s="242"/>
      <c r="E298" s="243"/>
      <c r="F298" s="244"/>
      <c r="G298" s="22"/>
      <c r="H298" s="547">
        <f>SUM(H299,H314)</f>
        <v>44247846</v>
      </c>
    </row>
    <row r="299" spans="1:8" ht="35.25" customHeight="1" x14ac:dyDescent="0.25">
      <c r="A299" s="27" t="s">
        <v>155</v>
      </c>
      <c r="B299" s="29" t="s">
        <v>29</v>
      </c>
      <c r="C299" s="29" t="s">
        <v>10</v>
      </c>
      <c r="D299" s="245" t="s">
        <v>552</v>
      </c>
      <c r="E299" s="246" t="s">
        <v>487</v>
      </c>
      <c r="F299" s="247" t="s">
        <v>488</v>
      </c>
      <c r="G299" s="31"/>
      <c r="H299" s="540">
        <f>SUM(H300)</f>
        <v>44109846</v>
      </c>
    </row>
    <row r="300" spans="1:8" ht="49.5" customHeight="1" x14ac:dyDescent="0.25">
      <c r="A300" s="3" t="s">
        <v>156</v>
      </c>
      <c r="B300" s="5" t="s">
        <v>29</v>
      </c>
      <c r="C300" s="5" t="s">
        <v>10</v>
      </c>
      <c r="D300" s="248" t="s">
        <v>239</v>
      </c>
      <c r="E300" s="249" t="s">
        <v>487</v>
      </c>
      <c r="F300" s="250" t="s">
        <v>488</v>
      </c>
      <c r="G300" s="60"/>
      <c r="H300" s="541">
        <f>SUM(H301+H311)</f>
        <v>44109846</v>
      </c>
    </row>
    <row r="301" spans="1:8" ht="17.25" customHeight="1" x14ac:dyDescent="0.25">
      <c r="A301" s="3" t="s">
        <v>553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488</v>
      </c>
      <c r="G301" s="60"/>
      <c r="H301" s="541">
        <f>SUM(H302+H305+H307)</f>
        <v>24326347</v>
      </c>
    </row>
    <row r="302" spans="1:8" ht="81" customHeight="1" x14ac:dyDescent="0.25">
      <c r="A302" s="3" t="s">
        <v>554</v>
      </c>
      <c r="B302" s="5" t="s">
        <v>29</v>
      </c>
      <c r="C302" s="5" t="s">
        <v>10</v>
      </c>
      <c r="D302" s="248" t="s">
        <v>239</v>
      </c>
      <c r="E302" s="249" t="s">
        <v>10</v>
      </c>
      <c r="F302" s="250" t="s">
        <v>555</v>
      </c>
      <c r="G302" s="2"/>
      <c r="H302" s="541">
        <f>SUM(H303:H304)</f>
        <v>13629293</v>
      </c>
    </row>
    <row r="303" spans="1:8" ht="47.25" x14ac:dyDescent="0.25">
      <c r="A303" s="86" t="s">
        <v>86</v>
      </c>
      <c r="B303" s="5" t="s">
        <v>29</v>
      </c>
      <c r="C303" s="5" t="s">
        <v>10</v>
      </c>
      <c r="D303" s="248" t="s">
        <v>239</v>
      </c>
      <c r="E303" s="249" t="s">
        <v>10</v>
      </c>
      <c r="F303" s="250" t="s">
        <v>555</v>
      </c>
      <c r="G303" s="299" t="s">
        <v>13</v>
      </c>
      <c r="H303" s="543">
        <f>SUM(прил9!I412)</f>
        <v>13413337</v>
      </c>
    </row>
    <row r="304" spans="1:8" ht="31.5" customHeight="1" x14ac:dyDescent="0.25">
      <c r="A304" s="91" t="s">
        <v>673</v>
      </c>
      <c r="B304" s="5" t="s">
        <v>29</v>
      </c>
      <c r="C304" s="5" t="s">
        <v>10</v>
      </c>
      <c r="D304" s="248" t="s">
        <v>239</v>
      </c>
      <c r="E304" s="249" t="s">
        <v>10</v>
      </c>
      <c r="F304" s="250" t="s">
        <v>555</v>
      </c>
      <c r="G304" s="299" t="s">
        <v>16</v>
      </c>
      <c r="H304" s="543">
        <f>SUM(прил9!I413)</f>
        <v>215956</v>
      </c>
    </row>
    <row r="305" spans="1:8" ht="19.5" hidden="1" customHeight="1" x14ac:dyDescent="0.25">
      <c r="A305" s="420" t="s">
        <v>726</v>
      </c>
      <c r="B305" s="5" t="s">
        <v>29</v>
      </c>
      <c r="C305" s="5" t="s">
        <v>10</v>
      </c>
      <c r="D305" s="248" t="s">
        <v>239</v>
      </c>
      <c r="E305" s="249" t="s">
        <v>10</v>
      </c>
      <c r="F305" s="250" t="s">
        <v>703</v>
      </c>
      <c r="G305" s="299"/>
      <c r="H305" s="541">
        <f>SUM(H306)</f>
        <v>0</v>
      </c>
    </row>
    <row r="306" spans="1:8" ht="31.5" hidden="1" customHeight="1" x14ac:dyDescent="0.25">
      <c r="A306" s="114" t="s">
        <v>673</v>
      </c>
      <c r="B306" s="5" t="s">
        <v>29</v>
      </c>
      <c r="C306" s="5" t="s">
        <v>10</v>
      </c>
      <c r="D306" s="248" t="s">
        <v>239</v>
      </c>
      <c r="E306" s="249" t="s">
        <v>10</v>
      </c>
      <c r="F306" s="250" t="s">
        <v>703</v>
      </c>
      <c r="G306" s="299" t="s">
        <v>16</v>
      </c>
      <c r="H306" s="543">
        <f>SUM(прил9!I415)</f>
        <v>0</v>
      </c>
    </row>
    <row r="307" spans="1:8" ht="33" customHeight="1" x14ac:dyDescent="0.25">
      <c r="A307" s="3" t="s">
        <v>96</v>
      </c>
      <c r="B307" s="5" t="s">
        <v>29</v>
      </c>
      <c r="C307" s="5" t="s">
        <v>10</v>
      </c>
      <c r="D307" s="248" t="s">
        <v>239</v>
      </c>
      <c r="E307" s="249" t="s">
        <v>10</v>
      </c>
      <c r="F307" s="250" t="s">
        <v>520</v>
      </c>
      <c r="G307" s="60"/>
      <c r="H307" s="541">
        <f>SUM(H308:H310)</f>
        <v>10697054</v>
      </c>
    </row>
    <row r="308" spans="1:8" ht="49.5" customHeight="1" x14ac:dyDescent="0.25">
      <c r="A308" s="86" t="s">
        <v>86</v>
      </c>
      <c r="B308" s="5" t="s">
        <v>29</v>
      </c>
      <c r="C308" s="5" t="s">
        <v>10</v>
      </c>
      <c r="D308" s="248" t="s">
        <v>239</v>
      </c>
      <c r="E308" s="249" t="s">
        <v>10</v>
      </c>
      <c r="F308" s="250" t="s">
        <v>520</v>
      </c>
      <c r="G308" s="60" t="s">
        <v>13</v>
      </c>
      <c r="H308" s="543">
        <f>SUM(прил9!I417)</f>
        <v>4554955</v>
      </c>
    </row>
    <row r="309" spans="1:8" ht="31.5" customHeight="1" x14ac:dyDescent="0.25">
      <c r="A309" s="91" t="s">
        <v>673</v>
      </c>
      <c r="B309" s="5" t="s">
        <v>29</v>
      </c>
      <c r="C309" s="5" t="s">
        <v>10</v>
      </c>
      <c r="D309" s="248" t="s">
        <v>239</v>
      </c>
      <c r="E309" s="249" t="s">
        <v>10</v>
      </c>
      <c r="F309" s="250" t="s">
        <v>520</v>
      </c>
      <c r="G309" s="60" t="s">
        <v>16</v>
      </c>
      <c r="H309" s="543">
        <f>SUM(прил9!I418)</f>
        <v>6065725</v>
      </c>
    </row>
    <row r="310" spans="1:8" ht="18" customHeight="1" x14ac:dyDescent="0.25">
      <c r="A310" s="3" t="s">
        <v>18</v>
      </c>
      <c r="B310" s="5" t="s">
        <v>29</v>
      </c>
      <c r="C310" s="5" t="s">
        <v>10</v>
      </c>
      <c r="D310" s="248" t="s">
        <v>239</v>
      </c>
      <c r="E310" s="249" t="s">
        <v>10</v>
      </c>
      <c r="F310" s="250" t="s">
        <v>520</v>
      </c>
      <c r="G310" s="60" t="s">
        <v>17</v>
      </c>
      <c r="H310" s="543">
        <f>SUM(прил9!I419)</f>
        <v>76374</v>
      </c>
    </row>
    <row r="311" spans="1:8" ht="32.25" customHeight="1" x14ac:dyDescent="0.25">
      <c r="A311" s="3" t="s">
        <v>1156</v>
      </c>
      <c r="B311" s="5" t="s">
        <v>29</v>
      </c>
      <c r="C311" s="5" t="s">
        <v>10</v>
      </c>
      <c r="D311" s="248" t="s">
        <v>239</v>
      </c>
      <c r="E311" s="249" t="s">
        <v>1155</v>
      </c>
      <c r="F311" s="250" t="s">
        <v>488</v>
      </c>
      <c r="G311" s="60"/>
      <c r="H311" s="541">
        <f>SUM(H312)</f>
        <v>19783499</v>
      </c>
    </row>
    <row r="312" spans="1:8" ht="50.25" customHeight="1" x14ac:dyDescent="0.25">
      <c r="A312" s="420" t="s">
        <v>1158</v>
      </c>
      <c r="B312" s="5" t="s">
        <v>29</v>
      </c>
      <c r="C312" s="5" t="s">
        <v>10</v>
      </c>
      <c r="D312" s="248" t="s">
        <v>239</v>
      </c>
      <c r="E312" s="249" t="s">
        <v>1155</v>
      </c>
      <c r="F312" s="250" t="s">
        <v>1157</v>
      </c>
      <c r="G312" s="299"/>
      <c r="H312" s="541">
        <f>SUM(H313)</f>
        <v>19783499</v>
      </c>
    </row>
    <row r="313" spans="1:8" ht="33.75" customHeight="1" x14ac:dyDescent="0.25">
      <c r="A313" s="114" t="s">
        <v>190</v>
      </c>
      <c r="B313" s="5" t="s">
        <v>29</v>
      </c>
      <c r="C313" s="5" t="s">
        <v>10</v>
      </c>
      <c r="D313" s="248" t="s">
        <v>239</v>
      </c>
      <c r="E313" s="249" t="s">
        <v>1155</v>
      </c>
      <c r="F313" s="250" t="s">
        <v>1157</v>
      </c>
      <c r="G313" s="299" t="s">
        <v>185</v>
      </c>
      <c r="H313" s="543">
        <f>SUM(прил9!I422)</f>
        <v>19783499</v>
      </c>
    </row>
    <row r="314" spans="1:8" ht="64.5" customHeight="1" x14ac:dyDescent="0.25">
      <c r="A314" s="76" t="s">
        <v>142</v>
      </c>
      <c r="B314" s="28" t="s">
        <v>29</v>
      </c>
      <c r="C314" s="42" t="s">
        <v>10</v>
      </c>
      <c r="D314" s="257" t="s">
        <v>218</v>
      </c>
      <c r="E314" s="258" t="s">
        <v>487</v>
      </c>
      <c r="F314" s="259" t="s">
        <v>488</v>
      </c>
      <c r="G314" s="28"/>
      <c r="H314" s="540">
        <f>SUM(H315)</f>
        <v>138000</v>
      </c>
    </row>
    <row r="315" spans="1:8" ht="96" customHeight="1" x14ac:dyDescent="0.25">
      <c r="A315" s="77" t="s">
        <v>158</v>
      </c>
      <c r="B315" s="2" t="s">
        <v>29</v>
      </c>
      <c r="C315" s="8" t="s">
        <v>10</v>
      </c>
      <c r="D315" s="284" t="s">
        <v>220</v>
      </c>
      <c r="E315" s="285" t="s">
        <v>487</v>
      </c>
      <c r="F315" s="286" t="s">
        <v>488</v>
      </c>
      <c r="G315" s="2"/>
      <c r="H315" s="541">
        <f>SUM(H316)</f>
        <v>138000</v>
      </c>
    </row>
    <row r="316" spans="1:8" ht="49.5" customHeight="1" x14ac:dyDescent="0.25">
      <c r="A316" s="77" t="s">
        <v>507</v>
      </c>
      <c r="B316" s="2" t="s">
        <v>29</v>
      </c>
      <c r="C316" s="8" t="s">
        <v>10</v>
      </c>
      <c r="D316" s="284" t="s">
        <v>220</v>
      </c>
      <c r="E316" s="285" t="s">
        <v>10</v>
      </c>
      <c r="F316" s="286" t="s">
        <v>488</v>
      </c>
      <c r="G316" s="2"/>
      <c r="H316" s="541">
        <f>SUM(H317)</f>
        <v>138000</v>
      </c>
    </row>
    <row r="317" spans="1:8" ht="18" customHeight="1" x14ac:dyDescent="0.25">
      <c r="A317" s="3" t="s">
        <v>111</v>
      </c>
      <c r="B317" s="2" t="s">
        <v>29</v>
      </c>
      <c r="C317" s="8" t="s">
        <v>10</v>
      </c>
      <c r="D317" s="284" t="s">
        <v>220</v>
      </c>
      <c r="E317" s="285" t="s">
        <v>10</v>
      </c>
      <c r="F317" s="286" t="s">
        <v>508</v>
      </c>
      <c r="G317" s="2"/>
      <c r="H317" s="541">
        <f>SUM(H318)</f>
        <v>138000</v>
      </c>
    </row>
    <row r="318" spans="1:8" ht="30" customHeight="1" x14ac:dyDescent="0.25">
      <c r="A318" s="91" t="s">
        <v>673</v>
      </c>
      <c r="B318" s="2" t="s">
        <v>29</v>
      </c>
      <c r="C318" s="8" t="s">
        <v>10</v>
      </c>
      <c r="D318" s="284" t="s">
        <v>220</v>
      </c>
      <c r="E318" s="285" t="s">
        <v>10</v>
      </c>
      <c r="F318" s="286" t="s">
        <v>508</v>
      </c>
      <c r="G318" s="2" t="s">
        <v>16</v>
      </c>
      <c r="H318" s="542">
        <f>SUM(прил9!I427)</f>
        <v>138000</v>
      </c>
    </row>
    <row r="319" spans="1:8" ht="15.75" x14ac:dyDescent="0.25">
      <c r="A319" s="88" t="s">
        <v>30</v>
      </c>
      <c r="B319" s="23" t="s">
        <v>29</v>
      </c>
      <c r="C319" s="23" t="s">
        <v>12</v>
      </c>
      <c r="D319" s="242"/>
      <c r="E319" s="243"/>
      <c r="F319" s="244"/>
      <c r="G319" s="22"/>
      <c r="H319" s="547">
        <f>SUM(H320+H366)</f>
        <v>176348772</v>
      </c>
    </row>
    <row r="320" spans="1:8" ht="35.25" customHeight="1" x14ac:dyDescent="0.25">
      <c r="A320" s="27" t="s">
        <v>155</v>
      </c>
      <c r="B320" s="28" t="s">
        <v>29</v>
      </c>
      <c r="C320" s="28" t="s">
        <v>12</v>
      </c>
      <c r="D320" s="245" t="s">
        <v>552</v>
      </c>
      <c r="E320" s="246" t="s">
        <v>487</v>
      </c>
      <c r="F320" s="247" t="s">
        <v>488</v>
      </c>
      <c r="G320" s="28"/>
      <c r="H320" s="540">
        <f>SUM(H321+H362)</f>
        <v>175232750</v>
      </c>
    </row>
    <row r="321" spans="1:8" ht="50.25" customHeight="1" x14ac:dyDescent="0.25">
      <c r="A321" s="3" t="s">
        <v>156</v>
      </c>
      <c r="B321" s="2" t="s">
        <v>29</v>
      </c>
      <c r="C321" s="2" t="s">
        <v>12</v>
      </c>
      <c r="D321" s="248" t="s">
        <v>239</v>
      </c>
      <c r="E321" s="249" t="s">
        <v>487</v>
      </c>
      <c r="F321" s="250" t="s">
        <v>488</v>
      </c>
      <c r="G321" s="2"/>
      <c r="H321" s="541">
        <f>SUM(H322)</f>
        <v>174685550</v>
      </c>
    </row>
    <row r="322" spans="1:8" ht="17.25" customHeight="1" x14ac:dyDescent="0.25">
      <c r="A322" s="303" t="s">
        <v>564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488</v>
      </c>
      <c r="G322" s="2"/>
      <c r="H322" s="541">
        <f>SUM(H323+H326+H328+H333+H337+H341+H339+H343+H358+H348+H335+H350+H354+H356+H360+H331+H346)</f>
        <v>174685550</v>
      </c>
    </row>
    <row r="323" spans="1:8" ht="82.5" customHeight="1" x14ac:dyDescent="0.25">
      <c r="A323" s="51" t="s">
        <v>159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556</v>
      </c>
      <c r="G323" s="2"/>
      <c r="H323" s="541">
        <f>SUM(H324:H325)</f>
        <v>143637562</v>
      </c>
    </row>
    <row r="324" spans="1:8" ht="48" customHeight="1" x14ac:dyDescent="0.25">
      <c r="A324" s="86" t="s">
        <v>86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556</v>
      </c>
      <c r="G324" s="2" t="s">
        <v>13</v>
      </c>
      <c r="H324" s="543">
        <f>SUM(прил9!I433)</f>
        <v>138639185</v>
      </c>
    </row>
    <row r="325" spans="1:8" ht="32.25" customHeight="1" x14ac:dyDescent="0.25">
      <c r="A325" s="91" t="s">
        <v>673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556</v>
      </c>
      <c r="G325" s="2" t="s">
        <v>16</v>
      </c>
      <c r="H325" s="543">
        <f>SUM(прил9!I434)</f>
        <v>4998377</v>
      </c>
    </row>
    <row r="326" spans="1:8" ht="17.25" hidden="1" customHeight="1" x14ac:dyDescent="0.25">
      <c r="A326" s="420" t="s">
        <v>704</v>
      </c>
      <c r="B326" s="2" t="s">
        <v>29</v>
      </c>
      <c r="C326" s="2" t="s">
        <v>12</v>
      </c>
      <c r="D326" s="248" t="s">
        <v>239</v>
      </c>
      <c r="E326" s="249" t="s">
        <v>12</v>
      </c>
      <c r="F326" s="250" t="s">
        <v>703</v>
      </c>
      <c r="G326" s="2"/>
      <c r="H326" s="541">
        <f>SUM(H327)</f>
        <v>0</v>
      </c>
    </row>
    <row r="327" spans="1:8" ht="33" hidden="1" customHeight="1" x14ac:dyDescent="0.25">
      <c r="A327" s="114" t="s">
        <v>673</v>
      </c>
      <c r="B327" s="2" t="s">
        <v>29</v>
      </c>
      <c r="C327" s="2" t="s">
        <v>12</v>
      </c>
      <c r="D327" s="248" t="s">
        <v>239</v>
      </c>
      <c r="E327" s="249" t="s">
        <v>12</v>
      </c>
      <c r="F327" s="250" t="s">
        <v>703</v>
      </c>
      <c r="G327" s="2" t="s">
        <v>16</v>
      </c>
      <c r="H327" s="543">
        <f>SUM(прил9!I436)</f>
        <v>0</v>
      </c>
    </row>
    <row r="328" spans="1:8" ht="34.5" customHeight="1" x14ac:dyDescent="0.25">
      <c r="A328" s="420" t="s">
        <v>696</v>
      </c>
      <c r="B328" s="2" t="s">
        <v>29</v>
      </c>
      <c r="C328" s="2" t="s">
        <v>12</v>
      </c>
      <c r="D328" s="248" t="s">
        <v>239</v>
      </c>
      <c r="E328" s="249" t="s">
        <v>12</v>
      </c>
      <c r="F328" s="250" t="s">
        <v>695</v>
      </c>
      <c r="G328" s="2"/>
      <c r="H328" s="541">
        <f>SUM(H329:H330)</f>
        <v>68896</v>
      </c>
    </row>
    <row r="329" spans="1:8" ht="50.25" customHeight="1" x14ac:dyDescent="0.25">
      <c r="A329" s="104" t="s">
        <v>86</v>
      </c>
      <c r="B329" s="2" t="s">
        <v>29</v>
      </c>
      <c r="C329" s="2" t="s">
        <v>12</v>
      </c>
      <c r="D329" s="248" t="s">
        <v>239</v>
      </c>
      <c r="E329" s="249" t="s">
        <v>12</v>
      </c>
      <c r="F329" s="250" t="s">
        <v>695</v>
      </c>
      <c r="G329" s="2" t="s">
        <v>13</v>
      </c>
      <c r="H329" s="543">
        <f>SUM(прил9!I438)</f>
        <v>53212</v>
      </c>
    </row>
    <row r="330" spans="1:8" ht="19.5" customHeight="1" x14ac:dyDescent="0.25">
      <c r="A330" s="62" t="s">
        <v>40</v>
      </c>
      <c r="B330" s="2" t="s">
        <v>29</v>
      </c>
      <c r="C330" s="2" t="s">
        <v>12</v>
      </c>
      <c r="D330" s="248" t="s">
        <v>239</v>
      </c>
      <c r="E330" s="249" t="s">
        <v>12</v>
      </c>
      <c r="F330" s="250" t="s">
        <v>695</v>
      </c>
      <c r="G330" s="2" t="s">
        <v>39</v>
      </c>
      <c r="H330" s="543">
        <f>SUM(прил9!I439)</f>
        <v>15684</v>
      </c>
    </row>
    <row r="331" spans="1:8" ht="48" customHeight="1" x14ac:dyDescent="0.25">
      <c r="A331" s="51" t="s">
        <v>1152</v>
      </c>
      <c r="B331" s="2" t="s">
        <v>29</v>
      </c>
      <c r="C331" s="2" t="s">
        <v>12</v>
      </c>
      <c r="D331" s="248" t="s">
        <v>239</v>
      </c>
      <c r="E331" s="249" t="s">
        <v>12</v>
      </c>
      <c r="F331" s="250" t="s">
        <v>1151</v>
      </c>
      <c r="G331" s="2"/>
      <c r="H331" s="541">
        <f>SUM(H332)</f>
        <v>358174</v>
      </c>
    </row>
    <row r="332" spans="1:8" ht="33.75" customHeight="1" x14ac:dyDescent="0.25">
      <c r="A332" s="114" t="s">
        <v>673</v>
      </c>
      <c r="B332" s="2" t="s">
        <v>29</v>
      </c>
      <c r="C332" s="2" t="s">
        <v>12</v>
      </c>
      <c r="D332" s="248" t="s">
        <v>239</v>
      </c>
      <c r="E332" s="249" t="s">
        <v>12</v>
      </c>
      <c r="F332" s="250" t="s">
        <v>1151</v>
      </c>
      <c r="G332" s="2" t="s">
        <v>16</v>
      </c>
      <c r="H332" s="543">
        <f>SUM(прил9!I441)</f>
        <v>358174</v>
      </c>
    </row>
    <row r="333" spans="1:8" ht="63.75" customHeight="1" x14ac:dyDescent="0.25">
      <c r="A333" s="420" t="s">
        <v>997</v>
      </c>
      <c r="B333" s="2" t="s">
        <v>29</v>
      </c>
      <c r="C333" s="2" t="s">
        <v>12</v>
      </c>
      <c r="D333" s="248" t="s">
        <v>239</v>
      </c>
      <c r="E333" s="249" t="s">
        <v>12</v>
      </c>
      <c r="F333" s="250" t="s">
        <v>694</v>
      </c>
      <c r="G333" s="2"/>
      <c r="H333" s="541">
        <f>SUM(H334)</f>
        <v>196530</v>
      </c>
    </row>
    <row r="334" spans="1:8" ht="33" customHeight="1" x14ac:dyDescent="0.25">
      <c r="A334" s="114" t="s">
        <v>673</v>
      </c>
      <c r="B334" s="2" t="s">
        <v>29</v>
      </c>
      <c r="C334" s="2" t="s">
        <v>12</v>
      </c>
      <c r="D334" s="248" t="s">
        <v>239</v>
      </c>
      <c r="E334" s="249" t="s">
        <v>12</v>
      </c>
      <c r="F334" s="250" t="s">
        <v>694</v>
      </c>
      <c r="G334" s="2" t="s">
        <v>16</v>
      </c>
      <c r="H334" s="543">
        <f>SUM(прил9!I443)</f>
        <v>196530</v>
      </c>
    </row>
    <row r="335" spans="1:8" ht="17.25" hidden="1" customHeight="1" x14ac:dyDescent="0.25">
      <c r="A335" s="93" t="s">
        <v>451</v>
      </c>
      <c r="B335" s="5" t="s">
        <v>29</v>
      </c>
      <c r="C335" s="5" t="s">
        <v>12</v>
      </c>
      <c r="D335" s="248" t="s">
        <v>239</v>
      </c>
      <c r="E335" s="249" t="s">
        <v>12</v>
      </c>
      <c r="F335" s="250" t="s">
        <v>557</v>
      </c>
      <c r="G335" s="2"/>
      <c r="H335" s="541">
        <f>SUM(H336)</f>
        <v>0</v>
      </c>
    </row>
    <row r="336" spans="1:8" ht="48" hidden="1" customHeight="1" x14ac:dyDescent="0.25">
      <c r="A336" s="86" t="s">
        <v>86</v>
      </c>
      <c r="B336" s="5" t="s">
        <v>29</v>
      </c>
      <c r="C336" s="5" t="s">
        <v>12</v>
      </c>
      <c r="D336" s="248" t="s">
        <v>239</v>
      </c>
      <c r="E336" s="249" t="s">
        <v>12</v>
      </c>
      <c r="F336" s="250" t="s">
        <v>557</v>
      </c>
      <c r="G336" s="2" t="s">
        <v>13</v>
      </c>
      <c r="H336" s="543">
        <f>SUM(прил9!I445)</f>
        <v>0</v>
      </c>
    </row>
    <row r="337" spans="1:8" ht="48" hidden="1" customHeight="1" x14ac:dyDescent="0.25">
      <c r="A337" s="104" t="s">
        <v>931</v>
      </c>
      <c r="B337" s="5" t="s">
        <v>29</v>
      </c>
      <c r="C337" s="5" t="s">
        <v>12</v>
      </c>
      <c r="D337" s="248" t="s">
        <v>239</v>
      </c>
      <c r="E337" s="249" t="s">
        <v>12</v>
      </c>
      <c r="F337" s="250" t="s">
        <v>932</v>
      </c>
      <c r="G337" s="2"/>
      <c r="H337" s="541">
        <f>SUM(H338)</f>
        <v>0</v>
      </c>
    </row>
    <row r="338" spans="1:8" ht="32.25" hidden="1" customHeight="1" x14ac:dyDescent="0.25">
      <c r="A338" s="114" t="s">
        <v>673</v>
      </c>
      <c r="B338" s="5" t="s">
        <v>29</v>
      </c>
      <c r="C338" s="5" t="s">
        <v>12</v>
      </c>
      <c r="D338" s="248" t="s">
        <v>239</v>
      </c>
      <c r="E338" s="249" t="s">
        <v>12</v>
      </c>
      <c r="F338" s="250" t="s">
        <v>932</v>
      </c>
      <c r="G338" s="2" t="s">
        <v>16</v>
      </c>
      <c r="H338" s="543">
        <f>SUM(прил9!I447)</f>
        <v>0</v>
      </c>
    </row>
    <row r="339" spans="1:8" ht="32.25" hidden="1" customHeight="1" x14ac:dyDescent="0.25">
      <c r="A339" s="104" t="s">
        <v>933</v>
      </c>
      <c r="B339" s="5" t="s">
        <v>29</v>
      </c>
      <c r="C339" s="5" t="s">
        <v>12</v>
      </c>
      <c r="D339" s="248" t="s">
        <v>239</v>
      </c>
      <c r="E339" s="249" t="s">
        <v>12</v>
      </c>
      <c r="F339" s="250" t="s">
        <v>934</v>
      </c>
      <c r="G339" s="2"/>
      <c r="H339" s="541">
        <f>SUM(H340)</f>
        <v>0</v>
      </c>
    </row>
    <row r="340" spans="1:8" ht="32.25" hidden="1" customHeight="1" x14ac:dyDescent="0.25">
      <c r="A340" s="114" t="s">
        <v>673</v>
      </c>
      <c r="B340" s="5" t="s">
        <v>29</v>
      </c>
      <c r="C340" s="5" t="s">
        <v>12</v>
      </c>
      <c r="D340" s="248" t="s">
        <v>239</v>
      </c>
      <c r="E340" s="249" t="s">
        <v>12</v>
      </c>
      <c r="F340" s="250" t="s">
        <v>934</v>
      </c>
      <c r="G340" s="2" t="s">
        <v>16</v>
      </c>
      <c r="H340" s="543">
        <f>SUM(прил9!I449)</f>
        <v>0</v>
      </c>
    </row>
    <row r="341" spans="1:8" ht="32.25" hidden="1" customHeight="1" x14ac:dyDescent="0.25">
      <c r="A341" s="420" t="s">
        <v>670</v>
      </c>
      <c r="B341" s="2" t="s">
        <v>29</v>
      </c>
      <c r="C341" s="2" t="s">
        <v>12</v>
      </c>
      <c r="D341" s="248" t="s">
        <v>239</v>
      </c>
      <c r="E341" s="249" t="s">
        <v>12</v>
      </c>
      <c r="F341" s="250" t="s">
        <v>669</v>
      </c>
      <c r="G341" s="2"/>
      <c r="H341" s="541">
        <f>SUM(H342)</f>
        <v>0</v>
      </c>
    </row>
    <row r="342" spans="1:8" ht="31.5" hidden="1" customHeight="1" x14ac:dyDescent="0.25">
      <c r="A342" s="91" t="s">
        <v>673</v>
      </c>
      <c r="B342" s="2" t="s">
        <v>29</v>
      </c>
      <c r="C342" s="2" t="s">
        <v>12</v>
      </c>
      <c r="D342" s="248" t="s">
        <v>239</v>
      </c>
      <c r="E342" s="249" t="s">
        <v>12</v>
      </c>
      <c r="F342" s="250" t="s">
        <v>669</v>
      </c>
      <c r="G342" s="2" t="s">
        <v>16</v>
      </c>
      <c r="H342" s="543">
        <f>SUM(прил9!I451)</f>
        <v>0</v>
      </c>
    </row>
    <row r="343" spans="1:8" ht="32.25" customHeight="1" x14ac:dyDescent="0.25">
      <c r="A343" s="304" t="s">
        <v>558</v>
      </c>
      <c r="B343" s="2" t="s">
        <v>29</v>
      </c>
      <c r="C343" s="2" t="s">
        <v>12</v>
      </c>
      <c r="D343" s="248" t="s">
        <v>239</v>
      </c>
      <c r="E343" s="249" t="s">
        <v>12</v>
      </c>
      <c r="F343" s="250" t="s">
        <v>559</v>
      </c>
      <c r="G343" s="2"/>
      <c r="H343" s="541">
        <f>SUM(H344:H345)</f>
        <v>691630</v>
      </c>
    </row>
    <row r="344" spans="1:8" ht="49.5" customHeight="1" x14ac:dyDescent="0.25">
      <c r="A344" s="86" t="s">
        <v>86</v>
      </c>
      <c r="B344" s="2" t="s">
        <v>29</v>
      </c>
      <c r="C344" s="2" t="s">
        <v>12</v>
      </c>
      <c r="D344" s="248" t="s">
        <v>239</v>
      </c>
      <c r="E344" s="249" t="s">
        <v>12</v>
      </c>
      <c r="F344" s="250" t="s">
        <v>559</v>
      </c>
      <c r="G344" s="2" t="s">
        <v>13</v>
      </c>
      <c r="H344" s="543">
        <f>SUM(прил9!I453)</f>
        <v>562294</v>
      </c>
    </row>
    <row r="345" spans="1:8" ht="16.5" customHeight="1" x14ac:dyDescent="0.25">
      <c r="A345" s="62" t="s">
        <v>40</v>
      </c>
      <c r="B345" s="2" t="s">
        <v>29</v>
      </c>
      <c r="C345" s="2" t="s">
        <v>12</v>
      </c>
      <c r="D345" s="248" t="s">
        <v>239</v>
      </c>
      <c r="E345" s="249" t="s">
        <v>12</v>
      </c>
      <c r="F345" s="250" t="s">
        <v>559</v>
      </c>
      <c r="G345" s="299" t="s">
        <v>39</v>
      </c>
      <c r="H345" s="543">
        <f>SUM(прил9!I454)</f>
        <v>129336</v>
      </c>
    </row>
    <row r="346" spans="1:8" ht="49.5" customHeight="1" x14ac:dyDescent="0.25">
      <c r="A346" s="51" t="s">
        <v>1154</v>
      </c>
      <c r="B346" s="2" t="s">
        <v>29</v>
      </c>
      <c r="C346" s="2" t="s">
        <v>12</v>
      </c>
      <c r="D346" s="248" t="s">
        <v>239</v>
      </c>
      <c r="E346" s="249" t="s">
        <v>12</v>
      </c>
      <c r="F346" s="250" t="s">
        <v>1153</v>
      </c>
      <c r="G346" s="299"/>
      <c r="H346" s="541">
        <f>SUM(H347)</f>
        <v>551291</v>
      </c>
    </row>
    <row r="347" spans="1:8" ht="33.75" customHeight="1" x14ac:dyDescent="0.25">
      <c r="A347" s="233" t="s">
        <v>673</v>
      </c>
      <c r="B347" s="2" t="s">
        <v>29</v>
      </c>
      <c r="C347" s="2" t="s">
        <v>12</v>
      </c>
      <c r="D347" s="248" t="s">
        <v>239</v>
      </c>
      <c r="E347" s="249" t="s">
        <v>12</v>
      </c>
      <c r="F347" s="250" t="s">
        <v>1153</v>
      </c>
      <c r="G347" s="299" t="s">
        <v>16</v>
      </c>
      <c r="H347" s="543">
        <f>SUM(прил9!I456)</f>
        <v>551291</v>
      </c>
    </row>
    <row r="348" spans="1:8" ht="48.75" customHeight="1" x14ac:dyDescent="0.25">
      <c r="A348" s="305" t="s">
        <v>977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560</v>
      </c>
      <c r="G348" s="44"/>
      <c r="H348" s="541">
        <f>SUM(H349)</f>
        <v>1835000</v>
      </c>
    </row>
    <row r="349" spans="1:8" ht="30.75" customHeight="1" x14ac:dyDescent="0.25">
      <c r="A349" s="233" t="s">
        <v>673</v>
      </c>
      <c r="B349" s="60" t="s">
        <v>29</v>
      </c>
      <c r="C349" s="44" t="s">
        <v>12</v>
      </c>
      <c r="D349" s="287" t="s">
        <v>239</v>
      </c>
      <c r="E349" s="288" t="s">
        <v>12</v>
      </c>
      <c r="F349" s="289" t="s">
        <v>560</v>
      </c>
      <c r="G349" s="44" t="s">
        <v>16</v>
      </c>
      <c r="H349" s="543">
        <f>SUM(прил9!I458)</f>
        <v>1835000</v>
      </c>
    </row>
    <row r="350" spans="1:8" ht="33" customHeight="1" x14ac:dyDescent="0.25">
      <c r="A350" s="3" t="s">
        <v>96</v>
      </c>
      <c r="B350" s="5" t="s">
        <v>29</v>
      </c>
      <c r="C350" s="5" t="s">
        <v>12</v>
      </c>
      <c r="D350" s="248" t="s">
        <v>239</v>
      </c>
      <c r="E350" s="249" t="s">
        <v>12</v>
      </c>
      <c r="F350" s="250" t="s">
        <v>520</v>
      </c>
      <c r="G350" s="2"/>
      <c r="H350" s="541">
        <f>SUM(H351:H353)</f>
        <v>23624528</v>
      </c>
    </row>
    <row r="351" spans="1:8" ht="49.5" customHeight="1" x14ac:dyDescent="0.25">
      <c r="A351" s="86" t="s">
        <v>86</v>
      </c>
      <c r="B351" s="5" t="s">
        <v>29</v>
      </c>
      <c r="C351" s="5" t="s">
        <v>12</v>
      </c>
      <c r="D351" s="248" t="s">
        <v>239</v>
      </c>
      <c r="E351" s="249" t="s">
        <v>12</v>
      </c>
      <c r="F351" s="250" t="s">
        <v>520</v>
      </c>
      <c r="G351" s="2" t="s">
        <v>13</v>
      </c>
      <c r="H351" s="542">
        <f>SUM(прил9!I460)</f>
        <v>1684242</v>
      </c>
    </row>
    <row r="352" spans="1:8" ht="31.5" customHeight="1" x14ac:dyDescent="0.25">
      <c r="A352" s="91" t="s">
        <v>673</v>
      </c>
      <c r="B352" s="5" t="s">
        <v>29</v>
      </c>
      <c r="C352" s="5" t="s">
        <v>12</v>
      </c>
      <c r="D352" s="248" t="s">
        <v>239</v>
      </c>
      <c r="E352" s="249" t="s">
        <v>12</v>
      </c>
      <c r="F352" s="250" t="s">
        <v>520</v>
      </c>
      <c r="G352" s="2" t="s">
        <v>16</v>
      </c>
      <c r="H352" s="542">
        <f>SUM(прил9!I461)</f>
        <v>18928290</v>
      </c>
    </row>
    <row r="353" spans="1:8" ht="16.5" customHeight="1" x14ac:dyDescent="0.25">
      <c r="A353" s="3" t="s">
        <v>18</v>
      </c>
      <c r="B353" s="44" t="s">
        <v>29</v>
      </c>
      <c r="C353" s="44" t="s">
        <v>12</v>
      </c>
      <c r="D353" s="287" t="s">
        <v>239</v>
      </c>
      <c r="E353" s="288" t="s">
        <v>12</v>
      </c>
      <c r="F353" s="289" t="s">
        <v>520</v>
      </c>
      <c r="G353" s="44" t="s">
        <v>17</v>
      </c>
      <c r="H353" s="542">
        <f>SUM(прил9!I462)</f>
        <v>3011996</v>
      </c>
    </row>
    <row r="354" spans="1:8" ht="17.25" hidden="1" customHeight="1" x14ac:dyDescent="0.25">
      <c r="A354" s="3" t="s">
        <v>112</v>
      </c>
      <c r="B354" s="44" t="s">
        <v>29</v>
      </c>
      <c r="C354" s="44" t="s">
        <v>12</v>
      </c>
      <c r="D354" s="287" t="s">
        <v>239</v>
      </c>
      <c r="E354" s="288" t="s">
        <v>12</v>
      </c>
      <c r="F354" s="289" t="s">
        <v>510</v>
      </c>
      <c r="G354" s="44"/>
      <c r="H354" s="541">
        <f>SUM(H355)</f>
        <v>0</v>
      </c>
    </row>
    <row r="355" spans="1:8" ht="30.75" hidden="1" customHeight="1" x14ac:dyDescent="0.25">
      <c r="A355" s="91" t="s">
        <v>673</v>
      </c>
      <c r="B355" s="44" t="s">
        <v>29</v>
      </c>
      <c r="C355" s="44" t="s">
        <v>12</v>
      </c>
      <c r="D355" s="287" t="s">
        <v>239</v>
      </c>
      <c r="E355" s="288" t="s">
        <v>12</v>
      </c>
      <c r="F355" s="289" t="s">
        <v>510</v>
      </c>
      <c r="G355" s="44" t="s">
        <v>16</v>
      </c>
      <c r="H355" s="542">
        <f>SUM(прил9!I464)</f>
        <v>0</v>
      </c>
    </row>
    <row r="356" spans="1:8" ht="30.75" customHeight="1" x14ac:dyDescent="0.25">
      <c r="A356" s="505" t="s">
        <v>668</v>
      </c>
      <c r="B356" s="44" t="s">
        <v>29</v>
      </c>
      <c r="C356" s="44" t="s">
        <v>12</v>
      </c>
      <c r="D356" s="287" t="s">
        <v>239</v>
      </c>
      <c r="E356" s="288" t="s">
        <v>12</v>
      </c>
      <c r="F356" s="289" t="s">
        <v>667</v>
      </c>
      <c r="G356" s="44"/>
      <c r="H356" s="541">
        <f>SUM(H357)</f>
        <v>1009000</v>
      </c>
    </row>
    <row r="357" spans="1:8" ht="33" customHeight="1" x14ac:dyDescent="0.25">
      <c r="A357" s="104" t="s">
        <v>673</v>
      </c>
      <c r="B357" s="44" t="s">
        <v>29</v>
      </c>
      <c r="C357" s="44" t="s">
        <v>12</v>
      </c>
      <c r="D357" s="287" t="s">
        <v>239</v>
      </c>
      <c r="E357" s="288" t="s">
        <v>12</v>
      </c>
      <c r="F357" s="289" t="s">
        <v>667</v>
      </c>
      <c r="G357" s="44" t="s">
        <v>16</v>
      </c>
      <c r="H357" s="542">
        <f>SUM(прил9!I466)</f>
        <v>1009000</v>
      </c>
    </row>
    <row r="358" spans="1:8" ht="16.5" customHeight="1" x14ac:dyDescent="0.25">
      <c r="A358" s="62" t="s">
        <v>672</v>
      </c>
      <c r="B358" s="2" t="s">
        <v>29</v>
      </c>
      <c r="C358" s="2" t="s">
        <v>12</v>
      </c>
      <c r="D358" s="248" t="s">
        <v>239</v>
      </c>
      <c r="E358" s="249" t="s">
        <v>12</v>
      </c>
      <c r="F358" s="289" t="s">
        <v>671</v>
      </c>
      <c r="G358" s="2"/>
      <c r="H358" s="541">
        <f>SUM(H359)</f>
        <v>135000</v>
      </c>
    </row>
    <row r="359" spans="1:8" ht="31.5" customHeight="1" x14ac:dyDescent="0.25">
      <c r="A359" s="233" t="s">
        <v>673</v>
      </c>
      <c r="B359" s="60" t="s">
        <v>29</v>
      </c>
      <c r="C359" s="44" t="s">
        <v>12</v>
      </c>
      <c r="D359" s="287" t="s">
        <v>239</v>
      </c>
      <c r="E359" s="288" t="s">
        <v>12</v>
      </c>
      <c r="F359" s="289" t="s">
        <v>671</v>
      </c>
      <c r="G359" s="44" t="s">
        <v>16</v>
      </c>
      <c r="H359" s="543">
        <f>SUM(прил9!I468)</f>
        <v>135000</v>
      </c>
    </row>
    <row r="360" spans="1:8" ht="32.25" customHeight="1" x14ac:dyDescent="0.25">
      <c r="A360" s="607" t="s">
        <v>1117</v>
      </c>
      <c r="B360" s="44" t="s">
        <v>29</v>
      </c>
      <c r="C360" s="44" t="s">
        <v>12</v>
      </c>
      <c r="D360" s="287" t="s">
        <v>239</v>
      </c>
      <c r="E360" s="288" t="s">
        <v>12</v>
      </c>
      <c r="F360" s="289" t="s">
        <v>1116</v>
      </c>
      <c r="G360" s="44"/>
      <c r="H360" s="541">
        <f>SUM(H361)</f>
        <v>2577939</v>
      </c>
    </row>
    <row r="361" spans="1:8" ht="31.5" customHeight="1" x14ac:dyDescent="0.25">
      <c r="A361" s="607" t="s">
        <v>673</v>
      </c>
      <c r="B361" s="44" t="s">
        <v>29</v>
      </c>
      <c r="C361" s="44" t="s">
        <v>12</v>
      </c>
      <c r="D361" s="287" t="s">
        <v>239</v>
      </c>
      <c r="E361" s="288" t="s">
        <v>12</v>
      </c>
      <c r="F361" s="289" t="s">
        <v>1116</v>
      </c>
      <c r="G361" s="44" t="s">
        <v>16</v>
      </c>
      <c r="H361" s="543">
        <f>SUM(прил9!I470)</f>
        <v>2577939</v>
      </c>
    </row>
    <row r="362" spans="1:8" ht="65.25" customHeight="1" x14ac:dyDescent="0.25">
      <c r="A362" s="77" t="s">
        <v>161</v>
      </c>
      <c r="B362" s="44" t="s">
        <v>29</v>
      </c>
      <c r="C362" s="44" t="s">
        <v>12</v>
      </c>
      <c r="D362" s="287" t="s">
        <v>241</v>
      </c>
      <c r="E362" s="288" t="s">
        <v>487</v>
      </c>
      <c r="F362" s="289" t="s">
        <v>488</v>
      </c>
      <c r="G362" s="44"/>
      <c r="H362" s="541">
        <f>SUM(H363)</f>
        <v>547200</v>
      </c>
    </row>
    <row r="363" spans="1:8" ht="33" customHeight="1" x14ac:dyDescent="0.25">
      <c r="A363" s="301" t="s">
        <v>561</v>
      </c>
      <c r="B363" s="44" t="s">
        <v>29</v>
      </c>
      <c r="C363" s="44" t="s">
        <v>12</v>
      </c>
      <c r="D363" s="287" t="s">
        <v>241</v>
      </c>
      <c r="E363" s="288" t="s">
        <v>10</v>
      </c>
      <c r="F363" s="289" t="s">
        <v>488</v>
      </c>
      <c r="G363" s="44"/>
      <c r="H363" s="541">
        <f>SUM(H364)</f>
        <v>547200</v>
      </c>
    </row>
    <row r="364" spans="1:8" ht="17.25" customHeight="1" x14ac:dyDescent="0.25">
      <c r="A364" s="81" t="s">
        <v>562</v>
      </c>
      <c r="B364" s="44" t="s">
        <v>29</v>
      </c>
      <c r="C364" s="44" t="s">
        <v>12</v>
      </c>
      <c r="D364" s="287" t="s">
        <v>241</v>
      </c>
      <c r="E364" s="288" t="s">
        <v>10</v>
      </c>
      <c r="F364" s="289" t="s">
        <v>563</v>
      </c>
      <c r="G364" s="44"/>
      <c r="H364" s="541">
        <f>SUM(H365)</f>
        <v>547200</v>
      </c>
    </row>
    <row r="365" spans="1:8" ht="31.5" customHeight="1" x14ac:dyDescent="0.25">
      <c r="A365" s="91" t="s">
        <v>673</v>
      </c>
      <c r="B365" s="2" t="s">
        <v>29</v>
      </c>
      <c r="C365" s="2" t="s">
        <v>12</v>
      </c>
      <c r="D365" s="248" t="s">
        <v>241</v>
      </c>
      <c r="E365" s="249" t="s">
        <v>10</v>
      </c>
      <c r="F365" s="250" t="s">
        <v>563</v>
      </c>
      <c r="G365" s="2" t="s">
        <v>16</v>
      </c>
      <c r="H365" s="543">
        <f>SUM(прил9!I474)</f>
        <v>547200</v>
      </c>
    </row>
    <row r="366" spans="1:8" s="37" customFormat="1" ht="48.75" customHeight="1" x14ac:dyDescent="0.25">
      <c r="A366" s="76" t="s">
        <v>142</v>
      </c>
      <c r="B366" s="28" t="s">
        <v>29</v>
      </c>
      <c r="C366" s="42" t="s">
        <v>12</v>
      </c>
      <c r="D366" s="257" t="s">
        <v>218</v>
      </c>
      <c r="E366" s="258" t="s">
        <v>487</v>
      </c>
      <c r="F366" s="259" t="s">
        <v>488</v>
      </c>
      <c r="G366" s="28"/>
      <c r="H366" s="540">
        <f>SUM(H367)</f>
        <v>1116022</v>
      </c>
    </row>
    <row r="367" spans="1:8" s="37" customFormat="1" ht="81.75" customHeight="1" x14ac:dyDescent="0.25">
      <c r="A367" s="77" t="s">
        <v>158</v>
      </c>
      <c r="B367" s="2" t="s">
        <v>29</v>
      </c>
      <c r="C367" s="35" t="s">
        <v>12</v>
      </c>
      <c r="D367" s="290" t="s">
        <v>220</v>
      </c>
      <c r="E367" s="291" t="s">
        <v>487</v>
      </c>
      <c r="F367" s="292" t="s">
        <v>488</v>
      </c>
      <c r="G367" s="2"/>
      <c r="H367" s="541">
        <f>SUM(H368)</f>
        <v>1116022</v>
      </c>
    </row>
    <row r="368" spans="1:8" s="37" customFormat="1" ht="48.75" customHeight="1" x14ac:dyDescent="0.25">
      <c r="A368" s="77" t="s">
        <v>507</v>
      </c>
      <c r="B368" s="2" t="s">
        <v>29</v>
      </c>
      <c r="C368" s="35" t="s">
        <v>12</v>
      </c>
      <c r="D368" s="290" t="s">
        <v>220</v>
      </c>
      <c r="E368" s="291" t="s">
        <v>10</v>
      </c>
      <c r="F368" s="292" t="s">
        <v>488</v>
      </c>
      <c r="G368" s="2"/>
      <c r="H368" s="541">
        <f>SUM(H369)</f>
        <v>1116022</v>
      </c>
    </row>
    <row r="369" spans="1:8" s="37" customFormat="1" ht="15.75" customHeight="1" x14ac:dyDescent="0.25">
      <c r="A369" s="3" t="s">
        <v>111</v>
      </c>
      <c r="B369" s="2" t="s">
        <v>29</v>
      </c>
      <c r="C369" s="35" t="s">
        <v>12</v>
      </c>
      <c r="D369" s="290" t="s">
        <v>220</v>
      </c>
      <c r="E369" s="291" t="s">
        <v>10</v>
      </c>
      <c r="F369" s="292" t="s">
        <v>508</v>
      </c>
      <c r="G369" s="2"/>
      <c r="H369" s="541">
        <f>SUM(H370)</f>
        <v>1116022</v>
      </c>
    </row>
    <row r="370" spans="1:8" s="37" customFormat="1" ht="31.5" customHeight="1" x14ac:dyDescent="0.25">
      <c r="A370" s="91" t="s">
        <v>673</v>
      </c>
      <c r="B370" s="2" t="s">
        <v>29</v>
      </c>
      <c r="C370" s="35" t="s">
        <v>12</v>
      </c>
      <c r="D370" s="290" t="s">
        <v>220</v>
      </c>
      <c r="E370" s="291" t="s">
        <v>10</v>
      </c>
      <c r="F370" s="292" t="s">
        <v>508</v>
      </c>
      <c r="G370" s="2" t="s">
        <v>16</v>
      </c>
      <c r="H370" s="542">
        <f>SUM(прил9!I496)</f>
        <v>1116022</v>
      </c>
    </row>
    <row r="371" spans="1:8" s="37" customFormat="1" ht="18" customHeight="1" x14ac:dyDescent="0.25">
      <c r="A371" s="472" t="s">
        <v>905</v>
      </c>
      <c r="B371" s="23" t="s">
        <v>29</v>
      </c>
      <c r="C371" s="473" t="s">
        <v>15</v>
      </c>
      <c r="D371" s="474"/>
      <c r="E371" s="475"/>
      <c r="F371" s="476"/>
      <c r="G371" s="23"/>
      <c r="H371" s="547">
        <f>SUM(H372+H379+H386)</f>
        <v>15166182</v>
      </c>
    </row>
    <row r="372" spans="1:8" s="37" customFormat="1" ht="33" customHeight="1" x14ac:dyDescent="0.25">
      <c r="A372" s="102" t="s">
        <v>164</v>
      </c>
      <c r="B372" s="28" t="s">
        <v>29</v>
      </c>
      <c r="C372" s="28" t="s">
        <v>15</v>
      </c>
      <c r="D372" s="245" t="s">
        <v>245</v>
      </c>
      <c r="E372" s="246" t="s">
        <v>487</v>
      </c>
      <c r="F372" s="247" t="s">
        <v>488</v>
      </c>
      <c r="G372" s="28"/>
      <c r="H372" s="540">
        <f>SUM(H373)</f>
        <v>6531531</v>
      </c>
    </row>
    <row r="373" spans="1:8" s="37" customFormat="1" ht="47.25" customHeight="1" x14ac:dyDescent="0.25">
      <c r="A373" s="62" t="s">
        <v>165</v>
      </c>
      <c r="B373" s="44" t="s">
        <v>29</v>
      </c>
      <c r="C373" s="44" t="s">
        <v>15</v>
      </c>
      <c r="D373" s="287" t="s">
        <v>246</v>
      </c>
      <c r="E373" s="288" t="s">
        <v>487</v>
      </c>
      <c r="F373" s="289" t="s">
        <v>488</v>
      </c>
      <c r="G373" s="44"/>
      <c r="H373" s="541">
        <f>SUM(H374)</f>
        <v>6531531</v>
      </c>
    </row>
    <row r="374" spans="1:8" s="37" customFormat="1" ht="47.25" customHeight="1" x14ac:dyDescent="0.25">
      <c r="A374" s="62" t="s">
        <v>567</v>
      </c>
      <c r="B374" s="44" t="s">
        <v>29</v>
      </c>
      <c r="C374" s="44" t="s">
        <v>15</v>
      </c>
      <c r="D374" s="287" t="s">
        <v>246</v>
      </c>
      <c r="E374" s="288" t="s">
        <v>10</v>
      </c>
      <c r="F374" s="289" t="s">
        <v>488</v>
      </c>
      <c r="G374" s="44"/>
      <c r="H374" s="541">
        <f>SUM(H375)</f>
        <v>6531531</v>
      </c>
    </row>
    <row r="375" spans="1:8" s="37" customFormat="1" ht="31.5" customHeight="1" x14ac:dyDescent="0.25">
      <c r="A375" s="62" t="s">
        <v>96</v>
      </c>
      <c r="B375" s="44" t="s">
        <v>29</v>
      </c>
      <c r="C375" s="44" t="s">
        <v>15</v>
      </c>
      <c r="D375" s="287" t="s">
        <v>246</v>
      </c>
      <c r="E375" s="288" t="s">
        <v>10</v>
      </c>
      <c r="F375" s="289" t="s">
        <v>520</v>
      </c>
      <c r="G375" s="44"/>
      <c r="H375" s="541">
        <f>SUM(H376:H378)</f>
        <v>6531531</v>
      </c>
    </row>
    <row r="376" spans="1:8" s="37" customFormat="1" ht="48" customHeight="1" x14ac:dyDescent="0.25">
      <c r="A376" s="104" t="s">
        <v>86</v>
      </c>
      <c r="B376" s="44" t="s">
        <v>29</v>
      </c>
      <c r="C376" s="44" t="s">
        <v>15</v>
      </c>
      <c r="D376" s="287" t="s">
        <v>246</v>
      </c>
      <c r="E376" s="288" t="s">
        <v>10</v>
      </c>
      <c r="F376" s="289" t="s">
        <v>520</v>
      </c>
      <c r="G376" s="44" t="s">
        <v>13</v>
      </c>
      <c r="H376" s="543">
        <f>SUM(прил9!I609)</f>
        <v>6054240</v>
      </c>
    </row>
    <row r="377" spans="1:8" s="37" customFormat="1" ht="30.75" customHeight="1" x14ac:dyDescent="0.25">
      <c r="A377" s="114" t="s">
        <v>673</v>
      </c>
      <c r="B377" s="44" t="s">
        <v>29</v>
      </c>
      <c r="C377" s="44" t="s">
        <v>15</v>
      </c>
      <c r="D377" s="290" t="s">
        <v>246</v>
      </c>
      <c r="E377" s="291" t="s">
        <v>10</v>
      </c>
      <c r="F377" s="292" t="s">
        <v>520</v>
      </c>
      <c r="G377" s="2" t="s">
        <v>16</v>
      </c>
      <c r="H377" s="542">
        <f>SUM(прил9!I610)</f>
        <v>470400</v>
      </c>
    </row>
    <row r="378" spans="1:8" s="37" customFormat="1" ht="15.75" customHeight="1" x14ac:dyDescent="0.25">
      <c r="A378" s="62" t="s">
        <v>18</v>
      </c>
      <c r="B378" s="44" t="s">
        <v>29</v>
      </c>
      <c r="C378" s="44" t="s">
        <v>15</v>
      </c>
      <c r="D378" s="290" t="s">
        <v>246</v>
      </c>
      <c r="E378" s="291" t="s">
        <v>10</v>
      </c>
      <c r="F378" s="292" t="s">
        <v>520</v>
      </c>
      <c r="G378" s="2" t="s">
        <v>17</v>
      </c>
      <c r="H378" s="542">
        <f>SUM(прил9!I611)</f>
        <v>6891</v>
      </c>
    </row>
    <row r="379" spans="1:8" s="37" customFormat="1" ht="31.5" customHeight="1" x14ac:dyDescent="0.25">
      <c r="A379" s="27" t="s">
        <v>155</v>
      </c>
      <c r="B379" s="28" t="s">
        <v>29</v>
      </c>
      <c r="C379" s="28" t="s">
        <v>15</v>
      </c>
      <c r="D379" s="245" t="s">
        <v>552</v>
      </c>
      <c r="E379" s="246" t="s">
        <v>487</v>
      </c>
      <c r="F379" s="247" t="s">
        <v>488</v>
      </c>
      <c r="G379" s="28"/>
      <c r="H379" s="540">
        <f>SUM(H380)</f>
        <v>8510151</v>
      </c>
    </row>
    <row r="380" spans="1:8" s="37" customFormat="1" ht="48" customHeight="1" x14ac:dyDescent="0.25">
      <c r="A380" s="3" t="s">
        <v>160</v>
      </c>
      <c r="B380" s="44" t="s">
        <v>29</v>
      </c>
      <c r="C380" s="44" t="s">
        <v>15</v>
      </c>
      <c r="D380" s="287" t="s">
        <v>240</v>
      </c>
      <c r="E380" s="288" t="s">
        <v>487</v>
      </c>
      <c r="F380" s="289" t="s">
        <v>488</v>
      </c>
      <c r="G380" s="44"/>
      <c r="H380" s="541">
        <f>SUM(H381)</f>
        <v>8510151</v>
      </c>
    </row>
    <row r="381" spans="1:8" s="37" customFormat="1" ht="33" customHeight="1" x14ac:dyDescent="0.25">
      <c r="A381" s="3" t="s">
        <v>568</v>
      </c>
      <c r="B381" s="44" t="s">
        <v>29</v>
      </c>
      <c r="C381" s="44" t="s">
        <v>15</v>
      </c>
      <c r="D381" s="287" t="s">
        <v>240</v>
      </c>
      <c r="E381" s="288" t="s">
        <v>10</v>
      </c>
      <c r="F381" s="289" t="s">
        <v>488</v>
      </c>
      <c r="G381" s="44"/>
      <c r="H381" s="541">
        <f>SUM(H382)</f>
        <v>8510151</v>
      </c>
    </row>
    <row r="382" spans="1:8" s="37" customFormat="1" ht="32.25" customHeight="1" x14ac:dyDescent="0.25">
      <c r="A382" s="3" t="s">
        <v>96</v>
      </c>
      <c r="B382" s="44" t="s">
        <v>29</v>
      </c>
      <c r="C382" s="44" t="s">
        <v>15</v>
      </c>
      <c r="D382" s="287" t="s">
        <v>240</v>
      </c>
      <c r="E382" s="288" t="s">
        <v>10</v>
      </c>
      <c r="F382" s="289" t="s">
        <v>520</v>
      </c>
      <c r="G382" s="44"/>
      <c r="H382" s="541">
        <f>SUM(H383:H385)</f>
        <v>8510151</v>
      </c>
    </row>
    <row r="383" spans="1:8" s="37" customFormat="1" ht="49.5" customHeight="1" x14ac:dyDescent="0.25">
      <c r="A383" s="86" t="s">
        <v>86</v>
      </c>
      <c r="B383" s="44" t="s">
        <v>29</v>
      </c>
      <c r="C383" s="44" t="s">
        <v>15</v>
      </c>
      <c r="D383" s="287" t="s">
        <v>240</v>
      </c>
      <c r="E383" s="288" t="s">
        <v>10</v>
      </c>
      <c r="F383" s="289" t="s">
        <v>520</v>
      </c>
      <c r="G383" s="44" t="s">
        <v>13</v>
      </c>
      <c r="H383" s="543">
        <f>SUM(прил9!I502)</f>
        <v>5426148</v>
      </c>
    </row>
    <row r="384" spans="1:8" s="37" customFormat="1" ht="33" customHeight="1" x14ac:dyDescent="0.25">
      <c r="A384" s="91" t="s">
        <v>673</v>
      </c>
      <c r="B384" s="44" t="s">
        <v>29</v>
      </c>
      <c r="C384" s="44" t="s">
        <v>15</v>
      </c>
      <c r="D384" s="290" t="s">
        <v>240</v>
      </c>
      <c r="E384" s="291" t="s">
        <v>10</v>
      </c>
      <c r="F384" s="292" t="s">
        <v>520</v>
      </c>
      <c r="G384" s="2" t="s">
        <v>16</v>
      </c>
      <c r="H384" s="542">
        <f>SUM(прил9!I503)</f>
        <v>1784951</v>
      </c>
    </row>
    <row r="385" spans="1:8" s="37" customFormat="1" ht="15.75" customHeight="1" x14ac:dyDescent="0.25">
      <c r="A385" s="3" t="s">
        <v>18</v>
      </c>
      <c r="B385" s="44" t="s">
        <v>29</v>
      </c>
      <c r="C385" s="44" t="s">
        <v>15</v>
      </c>
      <c r="D385" s="290" t="s">
        <v>240</v>
      </c>
      <c r="E385" s="291" t="s">
        <v>10</v>
      </c>
      <c r="F385" s="292" t="s">
        <v>520</v>
      </c>
      <c r="G385" s="2" t="s">
        <v>17</v>
      </c>
      <c r="H385" s="542">
        <f>SUM(прил9!I504)</f>
        <v>1299052</v>
      </c>
    </row>
    <row r="386" spans="1:8" s="37" customFormat="1" ht="64.5" customHeight="1" x14ac:dyDescent="0.25">
      <c r="A386" s="105" t="s">
        <v>142</v>
      </c>
      <c r="B386" s="28" t="s">
        <v>29</v>
      </c>
      <c r="C386" s="42" t="s">
        <v>15</v>
      </c>
      <c r="D386" s="257" t="s">
        <v>218</v>
      </c>
      <c r="E386" s="258" t="s">
        <v>487</v>
      </c>
      <c r="F386" s="259" t="s">
        <v>488</v>
      </c>
      <c r="G386" s="28"/>
      <c r="H386" s="540">
        <f>SUM(H387)</f>
        <v>124500</v>
      </c>
    </row>
    <row r="387" spans="1:8" s="37" customFormat="1" ht="94.5" customHeight="1" x14ac:dyDescent="0.25">
      <c r="A387" s="106" t="s">
        <v>158</v>
      </c>
      <c r="B387" s="2" t="s">
        <v>29</v>
      </c>
      <c r="C387" s="35" t="s">
        <v>15</v>
      </c>
      <c r="D387" s="290" t="s">
        <v>220</v>
      </c>
      <c r="E387" s="291" t="s">
        <v>487</v>
      </c>
      <c r="F387" s="292" t="s">
        <v>488</v>
      </c>
      <c r="G387" s="2"/>
      <c r="H387" s="541">
        <f>SUM(H388)</f>
        <v>124500</v>
      </c>
    </row>
    <row r="388" spans="1:8" s="37" customFormat="1" ht="46.5" customHeight="1" x14ac:dyDescent="0.25">
      <c r="A388" s="106" t="s">
        <v>507</v>
      </c>
      <c r="B388" s="2" t="s">
        <v>29</v>
      </c>
      <c r="C388" s="35" t="s">
        <v>15</v>
      </c>
      <c r="D388" s="290" t="s">
        <v>220</v>
      </c>
      <c r="E388" s="291" t="s">
        <v>10</v>
      </c>
      <c r="F388" s="292" t="s">
        <v>488</v>
      </c>
      <c r="G388" s="2"/>
      <c r="H388" s="541">
        <f>SUM(H389)</f>
        <v>124500</v>
      </c>
    </row>
    <row r="389" spans="1:8" s="37" customFormat="1" ht="18.75" customHeight="1" x14ac:dyDescent="0.25">
      <c r="A389" s="62" t="s">
        <v>111</v>
      </c>
      <c r="B389" s="2" t="s">
        <v>29</v>
      </c>
      <c r="C389" s="35" t="s">
        <v>15</v>
      </c>
      <c r="D389" s="290" t="s">
        <v>220</v>
      </c>
      <c r="E389" s="291" t="s">
        <v>10</v>
      </c>
      <c r="F389" s="292" t="s">
        <v>508</v>
      </c>
      <c r="G389" s="2"/>
      <c r="H389" s="541">
        <f>SUM(H390)</f>
        <v>124500</v>
      </c>
    </row>
    <row r="390" spans="1:8" s="37" customFormat="1" ht="34.5" customHeight="1" x14ac:dyDescent="0.25">
      <c r="A390" s="114" t="s">
        <v>673</v>
      </c>
      <c r="B390" s="2" t="s">
        <v>29</v>
      </c>
      <c r="C390" s="35" t="s">
        <v>15</v>
      </c>
      <c r="D390" s="290" t="s">
        <v>220</v>
      </c>
      <c r="E390" s="291" t="s">
        <v>10</v>
      </c>
      <c r="F390" s="292" t="s">
        <v>508</v>
      </c>
      <c r="G390" s="2" t="s">
        <v>16</v>
      </c>
      <c r="H390" s="542">
        <f>SUM(прил9!I509+прил9!I616)</f>
        <v>124500</v>
      </c>
    </row>
    <row r="391" spans="1:8" ht="15.75" x14ac:dyDescent="0.25">
      <c r="A391" s="88" t="s">
        <v>935</v>
      </c>
      <c r="B391" s="23" t="s">
        <v>29</v>
      </c>
      <c r="C391" s="23" t="s">
        <v>29</v>
      </c>
      <c r="D391" s="242"/>
      <c r="E391" s="243"/>
      <c r="F391" s="244"/>
      <c r="G391" s="22"/>
      <c r="H391" s="547">
        <f>SUM(H392,H406)</f>
        <v>1373960</v>
      </c>
    </row>
    <row r="392" spans="1:8" ht="63" x14ac:dyDescent="0.25">
      <c r="A392" s="76" t="s">
        <v>166</v>
      </c>
      <c r="B392" s="28" t="s">
        <v>29</v>
      </c>
      <c r="C392" s="28" t="s">
        <v>29</v>
      </c>
      <c r="D392" s="245" t="s">
        <v>569</v>
      </c>
      <c r="E392" s="246" t="s">
        <v>487</v>
      </c>
      <c r="F392" s="247" t="s">
        <v>488</v>
      </c>
      <c r="G392" s="28"/>
      <c r="H392" s="540">
        <f>SUM(H393,H397)</f>
        <v>1348960</v>
      </c>
    </row>
    <row r="393" spans="1:8" ht="81.75" customHeight="1" x14ac:dyDescent="0.25">
      <c r="A393" s="55" t="s">
        <v>167</v>
      </c>
      <c r="B393" s="44" t="s">
        <v>29</v>
      </c>
      <c r="C393" s="44" t="s">
        <v>29</v>
      </c>
      <c r="D393" s="287" t="s">
        <v>247</v>
      </c>
      <c r="E393" s="288" t="s">
        <v>487</v>
      </c>
      <c r="F393" s="289" t="s">
        <v>488</v>
      </c>
      <c r="G393" s="44"/>
      <c r="H393" s="541">
        <f>SUM(H394)</f>
        <v>148000</v>
      </c>
    </row>
    <row r="394" spans="1:8" ht="33" customHeight="1" x14ac:dyDescent="0.25">
      <c r="A394" s="55" t="s">
        <v>570</v>
      </c>
      <c r="B394" s="44" t="s">
        <v>29</v>
      </c>
      <c r="C394" s="44" t="s">
        <v>29</v>
      </c>
      <c r="D394" s="287" t="s">
        <v>247</v>
      </c>
      <c r="E394" s="288" t="s">
        <v>10</v>
      </c>
      <c r="F394" s="289" t="s">
        <v>488</v>
      </c>
      <c r="G394" s="44"/>
      <c r="H394" s="541">
        <f>SUM(H395)</f>
        <v>148000</v>
      </c>
    </row>
    <row r="395" spans="1:8" ht="15.75" x14ac:dyDescent="0.25">
      <c r="A395" s="3" t="s">
        <v>97</v>
      </c>
      <c r="B395" s="44" t="s">
        <v>29</v>
      </c>
      <c r="C395" s="44" t="s">
        <v>29</v>
      </c>
      <c r="D395" s="287" t="s">
        <v>247</v>
      </c>
      <c r="E395" s="288" t="s">
        <v>10</v>
      </c>
      <c r="F395" s="289" t="s">
        <v>571</v>
      </c>
      <c r="G395" s="44"/>
      <c r="H395" s="541">
        <f>SUM(H396)</f>
        <v>148000</v>
      </c>
    </row>
    <row r="396" spans="1:8" ht="31.5" x14ac:dyDescent="0.25">
      <c r="A396" s="91" t="s">
        <v>673</v>
      </c>
      <c r="B396" s="44" t="s">
        <v>29</v>
      </c>
      <c r="C396" s="44" t="s">
        <v>29</v>
      </c>
      <c r="D396" s="287" t="s">
        <v>247</v>
      </c>
      <c r="E396" s="288" t="s">
        <v>10</v>
      </c>
      <c r="F396" s="289" t="s">
        <v>571</v>
      </c>
      <c r="G396" s="44" t="s">
        <v>16</v>
      </c>
      <c r="H396" s="543">
        <f>SUM(прил9!I622)</f>
        <v>148000</v>
      </c>
    </row>
    <row r="397" spans="1:8" ht="64.5" customHeight="1" x14ac:dyDescent="0.25">
      <c r="A397" s="77" t="s">
        <v>168</v>
      </c>
      <c r="B397" s="44" t="s">
        <v>29</v>
      </c>
      <c r="C397" s="44" t="s">
        <v>29</v>
      </c>
      <c r="D397" s="287" t="s">
        <v>243</v>
      </c>
      <c r="E397" s="288" t="s">
        <v>487</v>
      </c>
      <c r="F397" s="289" t="s">
        <v>488</v>
      </c>
      <c r="G397" s="44"/>
      <c r="H397" s="541">
        <f>SUM(H398)</f>
        <v>1200960</v>
      </c>
    </row>
    <row r="398" spans="1:8" ht="32.25" customHeight="1" x14ac:dyDescent="0.25">
      <c r="A398" s="77" t="s">
        <v>572</v>
      </c>
      <c r="B398" s="44" t="s">
        <v>29</v>
      </c>
      <c r="C398" s="44" t="s">
        <v>29</v>
      </c>
      <c r="D398" s="287" t="s">
        <v>243</v>
      </c>
      <c r="E398" s="288" t="s">
        <v>10</v>
      </c>
      <c r="F398" s="289" t="s">
        <v>488</v>
      </c>
      <c r="G398" s="44"/>
      <c r="H398" s="541">
        <f>SUM(H399+H401+H404)</f>
        <v>1200960</v>
      </c>
    </row>
    <row r="399" spans="1:8" ht="18" customHeight="1" x14ac:dyDescent="0.25">
      <c r="A399" s="77" t="s">
        <v>701</v>
      </c>
      <c r="B399" s="2" t="s">
        <v>29</v>
      </c>
      <c r="C399" s="2" t="s">
        <v>29</v>
      </c>
      <c r="D399" s="287" t="s">
        <v>243</v>
      </c>
      <c r="E399" s="249" t="s">
        <v>10</v>
      </c>
      <c r="F399" s="289" t="s">
        <v>700</v>
      </c>
      <c r="G399" s="44"/>
      <c r="H399" s="541">
        <f>SUM(H400)</f>
        <v>359960</v>
      </c>
    </row>
    <row r="400" spans="1:8" ht="16.5" customHeight="1" x14ac:dyDescent="0.25">
      <c r="A400" s="77" t="s">
        <v>40</v>
      </c>
      <c r="B400" s="2" t="s">
        <v>29</v>
      </c>
      <c r="C400" s="2" t="s">
        <v>29</v>
      </c>
      <c r="D400" s="287" t="s">
        <v>243</v>
      </c>
      <c r="E400" s="249" t="s">
        <v>10</v>
      </c>
      <c r="F400" s="289" t="s">
        <v>700</v>
      </c>
      <c r="G400" s="44" t="s">
        <v>39</v>
      </c>
      <c r="H400" s="543">
        <f>SUM(прил9!I626+прил9!I515)</f>
        <v>359960</v>
      </c>
    </row>
    <row r="401" spans="1:8" ht="18.75" customHeight="1" x14ac:dyDescent="0.25">
      <c r="A401" s="86" t="s">
        <v>573</v>
      </c>
      <c r="B401" s="2" t="s">
        <v>29</v>
      </c>
      <c r="C401" s="2" t="s">
        <v>29</v>
      </c>
      <c r="D401" s="287" t="s">
        <v>243</v>
      </c>
      <c r="E401" s="249" t="s">
        <v>10</v>
      </c>
      <c r="F401" s="250" t="s">
        <v>574</v>
      </c>
      <c r="G401" s="2"/>
      <c r="H401" s="541">
        <f>SUM(H402:H403)</f>
        <v>644674</v>
      </c>
    </row>
    <row r="402" spans="1:8" ht="31.5" x14ac:dyDescent="0.25">
      <c r="A402" s="91" t="s">
        <v>673</v>
      </c>
      <c r="B402" s="2" t="s">
        <v>29</v>
      </c>
      <c r="C402" s="2" t="s">
        <v>29</v>
      </c>
      <c r="D402" s="287" t="s">
        <v>243</v>
      </c>
      <c r="E402" s="249" t="s">
        <v>10</v>
      </c>
      <c r="F402" s="250" t="s">
        <v>574</v>
      </c>
      <c r="G402" s="2" t="s">
        <v>16</v>
      </c>
      <c r="H402" s="543">
        <f>SUM(прил9!I517)</f>
        <v>442579</v>
      </c>
    </row>
    <row r="403" spans="1:8" ht="15.75" x14ac:dyDescent="0.25">
      <c r="A403" s="62" t="s">
        <v>40</v>
      </c>
      <c r="B403" s="2" t="s">
        <v>29</v>
      </c>
      <c r="C403" s="2" t="s">
        <v>29</v>
      </c>
      <c r="D403" s="287" t="s">
        <v>243</v>
      </c>
      <c r="E403" s="249" t="s">
        <v>10</v>
      </c>
      <c r="F403" s="250" t="s">
        <v>574</v>
      </c>
      <c r="G403" s="2" t="s">
        <v>39</v>
      </c>
      <c r="H403" s="543">
        <f>SUM(прил9!I628)</f>
        <v>202095</v>
      </c>
    </row>
    <row r="404" spans="1:8" ht="15.75" x14ac:dyDescent="0.25">
      <c r="A404" s="92" t="s">
        <v>699</v>
      </c>
      <c r="B404" s="2" t="s">
        <v>29</v>
      </c>
      <c r="C404" s="2" t="s">
        <v>29</v>
      </c>
      <c r="D404" s="287" t="s">
        <v>243</v>
      </c>
      <c r="E404" s="249" t="s">
        <v>10</v>
      </c>
      <c r="F404" s="250" t="s">
        <v>698</v>
      </c>
      <c r="G404" s="2"/>
      <c r="H404" s="541">
        <f>SUM(H405)</f>
        <v>196326</v>
      </c>
    </row>
    <row r="405" spans="1:8" ht="31.5" x14ac:dyDescent="0.25">
      <c r="A405" s="114" t="s">
        <v>673</v>
      </c>
      <c r="B405" s="2" t="s">
        <v>29</v>
      </c>
      <c r="C405" s="2" t="s">
        <v>29</v>
      </c>
      <c r="D405" s="287" t="s">
        <v>243</v>
      </c>
      <c r="E405" s="249" t="s">
        <v>10</v>
      </c>
      <c r="F405" s="250" t="s">
        <v>698</v>
      </c>
      <c r="G405" s="2" t="s">
        <v>16</v>
      </c>
      <c r="H405" s="543">
        <f>SUM(прил9!I630+прил9!I519)</f>
        <v>196326</v>
      </c>
    </row>
    <row r="406" spans="1:8" s="65" customFormat="1" ht="33.75" customHeight="1" x14ac:dyDescent="0.25">
      <c r="A406" s="76" t="s">
        <v>126</v>
      </c>
      <c r="B406" s="28" t="s">
        <v>29</v>
      </c>
      <c r="C406" s="28" t="s">
        <v>29</v>
      </c>
      <c r="D406" s="245" t="s">
        <v>502</v>
      </c>
      <c r="E406" s="246" t="s">
        <v>487</v>
      </c>
      <c r="F406" s="247" t="s">
        <v>488</v>
      </c>
      <c r="G406" s="28"/>
      <c r="H406" s="540">
        <f>SUM(H407)</f>
        <v>25000</v>
      </c>
    </row>
    <row r="407" spans="1:8" s="65" customFormat="1" ht="47.25" customHeight="1" x14ac:dyDescent="0.25">
      <c r="A407" s="77" t="s">
        <v>162</v>
      </c>
      <c r="B407" s="35" t="s">
        <v>29</v>
      </c>
      <c r="C407" s="44" t="s">
        <v>29</v>
      </c>
      <c r="D407" s="287" t="s">
        <v>242</v>
      </c>
      <c r="E407" s="288" t="s">
        <v>487</v>
      </c>
      <c r="F407" s="289" t="s">
        <v>488</v>
      </c>
      <c r="G407" s="72"/>
      <c r="H407" s="544">
        <f>SUM(H408)</f>
        <v>25000</v>
      </c>
    </row>
    <row r="408" spans="1:8" s="65" customFormat="1" ht="32.25" customHeight="1" x14ac:dyDescent="0.25">
      <c r="A408" s="77" t="s">
        <v>565</v>
      </c>
      <c r="B408" s="35" t="s">
        <v>29</v>
      </c>
      <c r="C408" s="44" t="s">
        <v>29</v>
      </c>
      <c r="D408" s="287" t="s">
        <v>242</v>
      </c>
      <c r="E408" s="288" t="s">
        <v>10</v>
      </c>
      <c r="F408" s="289" t="s">
        <v>488</v>
      </c>
      <c r="G408" s="72"/>
      <c r="H408" s="544">
        <f>SUM(H409)</f>
        <v>25000</v>
      </c>
    </row>
    <row r="409" spans="1:8" s="37" customFormat="1" ht="32.25" customHeight="1" x14ac:dyDescent="0.25">
      <c r="A409" s="70" t="s">
        <v>163</v>
      </c>
      <c r="B409" s="35" t="s">
        <v>29</v>
      </c>
      <c r="C409" s="44" t="s">
        <v>29</v>
      </c>
      <c r="D409" s="287" t="s">
        <v>242</v>
      </c>
      <c r="E409" s="288" t="s">
        <v>10</v>
      </c>
      <c r="F409" s="289" t="s">
        <v>566</v>
      </c>
      <c r="G409" s="72"/>
      <c r="H409" s="544">
        <f>SUM(H410)</f>
        <v>25000</v>
      </c>
    </row>
    <row r="410" spans="1:8" s="37" customFormat="1" ht="30.75" customHeight="1" x14ac:dyDescent="0.25">
      <c r="A410" s="94" t="s">
        <v>673</v>
      </c>
      <c r="B410" s="44" t="s">
        <v>29</v>
      </c>
      <c r="C410" s="44" t="s">
        <v>29</v>
      </c>
      <c r="D410" s="287" t="s">
        <v>242</v>
      </c>
      <c r="E410" s="288" t="s">
        <v>10</v>
      </c>
      <c r="F410" s="289" t="s">
        <v>566</v>
      </c>
      <c r="G410" s="72" t="s">
        <v>16</v>
      </c>
      <c r="H410" s="545">
        <f>SUM(прил9!I635)</f>
        <v>25000</v>
      </c>
    </row>
    <row r="411" spans="1:8" ht="15.75" x14ac:dyDescent="0.25">
      <c r="A411" s="88" t="s">
        <v>31</v>
      </c>
      <c r="B411" s="23" t="s">
        <v>29</v>
      </c>
      <c r="C411" s="23" t="s">
        <v>32</v>
      </c>
      <c r="D411" s="242"/>
      <c r="E411" s="243"/>
      <c r="F411" s="244"/>
      <c r="G411" s="22"/>
      <c r="H411" s="547">
        <f>SUM(H417,H412,H438,H443)</f>
        <v>9477470</v>
      </c>
    </row>
    <row r="412" spans="1:8" s="65" customFormat="1" ht="32.25" customHeight="1" x14ac:dyDescent="0.25">
      <c r="A412" s="76" t="s">
        <v>124</v>
      </c>
      <c r="B412" s="28" t="s">
        <v>29</v>
      </c>
      <c r="C412" s="28" t="s">
        <v>32</v>
      </c>
      <c r="D412" s="245" t="s">
        <v>199</v>
      </c>
      <c r="E412" s="246" t="s">
        <v>487</v>
      </c>
      <c r="F412" s="247" t="s">
        <v>488</v>
      </c>
      <c r="G412" s="28"/>
      <c r="H412" s="540">
        <f>SUM(H413)</f>
        <v>3000</v>
      </c>
    </row>
    <row r="413" spans="1:8" s="37" customFormat="1" ht="63.75" customHeight="1" x14ac:dyDescent="0.25">
      <c r="A413" s="70" t="s">
        <v>125</v>
      </c>
      <c r="B413" s="71" t="s">
        <v>29</v>
      </c>
      <c r="C413" s="35" t="s">
        <v>32</v>
      </c>
      <c r="D413" s="290" t="s">
        <v>232</v>
      </c>
      <c r="E413" s="291" t="s">
        <v>487</v>
      </c>
      <c r="F413" s="292" t="s">
        <v>488</v>
      </c>
      <c r="G413" s="72"/>
      <c r="H413" s="544">
        <f>SUM(H414)</f>
        <v>3000</v>
      </c>
    </row>
    <row r="414" spans="1:8" s="37" customFormat="1" ht="33" customHeight="1" x14ac:dyDescent="0.25">
      <c r="A414" s="306" t="s">
        <v>495</v>
      </c>
      <c r="B414" s="71" t="s">
        <v>29</v>
      </c>
      <c r="C414" s="35" t="s">
        <v>32</v>
      </c>
      <c r="D414" s="290" t="s">
        <v>232</v>
      </c>
      <c r="E414" s="291" t="s">
        <v>10</v>
      </c>
      <c r="F414" s="292" t="s">
        <v>488</v>
      </c>
      <c r="G414" s="72"/>
      <c r="H414" s="544">
        <f>SUM(H415)</f>
        <v>3000</v>
      </c>
    </row>
    <row r="415" spans="1:8" s="37" customFormat="1" ht="33.75" customHeight="1" x14ac:dyDescent="0.25">
      <c r="A415" s="81" t="s">
        <v>114</v>
      </c>
      <c r="B415" s="71" t="s">
        <v>29</v>
      </c>
      <c r="C415" s="35" t="s">
        <v>32</v>
      </c>
      <c r="D415" s="290" t="s">
        <v>232</v>
      </c>
      <c r="E415" s="291" t="s">
        <v>10</v>
      </c>
      <c r="F415" s="292" t="s">
        <v>497</v>
      </c>
      <c r="G415" s="2"/>
      <c r="H415" s="541">
        <f>SUM(H416)</f>
        <v>3000</v>
      </c>
    </row>
    <row r="416" spans="1:8" s="37" customFormat="1" ht="32.25" customHeight="1" x14ac:dyDescent="0.25">
      <c r="A416" s="94" t="s">
        <v>673</v>
      </c>
      <c r="B416" s="71" t="s">
        <v>29</v>
      </c>
      <c r="C416" s="35" t="s">
        <v>32</v>
      </c>
      <c r="D416" s="290" t="s">
        <v>232</v>
      </c>
      <c r="E416" s="291" t="s">
        <v>10</v>
      </c>
      <c r="F416" s="292" t="s">
        <v>497</v>
      </c>
      <c r="G416" s="72" t="s">
        <v>16</v>
      </c>
      <c r="H416" s="545">
        <f>SUM(прил9!I525)</f>
        <v>3000</v>
      </c>
    </row>
    <row r="417" spans="1:8" ht="36" customHeight="1" x14ac:dyDescent="0.25">
      <c r="A417" s="27" t="s">
        <v>155</v>
      </c>
      <c r="B417" s="28" t="s">
        <v>29</v>
      </c>
      <c r="C417" s="28" t="s">
        <v>32</v>
      </c>
      <c r="D417" s="245" t="s">
        <v>552</v>
      </c>
      <c r="E417" s="246" t="s">
        <v>487</v>
      </c>
      <c r="F417" s="247" t="s">
        <v>488</v>
      </c>
      <c r="G417" s="28"/>
      <c r="H417" s="540">
        <f>SUM(H426+H422+H418)</f>
        <v>9446770</v>
      </c>
    </row>
    <row r="418" spans="1:8" s="620" customFormat="1" ht="36" customHeight="1" x14ac:dyDescent="0.25">
      <c r="A418" s="62" t="s">
        <v>156</v>
      </c>
      <c r="B418" s="2" t="s">
        <v>29</v>
      </c>
      <c r="C418" s="2" t="s">
        <v>32</v>
      </c>
      <c r="D418" s="248" t="s">
        <v>239</v>
      </c>
      <c r="E418" s="249" t="s">
        <v>487</v>
      </c>
      <c r="F418" s="250" t="s">
        <v>488</v>
      </c>
      <c r="G418" s="2"/>
      <c r="H418" s="541">
        <f>SUM(H419)</f>
        <v>120000</v>
      </c>
    </row>
    <row r="419" spans="1:8" s="620" customFormat="1" ht="16.5" customHeight="1" x14ac:dyDescent="0.25">
      <c r="A419" s="315" t="s">
        <v>564</v>
      </c>
      <c r="B419" s="2" t="s">
        <v>29</v>
      </c>
      <c r="C419" s="2" t="s">
        <v>32</v>
      </c>
      <c r="D419" s="248" t="s">
        <v>239</v>
      </c>
      <c r="E419" s="249" t="s">
        <v>12</v>
      </c>
      <c r="F419" s="250" t="s">
        <v>488</v>
      </c>
      <c r="G419" s="2"/>
      <c r="H419" s="541">
        <f>SUM(H420)</f>
        <v>120000</v>
      </c>
    </row>
    <row r="420" spans="1:8" s="620" customFormat="1" ht="17.25" customHeight="1" x14ac:dyDescent="0.25">
      <c r="A420" s="687" t="s">
        <v>1223</v>
      </c>
      <c r="B420" s="2" t="s">
        <v>29</v>
      </c>
      <c r="C420" s="2" t="s">
        <v>32</v>
      </c>
      <c r="D420" s="248" t="s">
        <v>239</v>
      </c>
      <c r="E420" s="249" t="s">
        <v>12</v>
      </c>
      <c r="F420" s="250" t="s">
        <v>1201</v>
      </c>
      <c r="G420" s="44"/>
      <c r="H420" s="541">
        <f>SUM(H421)</f>
        <v>120000</v>
      </c>
    </row>
    <row r="421" spans="1:8" s="620" customFormat="1" ht="36" customHeight="1" x14ac:dyDescent="0.25">
      <c r="A421" s="114" t="s">
        <v>673</v>
      </c>
      <c r="B421" s="2" t="s">
        <v>29</v>
      </c>
      <c r="C421" s="2" t="s">
        <v>32</v>
      </c>
      <c r="D421" s="248" t="s">
        <v>239</v>
      </c>
      <c r="E421" s="249" t="s">
        <v>12</v>
      </c>
      <c r="F421" s="250" t="s">
        <v>1201</v>
      </c>
      <c r="G421" s="44" t="s">
        <v>16</v>
      </c>
      <c r="H421" s="543">
        <f>SUM(прил9!I530)</f>
        <v>120000</v>
      </c>
    </row>
    <row r="422" spans="1:8" s="614" customFormat="1" ht="65.25" customHeight="1" x14ac:dyDescent="0.25">
      <c r="A422" s="77" t="s">
        <v>161</v>
      </c>
      <c r="B422" s="44" t="s">
        <v>29</v>
      </c>
      <c r="C422" s="35" t="s">
        <v>32</v>
      </c>
      <c r="D422" s="287" t="s">
        <v>241</v>
      </c>
      <c r="E422" s="288" t="s">
        <v>487</v>
      </c>
      <c r="F422" s="289" t="s">
        <v>488</v>
      </c>
      <c r="G422" s="44"/>
      <c r="H422" s="541">
        <f>SUM(H423)</f>
        <v>50093</v>
      </c>
    </row>
    <row r="423" spans="1:8" s="614" customFormat="1" ht="33" customHeight="1" x14ac:dyDescent="0.25">
      <c r="A423" s="301" t="s">
        <v>561</v>
      </c>
      <c r="B423" s="44" t="s">
        <v>29</v>
      </c>
      <c r="C423" s="35" t="s">
        <v>32</v>
      </c>
      <c r="D423" s="287" t="s">
        <v>241</v>
      </c>
      <c r="E423" s="288" t="s">
        <v>10</v>
      </c>
      <c r="F423" s="289" t="s">
        <v>488</v>
      </c>
      <c r="G423" s="44"/>
      <c r="H423" s="541">
        <f>SUM(H424)</f>
        <v>50093</v>
      </c>
    </row>
    <row r="424" spans="1:8" s="614" customFormat="1" ht="17.25" customHeight="1" x14ac:dyDescent="0.25">
      <c r="A424" s="81" t="s">
        <v>562</v>
      </c>
      <c r="B424" s="44" t="s">
        <v>29</v>
      </c>
      <c r="C424" s="35" t="s">
        <v>32</v>
      </c>
      <c r="D424" s="287" t="s">
        <v>241</v>
      </c>
      <c r="E424" s="288" t="s">
        <v>10</v>
      </c>
      <c r="F424" s="289" t="s">
        <v>563</v>
      </c>
      <c r="G424" s="44"/>
      <c r="H424" s="541">
        <f>SUM(H425)</f>
        <v>50093</v>
      </c>
    </row>
    <row r="425" spans="1:8" s="614" customFormat="1" ht="31.5" customHeight="1" x14ac:dyDescent="0.25">
      <c r="A425" s="91" t="s">
        <v>673</v>
      </c>
      <c r="B425" s="2" t="s">
        <v>29</v>
      </c>
      <c r="C425" s="35" t="s">
        <v>32</v>
      </c>
      <c r="D425" s="248" t="s">
        <v>241</v>
      </c>
      <c r="E425" s="249" t="s">
        <v>10</v>
      </c>
      <c r="F425" s="250" t="s">
        <v>563</v>
      </c>
      <c r="G425" s="2" t="s">
        <v>16</v>
      </c>
      <c r="H425" s="543">
        <f>SUM(прил9!I534)</f>
        <v>50093</v>
      </c>
    </row>
    <row r="426" spans="1:8" ht="49.5" customHeight="1" x14ac:dyDescent="0.25">
      <c r="A426" s="3" t="s">
        <v>169</v>
      </c>
      <c r="B426" s="2" t="s">
        <v>29</v>
      </c>
      <c r="C426" s="2" t="s">
        <v>32</v>
      </c>
      <c r="D426" s="248" t="s">
        <v>244</v>
      </c>
      <c r="E426" s="249" t="s">
        <v>487</v>
      </c>
      <c r="F426" s="250" t="s">
        <v>488</v>
      </c>
      <c r="G426" s="2"/>
      <c r="H426" s="541">
        <f>SUM(H427+H434)</f>
        <v>9276677</v>
      </c>
    </row>
    <row r="427" spans="1:8" ht="34.5" customHeight="1" x14ac:dyDescent="0.25">
      <c r="A427" s="3" t="s">
        <v>575</v>
      </c>
      <c r="B427" s="2" t="s">
        <v>29</v>
      </c>
      <c r="C427" s="2" t="s">
        <v>32</v>
      </c>
      <c r="D427" s="248" t="s">
        <v>244</v>
      </c>
      <c r="E427" s="249" t="s">
        <v>10</v>
      </c>
      <c r="F427" s="250" t="s">
        <v>488</v>
      </c>
      <c r="G427" s="2"/>
      <c r="H427" s="541">
        <f>SUM(H428+H430)</f>
        <v>7716237</v>
      </c>
    </row>
    <row r="428" spans="1:8" ht="33" customHeight="1" x14ac:dyDescent="0.25">
      <c r="A428" s="3" t="s">
        <v>170</v>
      </c>
      <c r="B428" s="2" t="s">
        <v>29</v>
      </c>
      <c r="C428" s="2" t="s">
        <v>32</v>
      </c>
      <c r="D428" s="248" t="s">
        <v>244</v>
      </c>
      <c r="E428" s="249" t="s">
        <v>10</v>
      </c>
      <c r="F428" s="250" t="s">
        <v>576</v>
      </c>
      <c r="G428" s="2"/>
      <c r="H428" s="541">
        <f>SUM(H429)</f>
        <v>87569</v>
      </c>
    </row>
    <row r="429" spans="1:8" ht="47.25" x14ac:dyDescent="0.25">
      <c r="A429" s="86" t="s">
        <v>86</v>
      </c>
      <c r="B429" s="2" t="s">
        <v>29</v>
      </c>
      <c r="C429" s="2" t="s">
        <v>32</v>
      </c>
      <c r="D429" s="248" t="s">
        <v>244</v>
      </c>
      <c r="E429" s="249" t="s">
        <v>10</v>
      </c>
      <c r="F429" s="250" t="s">
        <v>576</v>
      </c>
      <c r="G429" s="2" t="s">
        <v>13</v>
      </c>
      <c r="H429" s="543">
        <f>SUM(прил9!I538)</f>
        <v>87569</v>
      </c>
    </row>
    <row r="430" spans="1:8" ht="31.5" x14ac:dyDescent="0.25">
      <c r="A430" s="3" t="s">
        <v>96</v>
      </c>
      <c r="B430" s="44" t="s">
        <v>29</v>
      </c>
      <c r="C430" s="44" t="s">
        <v>32</v>
      </c>
      <c r="D430" s="287" t="s">
        <v>244</v>
      </c>
      <c r="E430" s="288" t="s">
        <v>10</v>
      </c>
      <c r="F430" s="289" t="s">
        <v>520</v>
      </c>
      <c r="G430" s="44"/>
      <c r="H430" s="541">
        <f>SUM(H431:H433)</f>
        <v>7628668</v>
      </c>
    </row>
    <row r="431" spans="1:8" ht="48" customHeight="1" x14ac:dyDescent="0.25">
      <c r="A431" s="86" t="s">
        <v>86</v>
      </c>
      <c r="B431" s="2" t="s">
        <v>29</v>
      </c>
      <c r="C431" s="2" t="s">
        <v>32</v>
      </c>
      <c r="D431" s="248" t="s">
        <v>244</v>
      </c>
      <c r="E431" s="249" t="s">
        <v>10</v>
      </c>
      <c r="F431" s="250" t="s">
        <v>520</v>
      </c>
      <c r="G431" s="2" t="s">
        <v>13</v>
      </c>
      <c r="H431" s="543">
        <f>SUM(прил9!I540)</f>
        <v>6869397</v>
      </c>
    </row>
    <row r="432" spans="1:8" ht="31.5" x14ac:dyDescent="0.25">
      <c r="A432" s="91" t="s">
        <v>673</v>
      </c>
      <c r="B432" s="2" t="s">
        <v>29</v>
      </c>
      <c r="C432" s="2" t="s">
        <v>32</v>
      </c>
      <c r="D432" s="248" t="s">
        <v>244</v>
      </c>
      <c r="E432" s="249" t="s">
        <v>10</v>
      </c>
      <c r="F432" s="250" t="s">
        <v>520</v>
      </c>
      <c r="G432" s="2" t="s">
        <v>16</v>
      </c>
      <c r="H432" s="543">
        <f>SUM(прил9!I541)</f>
        <v>755841</v>
      </c>
    </row>
    <row r="433" spans="1:8" ht="15.75" x14ac:dyDescent="0.25">
      <c r="A433" s="3" t="s">
        <v>18</v>
      </c>
      <c r="B433" s="2" t="s">
        <v>29</v>
      </c>
      <c r="C433" s="2" t="s">
        <v>32</v>
      </c>
      <c r="D433" s="248" t="s">
        <v>244</v>
      </c>
      <c r="E433" s="249" t="s">
        <v>10</v>
      </c>
      <c r="F433" s="250" t="s">
        <v>520</v>
      </c>
      <c r="G433" s="2" t="s">
        <v>17</v>
      </c>
      <c r="H433" s="543">
        <f>SUM(прил9!I542)</f>
        <v>3430</v>
      </c>
    </row>
    <row r="434" spans="1:8" ht="63" x14ac:dyDescent="0.25">
      <c r="A434" s="3" t="s">
        <v>1146</v>
      </c>
      <c r="B434" s="2" t="s">
        <v>29</v>
      </c>
      <c r="C434" s="2" t="s">
        <v>32</v>
      </c>
      <c r="D434" s="248" t="s">
        <v>244</v>
      </c>
      <c r="E434" s="249" t="s">
        <v>12</v>
      </c>
      <c r="F434" s="250" t="s">
        <v>488</v>
      </c>
      <c r="G434" s="2"/>
      <c r="H434" s="541">
        <f>SUM(H435)</f>
        <v>1560440</v>
      </c>
    </row>
    <row r="435" spans="1:8" ht="31.5" customHeight="1" x14ac:dyDescent="0.25">
      <c r="A435" s="3" t="s">
        <v>85</v>
      </c>
      <c r="B435" s="2" t="s">
        <v>29</v>
      </c>
      <c r="C435" s="2" t="s">
        <v>32</v>
      </c>
      <c r="D435" s="248" t="s">
        <v>244</v>
      </c>
      <c r="E435" s="249" t="s">
        <v>12</v>
      </c>
      <c r="F435" s="250" t="s">
        <v>492</v>
      </c>
      <c r="G435" s="2"/>
      <c r="H435" s="541">
        <f>SUM(H436:H437)</f>
        <v>1560440</v>
      </c>
    </row>
    <row r="436" spans="1:8" ht="47.25" x14ac:dyDescent="0.25">
      <c r="A436" s="86" t="s">
        <v>86</v>
      </c>
      <c r="B436" s="2" t="s">
        <v>29</v>
      </c>
      <c r="C436" s="2" t="s">
        <v>32</v>
      </c>
      <c r="D436" s="248" t="s">
        <v>244</v>
      </c>
      <c r="E436" s="249" t="s">
        <v>12</v>
      </c>
      <c r="F436" s="250" t="s">
        <v>492</v>
      </c>
      <c r="G436" s="2" t="s">
        <v>13</v>
      </c>
      <c r="H436" s="542">
        <f>SUM(прил9!I545)</f>
        <v>1560440</v>
      </c>
    </row>
    <row r="437" spans="1:8" ht="31.5" hidden="1" x14ac:dyDescent="0.25">
      <c r="A437" s="91" t="s">
        <v>673</v>
      </c>
      <c r="B437" s="2" t="s">
        <v>29</v>
      </c>
      <c r="C437" s="2" t="s">
        <v>32</v>
      </c>
      <c r="D437" s="248" t="s">
        <v>244</v>
      </c>
      <c r="E437" s="249" t="s">
        <v>12</v>
      </c>
      <c r="F437" s="250" t="s">
        <v>492</v>
      </c>
      <c r="G437" s="2" t="s">
        <v>16</v>
      </c>
      <c r="H437" s="542"/>
    </row>
    <row r="438" spans="1:8" ht="31.5" hidden="1" x14ac:dyDescent="0.25">
      <c r="A438" s="76" t="s">
        <v>126</v>
      </c>
      <c r="B438" s="28" t="s">
        <v>29</v>
      </c>
      <c r="C438" s="28" t="s">
        <v>32</v>
      </c>
      <c r="D438" s="245" t="s">
        <v>502</v>
      </c>
      <c r="E438" s="246" t="s">
        <v>487</v>
      </c>
      <c r="F438" s="247" t="s">
        <v>488</v>
      </c>
      <c r="G438" s="28"/>
      <c r="H438" s="540">
        <f>SUM(H439)</f>
        <v>0</v>
      </c>
    </row>
    <row r="439" spans="1:8" ht="63" hidden="1" x14ac:dyDescent="0.25">
      <c r="A439" s="77" t="s">
        <v>162</v>
      </c>
      <c r="B439" s="35" t="s">
        <v>29</v>
      </c>
      <c r="C439" s="44" t="s">
        <v>32</v>
      </c>
      <c r="D439" s="287" t="s">
        <v>242</v>
      </c>
      <c r="E439" s="288" t="s">
        <v>487</v>
      </c>
      <c r="F439" s="289" t="s">
        <v>488</v>
      </c>
      <c r="G439" s="72"/>
      <c r="H439" s="544">
        <f>SUM(H440)</f>
        <v>0</v>
      </c>
    </row>
    <row r="440" spans="1:8" ht="31.5" hidden="1" x14ac:dyDescent="0.25">
      <c r="A440" s="77" t="s">
        <v>565</v>
      </c>
      <c r="B440" s="35" t="s">
        <v>29</v>
      </c>
      <c r="C440" s="44" t="s">
        <v>32</v>
      </c>
      <c r="D440" s="287" t="s">
        <v>242</v>
      </c>
      <c r="E440" s="288" t="s">
        <v>10</v>
      </c>
      <c r="F440" s="289" t="s">
        <v>488</v>
      </c>
      <c r="G440" s="72"/>
      <c r="H440" s="544">
        <f>SUM(H441)</f>
        <v>0</v>
      </c>
    </row>
    <row r="441" spans="1:8" ht="31.5" hidden="1" x14ac:dyDescent="0.25">
      <c r="A441" s="70" t="s">
        <v>163</v>
      </c>
      <c r="B441" s="35" t="s">
        <v>29</v>
      </c>
      <c r="C441" s="44" t="s">
        <v>32</v>
      </c>
      <c r="D441" s="287" t="s">
        <v>242</v>
      </c>
      <c r="E441" s="288" t="s">
        <v>10</v>
      </c>
      <c r="F441" s="289" t="s">
        <v>566</v>
      </c>
      <c r="G441" s="72"/>
      <c r="H441" s="544">
        <f>SUM(H442)</f>
        <v>0</v>
      </c>
    </row>
    <row r="442" spans="1:8" ht="31.5" hidden="1" x14ac:dyDescent="0.25">
      <c r="A442" s="94" t="s">
        <v>673</v>
      </c>
      <c r="B442" s="44" t="s">
        <v>29</v>
      </c>
      <c r="C442" s="44" t="s">
        <v>32</v>
      </c>
      <c r="D442" s="287" t="s">
        <v>242</v>
      </c>
      <c r="E442" s="288" t="s">
        <v>10</v>
      </c>
      <c r="F442" s="289" t="s">
        <v>566</v>
      </c>
      <c r="G442" s="72" t="s">
        <v>16</v>
      </c>
      <c r="H442" s="545"/>
    </row>
    <row r="443" spans="1:8" s="37" customFormat="1" ht="65.25" customHeight="1" x14ac:dyDescent="0.25">
      <c r="A443" s="76" t="s">
        <v>142</v>
      </c>
      <c r="B443" s="28" t="s">
        <v>29</v>
      </c>
      <c r="C443" s="42" t="s">
        <v>32</v>
      </c>
      <c r="D443" s="257" t="s">
        <v>218</v>
      </c>
      <c r="E443" s="258" t="s">
        <v>487</v>
      </c>
      <c r="F443" s="259" t="s">
        <v>488</v>
      </c>
      <c r="G443" s="28"/>
      <c r="H443" s="540">
        <f>SUM(H444)</f>
        <v>27700</v>
      </c>
    </row>
    <row r="444" spans="1:8" s="37" customFormat="1" ht="98.25" customHeight="1" x14ac:dyDescent="0.25">
      <c r="A444" s="77" t="s">
        <v>158</v>
      </c>
      <c r="B444" s="2" t="s">
        <v>29</v>
      </c>
      <c r="C444" s="35" t="s">
        <v>32</v>
      </c>
      <c r="D444" s="290" t="s">
        <v>220</v>
      </c>
      <c r="E444" s="291" t="s">
        <v>487</v>
      </c>
      <c r="F444" s="292" t="s">
        <v>488</v>
      </c>
      <c r="G444" s="2"/>
      <c r="H444" s="541">
        <f>SUM(H445)</f>
        <v>27700</v>
      </c>
    </row>
    <row r="445" spans="1:8" s="37" customFormat="1" ht="49.5" customHeight="1" x14ac:dyDescent="0.25">
      <c r="A445" s="77" t="s">
        <v>507</v>
      </c>
      <c r="B445" s="2" t="s">
        <v>29</v>
      </c>
      <c r="C445" s="35" t="s">
        <v>32</v>
      </c>
      <c r="D445" s="290" t="s">
        <v>220</v>
      </c>
      <c r="E445" s="291" t="s">
        <v>10</v>
      </c>
      <c r="F445" s="292" t="s">
        <v>488</v>
      </c>
      <c r="G445" s="2"/>
      <c r="H445" s="541">
        <f>SUM(H446)</f>
        <v>27700</v>
      </c>
    </row>
    <row r="446" spans="1:8" s="37" customFormat="1" ht="15.75" customHeight="1" x14ac:dyDescent="0.25">
      <c r="A446" s="3" t="s">
        <v>111</v>
      </c>
      <c r="B446" s="2" t="s">
        <v>29</v>
      </c>
      <c r="C446" s="35" t="s">
        <v>32</v>
      </c>
      <c r="D446" s="290" t="s">
        <v>220</v>
      </c>
      <c r="E446" s="291" t="s">
        <v>10</v>
      </c>
      <c r="F446" s="292" t="s">
        <v>508</v>
      </c>
      <c r="G446" s="2"/>
      <c r="H446" s="541">
        <f>SUM(H447)</f>
        <v>27700</v>
      </c>
    </row>
    <row r="447" spans="1:8" s="37" customFormat="1" ht="31.5" customHeight="1" x14ac:dyDescent="0.25">
      <c r="A447" s="91" t="s">
        <v>673</v>
      </c>
      <c r="B447" s="2" t="s">
        <v>29</v>
      </c>
      <c r="C447" s="35" t="s">
        <v>32</v>
      </c>
      <c r="D447" s="290" t="s">
        <v>220</v>
      </c>
      <c r="E447" s="291" t="s">
        <v>10</v>
      </c>
      <c r="F447" s="292" t="s">
        <v>508</v>
      </c>
      <c r="G447" s="2" t="s">
        <v>16</v>
      </c>
      <c r="H447" s="542">
        <f>SUM(прил9!I556)</f>
        <v>27700</v>
      </c>
    </row>
    <row r="448" spans="1:8" ht="15.75" x14ac:dyDescent="0.25">
      <c r="A448" s="75" t="s">
        <v>33</v>
      </c>
      <c r="B448" s="16" t="s">
        <v>35</v>
      </c>
      <c r="C448" s="16"/>
      <c r="D448" s="239"/>
      <c r="E448" s="240"/>
      <c r="F448" s="241"/>
      <c r="G448" s="15"/>
      <c r="H448" s="594">
        <f>SUM(H449,H488)</f>
        <v>27622957</v>
      </c>
    </row>
    <row r="449" spans="1:8" ht="15.75" x14ac:dyDescent="0.25">
      <c r="A449" s="88" t="s">
        <v>34</v>
      </c>
      <c r="B449" s="23" t="s">
        <v>35</v>
      </c>
      <c r="C449" s="23" t="s">
        <v>10</v>
      </c>
      <c r="D449" s="242"/>
      <c r="E449" s="243"/>
      <c r="F449" s="244"/>
      <c r="G449" s="22"/>
      <c r="H449" s="547">
        <f>SUM(H450+H476+H481+H471)</f>
        <v>20849398</v>
      </c>
    </row>
    <row r="450" spans="1:8" ht="33.75" customHeight="1" x14ac:dyDescent="0.25">
      <c r="A450" s="27" t="s">
        <v>164</v>
      </c>
      <c r="B450" s="28" t="s">
        <v>35</v>
      </c>
      <c r="C450" s="28" t="s">
        <v>10</v>
      </c>
      <c r="D450" s="245" t="s">
        <v>245</v>
      </c>
      <c r="E450" s="246" t="s">
        <v>487</v>
      </c>
      <c r="F450" s="247" t="s">
        <v>488</v>
      </c>
      <c r="G450" s="31"/>
      <c r="H450" s="540">
        <f>SUM(H451,H463)</f>
        <v>20757398</v>
      </c>
    </row>
    <row r="451" spans="1:8" ht="35.25" customHeight="1" x14ac:dyDescent="0.25">
      <c r="A451" s="86" t="s">
        <v>171</v>
      </c>
      <c r="B451" s="2" t="s">
        <v>35</v>
      </c>
      <c r="C451" s="2" t="s">
        <v>10</v>
      </c>
      <c r="D451" s="248" t="s">
        <v>248</v>
      </c>
      <c r="E451" s="249" t="s">
        <v>487</v>
      </c>
      <c r="F451" s="250" t="s">
        <v>488</v>
      </c>
      <c r="G451" s="2"/>
      <c r="H451" s="541">
        <f>SUM(H452)</f>
        <v>10672662</v>
      </c>
    </row>
    <row r="452" spans="1:8" ht="18" customHeight="1" x14ac:dyDescent="0.25">
      <c r="A452" s="86" t="s">
        <v>577</v>
      </c>
      <c r="B452" s="2" t="s">
        <v>35</v>
      </c>
      <c r="C452" s="2" t="s">
        <v>10</v>
      </c>
      <c r="D452" s="248" t="s">
        <v>248</v>
      </c>
      <c r="E452" s="249" t="s">
        <v>10</v>
      </c>
      <c r="F452" s="250" t="s">
        <v>488</v>
      </c>
      <c r="G452" s="2"/>
      <c r="H452" s="541">
        <f>SUM(H455+H459+H461+H453)</f>
        <v>10672662</v>
      </c>
    </row>
    <row r="453" spans="1:8" ht="33.75" customHeight="1" x14ac:dyDescent="0.25">
      <c r="A453" s="86" t="s">
        <v>992</v>
      </c>
      <c r="B453" s="2" t="s">
        <v>35</v>
      </c>
      <c r="C453" s="2" t="s">
        <v>10</v>
      </c>
      <c r="D453" s="248" t="s">
        <v>248</v>
      </c>
      <c r="E453" s="249" t="s">
        <v>10</v>
      </c>
      <c r="F453" s="250" t="s">
        <v>991</v>
      </c>
      <c r="G453" s="2"/>
      <c r="H453" s="541">
        <f>SUM(H454)</f>
        <v>483912</v>
      </c>
    </row>
    <row r="454" spans="1:8" ht="32.25" customHeight="1" x14ac:dyDescent="0.25">
      <c r="A454" s="91" t="s">
        <v>673</v>
      </c>
      <c r="B454" s="2" t="s">
        <v>35</v>
      </c>
      <c r="C454" s="2" t="s">
        <v>10</v>
      </c>
      <c r="D454" s="248" t="s">
        <v>248</v>
      </c>
      <c r="E454" s="249" t="s">
        <v>10</v>
      </c>
      <c r="F454" s="250" t="s">
        <v>991</v>
      </c>
      <c r="G454" s="2" t="s">
        <v>16</v>
      </c>
      <c r="H454" s="543">
        <f>SUM(прил9!I642)</f>
        <v>483912</v>
      </c>
    </row>
    <row r="455" spans="1:8" ht="32.25" customHeight="1" x14ac:dyDescent="0.25">
      <c r="A455" s="3" t="s">
        <v>96</v>
      </c>
      <c r="B455" s="2" t="s">
        <v>35</v>
      </c>
      <c r="C455" s="2" t="s">
        <v>10</v>
      </c>
      <c r="D455" s="248" t="s">
        <v>248</v>
      </c>
      <c r="E455" s="249" t="s">
        <v>10</v>
      </c>
      <c r="F455" s="250" t="s">
        <v>520</v>
      </c>
      <c r="G455" s="2"/>
      <c r="H455" s="541">
        <f>SUM(H456:H458)</f>
        <v>9732750</v>
      </c>
    </row>
    <row r="456" spans="1:8" ht="47.25" x14ac:dyDescent="0.25">
      <c r="A456" s="86" t="s">
        <v>86</v>
      </c>
      <c r="B456" s="2" t="s">
        <v>35</v>
      </c>
      <c r="C456" s="2" t="s">
        <v>10</v>
      </c>
      <c r="D456" s="248" t="s">
        <v>248</v>
      </c>
      <c r="E456" s="249" t="s">
        <v>10</v>
      </c>
      <c r="F456" s="250" t="s">
        <v>520</v>
      </c>
      <c r="G456" s="2" t="s">
        <v>13</v>
      </c>
      <c r="H456" s="543">
        <f>SUM(прил9!I644)</f>
        <v>8976928</v>
      </c>
    </row>
    <row r="457" spans="1:8" ht="31.5" x14ac:dyDescent="0.25">
      <c r="A457" s="91" t="s">
        <v>673</v>
      </c>
      <c r="B457" s="2" t="s">
        <v>35</v>
      </c>
      <c r="C457" s="2" t="s">
        <v>10</v>
      </c>
      <c r="D457" s="248" t="s">
        <v>248</v>
      </c>
      <c r="E457" s="249" t="s">
        <v>10</v>
      </c>
      <c r="F457" s="250" t="s">
        <v>520</v>
      </c>
      <c r="G457" s="2" t="s">
        <v>16</v>
      </c>
      <c r="H457" s="543">
        <f>SUM(прил9!I645)</f>
        <v>742667</v>
      </c>
    </row>
    <row r="458" spans="1:8" ht="15.75" x14ac:dyDescent="0.25">
      <c r="A458" s="3" t="s">
        <v>18</v>
      </c>
      <c r="B458" s="2" t="s">
        <v>35</v>
      </c>
      <c r="C458" s="2" t="s">
        <v>10</v>
      </c>
      <c r="D458" s="248" t="s">
        <v>248</v>
      </c>
      <c r="E458" s="249" t="s">
        <v>10</v>
      </c>
      <c r="F458" s="250" t="s">
        <v>520</v>
      </c>
      <c r="G458" s="2" t="s">
        <v>17</v>
      </c>
      <c r="H458" s="543">
        <f>SUM(прил9!I646)</f>
        <v>13155</v>
      </c>
    </row>
    <row r="459" spans="1:8" ht="18" hidden="1" customHeight="1" x14ac:dyDescent="0.25">
      <c r="A459" s="62" t="s">
        <v>112</v>
      </c>
      <c r="B459" s="2" t="s">
        <v>35</v>
      </c>
      <c r="C459" s="2" t="s">
        <v>10</v>
      </c>
      <c r="D459" s="248" t="s">
        <v>248</v>
      </c>
      <c r="E459" s="249" t="s">
        <v>10</v>
      </c>
      <c r="F459" s="250" t="s">
        <v>510</v>
      </c>
      <c r="G459" s="2"/>
      <c r="H459" s="541">
        <f>SUM(H460)</f>
        <v>0</v>
      </c>
    </row>
    <row r="460" spans="1:8" ht="31.5" hidden="1" x14ac:dyDescent="0.25">
      <c r="A460" s="114" t="s">
        <v>673</v>
      </c>
      <c r="B460" s="2" t="s">
        <v>35</v>
      </c>
      <c r="C460" s="2" t="s">
        <v>10</v>
      </c>
      <c r="D460" s="248" t="s">
        <v>248</v>
      </c>
      <c r="E460" s="249" t="s">
        <v>10</v>
      </c>
      <c r="F460" s="250" t="s">
        <v>510</v>
      </c>
      <c r="G460" s="2" t="s">
        <v>16</v>
      </c>
      <c r="H460" s="543">
        <f>SUM(прил9!I648)</f>
        <v>0</v>
      </c>
    </row>
    <row r="461" spans="1:8" ht="31.5" x14ac:dyDescent="0.25">
      <c r="A461" s="618" t="s">
        <v>1186</v>
      </c>
      <c r="B461" s="2" t="s">
        <v>35</v>
      </c>
      <c r="C461" s="2" t="s">
        <v>10</v>
      </c>
      <c r="D461" s="248" t="s">
        <v>248</v>
      </c>
      <c r="E461" s="249" t="s">
        <v>10</v>
      </c>
      <c r="F461" s="250" t="s">
        <v>1183</v>
      </c>
      <c r="G461" s="2"/>
      <c r="H461" s="541">
        <f>SUM(H462)</f>
        <v>456000</v>
      </c>
    </row>
    <row r="462" spans="1:8" ht="31.5" x14ac:dyDescent="0.25">
      <c r="A462" s="3" t="s">
        <v>673</v>
      </c>
      <c r="B462" s="2" t="s">
        <v>35</v>
      </c>
      <c r="C462" s="2" t="s">
        <v>10</v>
      </c>
      <c r="D462" s="248" t="s">
        <v>248</v>
      </c>
      <c r="E462" s="249" t="s">
        <v>10</v>
      </c>
      <c r="F462" s="250" t="s">
        <v>1183</v>
      </c>
      <c r="G462" s="2" t="s">
        <v>16</v>
      </c>
      <c r="H462" s="543">
        <f>SUM(прил9!I650)</f>
        <v>456000</v>
      </c>
    </row>
    <row r="463" spans="1:8" ht="34.5" customHeight="1" x14ac:dyDescent="0.25">
      <c r="A463" s="3" t="s">
        <v>172</v>
      </c>
      <c r="B463" s="2" t="s">
        <v>35</v>
      </c>
      <c r="C463" s="2" t="s">
        <v>10</v>
      </c>
      <c r="D463" s="248" t="s">
        <v>578</v>
      </c>
      <c r="E463" s="249" t="s">
        <v>487</v>
      </c>
      <c r="F463" s="250" t="s">
        <v>488</v>
      </c>
      <c r="G463" s="2"/>
      <c r="H463" s="541">
        <f>SUM(H464)</f>
        <v>10084736</v>
      </c>
    </row>
    <row r="464" spans="1:8" ht="18" customHeight="1" x14ac:dyDescent="0.25">
      <c r="A464" s="3" t="s">
        <v>579</v>
      </c>
      <c r="B464" s="2" t="s">
        <v>35</v>
      </c>
      <c r="C464" s="2" t="s">
        <v>10</v>
      </c>
      <c r="D464" s="248" t="s">
        <v>249</v>
      </c>
      <c r="E464" s="249" t="s">
        <v>10</v>
      </c>
      <c r="F464" s="250" t="s">
        <v>488</v>
      </c>
      <c r="G464" s="2"/>
      <c r="H464" s="541">
        <f>SUM(H465+H469)</f>
        <v>10084736</v>
      </c>
    </row>
    <row r="465" spans="1:8" ht="32.25" customHeight="1" x14ac:dyDescent="0.25">
      <c r="A465" s="3" t="s">
        <v>96</v>
      </c>
      <c r="B465" s="2" t="s">
        <v>35</v>
      </c>
      <c r="C465" s="2" t="s">
        <v>10</v>
      </c>
      <c r="D465" s="248" t="s">
        <v>249</v>
      </c>
      <c r="E465" s="249" t="s">
        <v>10</v>
      </c>
      <c r="F465" s="250" t="s">
        <v>520</v>
      </c>
      <c r="G465" s="2"/>
      <c r="H465" s="541">
        <f>SUM(H466:H468)</f>
        <v>9864736</v>
      </c>
    </row>
    <row r="466" spans="1:8" ht="48.75" customHeight="1" x14ac:dyDescent="0.25">
      <c r="A466" s="86" t="s">
        <v>86</v>
      </c>
      <c r="B466" s="2" t="s">
        <v>35</v>
      </c>
      <c r="C466" s="2" t="s">
        <v>10</v>
      </c>
      <c r="D466" s="248" t="s">
        <v>249</v>
      </c>
      <c r="E466" s="249" t="s">
        <v>10</v>
      </c>
      <c r="F466" s="250" t="s">
        <v>520</v>
      </c>
      <c r="G466" s="2" t="s">
        <v>13</v>
      </c>
      <c r="H466" s="543">
        <f>SUM(прил9!I654)</f>
        <v>9067457</v>
      </c>
    </row>
    <row r="467" spans="1:8" ht="31.5" customHeight="1" x14ac:dyDescent="0.25">
      <c r="A467" s="91" t="s">
        <v>673</v>
      </c>
      <c r="B467" s="2" t="s">
        <v>35</v>
      </c>
      <c r="C467" s="2" t="s">
        <v>10</v>
      </c>
      <c r="D467" s="248" t="s">
        <v>249</v>
      </c>
      <c r="E467" s="249" t="s">
        <v>10</v>
      </c>
      <c r="F467" s="250" t="s">
        <v>520</v>
      </c>
      <c r="G467" s="2" t="s">
        <v>16</v>
      </c>
      <c r="H467" s="543">
        <f>SUM(прил9!I655)</f>
        <v>792432</v>
      </c>
    </row>
    <row r="468" spans="1:8" ht="17.25" customHeight="1" x14ac:dyDescent="0.25">
      <c r="A468" s="3" t="s">
        <v>18</v>
      </c>
      <c r="B468" s="2" t="s">
        <v>35</v>
      </c>
      <c r="C468" s="2" t="s">
        <v>10</v>
      </c>
      <c r="D468" s="248" t="s">
        <v>249</v>
      </c>
      <c r="E468" s="249" t="s">
        <v>10</v>
      </c>
      <c r="F468" s="250" t="s">
        <v>520</v>
      </c>
      <c r="G468" s="2" t="s">
        <v>17</v>
      </c>
      <c r="H468" s="543">
        <f>SUM(прил9!I656)</f>
        <v>4847</v>
      </c>
    </row>
    <row r="469" spans="1:8" s="614" customFormat="1" ht="48" customHeight="1" x14ac:dyDescent="0.25">
      <c r="A469" s="62" t="s">
        <v>1185</v>
      </c>
      <c r="B469" s="2" t="s">
        <v>35</v>
      </c>
      <c r="C469" s="2" t="s">
        <v>10</v>
      </c>
      <c r="D469" s="248" t="s">
        <v>248</v>
      </c>
      <c r="E469" s="249" t="s">
        <v>10</v>
      </c>
      <c r="F469" s="250" t="s">
        <v>1184</v>
      </c>
      <c r="G469" s="2"/>
      <c r="H469" s="541">
        <f>SUM(H470)</f>
        <v>220000</v>
      </c>
    </row>
    <row r="470" spans="1:8" s="614" customFormat="1" ht="33.75" customHeight="1" x14ac:dyDescent="0.25">
      <c r="A470" s="3" t="s">
        <v>673</v>
      </c>
      <c r="B470" s="2" t="s">
        <v>35</v>
      </c>
      <c r="C470" s="2" t="s">
        <v>10</v>
      </c>
      <c r="D470" s="248" t="s">
        <v>248</v>
      </c>
      <c r="E470" s="249" t="s">
        <v>10</v>
      </c>
      <c r="F470" s="250" t="s">
        <v>1184</v>
      </c>
      <c r="G470" s="2" t="s">
        <v>16</v>
      </c>
      <c r="H470" s="543">
        <f>SUM(прил9!I658)</f>
        <v>220000</v>
      </c>
    </row>
    <row r="471" spans="1:8" s="65" customFormat="1" ht="33.75" customHeight="1" x14ac:dyDescent="0.25">
      <c r="A471" s="76" t="s">
        <v>126</v>
      </c>
      <c r="B471" s="28" t="s">
        <v>35</v>
      </c>
      <c r="C471" s="28" t="s">
        <v>10</v>
      </c>
      <c r="D471" s="245" t="s">
        <v>502</v>
      </c>
      <c r="E471" s="246" t="s">
        <v>487</v>
      </c>
      <c r="F471" s="247" t="s">
        <v>488</v>
      </c>
      <c r="G471" s="28"/>
      <c r="H471" s="540">
        <f>SUM(H472)</f>
        <v>55000</v>
      </c>
    </row>
    <row r="472" spans="1:8" s="65" customFormat="1" ht="47.25" customHeight="1" x14ac:dyDescent="0.25">
      <c r="A472" s="77" t="s">
        <v>162</v>
      </c>
      <c r="B472" s="35" t="s">
        <v>35</v>
      </c>
      <c r="C472" s="44" t="s">
        <v>10</v>
      </c>
      <c r="D472" s="287" t="s">
        <v>242</v>
      </c>
      <c r="E472" s="288" t="s">
        <v>487</v>
      </c>
      <c r="F472" s="289" t="s">
        <v>488</v>
      </c>
      <c r="G472" s="72"/>
      <c r="H472" s="544">
        <f>SUM(H473)</f>
        <v>55000</v>
      </c>
    </row>
    <row r="473" spans="1:8" s="65" customFormat="1" ht="32.25" customHeight="1" x14ac:dyDescent="0.25">
      <c r="A473" s="77" t="s">
        <v>565</v>
      </c>
      <c r="B473" s="35" t="s">
        <v>35</v>
      </c>
      <c r="C473" s="44" t="s">
        <v>10</v>
      </c>
      <c r="D473" s="287" t="s">
        <v>242</v>
      </c>
      <c r="E473" s="288" t="s">
        <v>10</v>
      </c>
      <c r="F473" s="289" t="s">
        <v>488</v>
      </c>
      <c r="G473" s="72"/>
      <c r="H473" s="544">
        <f>SUM(H474)</f>
        <v>55000</v>
      </c>
    </row>
    <row r="474" spans="1:8" s="37" customFormat="1" ht="32.25" customHeight="1" x14ac:dyDescent="0.25">
      <c r="A474" s="70" t="s">
        <v>163</v>
      </c>
      <c r="B474" s="35" t="s">
        <v>35</v>
      </c>
      <c r="C474" s="44" t="s">
        <v>10</v>
      </c>
      <c r="D474" s="287" t="s">
        <v>242</v>
      </c>
      <c r="E474" s="288" t="s">
        <v>10</v>
      </c>
      <c r="F474" s="289" t="s">
        <v>566</v>
      </c>
      <c r="G474" s="72"/>
      <c r="H474" s="544">
        <f>SUM(H475)</f>
        <v>55000</v>
      </c>
    </row>
    <row r="475" spans="1:8" s="37" customFormat="1" ht="30.75" customHeight="1" x14ac:dyDescent="0.25">
      <c r="A475" s="94" t="s">
        <v>673</v>
      </c>
      <c r="B475" s="44" t="s">
        <v>35</v>
      </c>
      <c r="C475" s="44" t="s">
        <v>10</v>
      </c>
      <c r="D475" s="287" t="s">
        <v>242</v>
      </c>
      <c r="E475" s="288" t="s">
        <v>10</v>
      </c>
      <c r="F475" s="289" t="s">
        <v>566</v>
      </c>
      <c r="G475" s="72" t="s">
        <v>16</v>
      </c>
      <c r="H475" s="545">
        <f>SUM(прил9!I663)</f>
        <v>55000</v>
      </c>
    </row>
    <row r="476" spans="1:8" s="37" customFormat="1" ht="64.5" customHeight="1" x14ac:dyDescent="0.25">
      <c r="A476" s="105" t="s">
        <v>142</v>
      </c>
      <c r="B476" s="28" t="s">
        <v>35</v>
      </c>
      <c r="C476" s="42" t="s">
        <v>10</v>
      </c>
      <c r="D476" s="257" t="s">
        <v>218</v>
      </c>
      <c r="E476" s="258" t="s">
        <v>487</v>
      </c>
      <c r="F476" s="259" t="s">
        <v>488</v>
      </c>
      <c r="G476" s="28"/>
      <c r="H476" s="540">
        <f>SUM(H477)</f>
        <v>12000</v>
      </c>
    </row>
    <row r="477" spans="1:8" s="37" customFormat="1" ht="94.5" customHeight="1" x14ac:dyDescent="0.25">
      <c r="A477" s="106" t="s">
        <v>158</v>
      </c>
      <c r="B477" s="2" t="s">
        <v>35</v>
      </c>
      <c r="C477" s="35" t="s">
        <v>10</v>
      </c>
      <c r="D477" s="290" t="s">
        <v>220</v>
      </c>
      <c r="E477" s="291" t="s">
        <v>487</v>
      </c>
      <c r="F477" s="292" t="s">
        <v>488</v>
      </c>
      <c r="G477" s="2"/>
      <c r="H477" s="541">
        <f>SUM(H478)</f>
        <v>12000</v>
      </c>
    </row>
    <row r="478" spans="1:8" s="37" customFormat="1" ht="46.5" customHeight="1" x14ac:dyDescent="0.25">
      <c r="A478" s="106" t="s">
        <v>507</v>
      </c>
      <c r="B478" s="2" t="s">
        <v>35</v>
      </c>
      <c r="C478" s="35" t="s">
        <v>10</v>
      </c>
      <c r="D478" s="290" t="s">
        <v>220</v>
      </c>
      <c r="E478" s="291" t="s">
        <v>10</v>
      </c>
      <c r="F478" s="292" t="s">
        <v>488</v>
      </c>
      <c r="G478" s="2"/>
      <c r="H478" s="541">
        <f>SUM(H479)</f>
        <v>12000</v>
      </c>
    </row>
    <row r="479" spans="1:8" s="37" customFormat="1" ht="18.75" customHeight="1" x14ac:dyDescent="0.25">
      <c r="A479" s="62" t="s">
        <v>111</v>
      </c>
      <c r="B479" s="2" t="s">
        <v>35</v>
      </c>
      <c r="C479" s="35" t="s">
        <v>10</v>
      </c>
      <c r="D479" s="290" t="s">
        <v>220</v>
      </c>
      <c r="E479" s="291" t="s">
        <v>10</v>
      </c>
      <c r="F479" s="292" t="s">
        <v>508</v>
      </c>
      <c r="G479" s="2"/>
      <c r="H479" s="541">
        <f>SUM(H480)</f>
        <v>12000</v>
      </c>
    </row>
    <row r="480" spans="1:8" s="37" customFormat="1" ht="34.5" customHeight="1" x14ac:dyDescent="0.25">
      <c r="A480" s="114" t="s">
        <v>673</v>
      </c>
      <c r="B480" s="2" t="s">
        <v>35</v>
      </c>
      <c r="C480" s="35" t="s">
        <v>10</v>
      </c>
      <c r="D480" s="290" t="s">
        <v>220</v>
      </c>
      <c r="E480" s="291" t="s">
        <v>10</v>
      </c>
      <c r="F480" s="292" t="s">
        <v>508</v>
      </c>
      <c r="G480" s="2" t="s">
        <v>16</v>
      </c>
      <c r="H480" s="542">
        <f>SUM(прил9!I668)</f>
        <v>12000</v>
      </c>
    </row>
    <row r="481" spans="1:8" s="65" customFormat="1" ht="33.75" customHeight="1" x14ac:dyDescent="0.25">
      <c r="A481" s="27" t="s">
        <v>149</v>
      </c>
      <c r="B481" s="28" t="s">
        <v>35</v>
      </c>
      <c r="C481" s="28" t="s">
        <v>10</v>
      </c>
      <c r="D481" s="245" t="s">
        <v>223</v>
      </c>
      <c r="E481" s="246" t="s">
        <v>487</v>
      </c>
      <c r="F481" s="247" t="s">
        <v>488</v>
      </c>
      <c r="G481" s="31"/>
      <c r="H481" s="540">
        <f>SUM(H482)</f>
        <v>25000</v>
      </c>
    </row>
    <row r="482" spans="1:8" s="65" customFormat="1" ht="64.5" customHeight="1" x14ac:dyDescent="0.25">
      <c r="A482" s="86" t="s">
        <v>173</v>
      </c>
      <c r="B482" s="2" t="s">
        <v>35</v>
      </c>
      <c r="C482" s="2" t="s">
        <v>10</v>
      </c>
      <c r="D482" s="248" t="s">
        <v>250</v>
      </c>
      <c r="E482" s="249" t="s">
        <v>487</v>
      </c>
      <c r="F482" s="250" t="s">
        <v>488</v>
      </c>
      <c r="G482" s="2"/>
      <c r="H482" s="541">
        <f>SUM(H483)</f>
        <v>25000</v>
      </c>
    </row>
    <row r="483" spans="1:8" s="65" customFormat="1" ht="33.75" customHeight="1" x14ac:dyDescent="0.25">
      <c r="A483" s="86" t="s">
        <v>580</v>
      </c>
      <c r="B483" s="2" t="s">
        <v>35</v>
      </c>
      <c r="C483" s="2" t="s">
        <v>10</v>
      </c>
      <c r="D483" s="248" t="s">
        <v>250</v>
      </c>
      <c r="E483" s="249" t="s">
        <v>12</v>
      </c>
      <c r="F483" s="250" t="s">
        <v>488</v>
      </c>
      <c r="G483" s="2"/>
      <c r="H483" s="541">
        <f>SUM(H484+H486)</f>
        <v>25000</v>
      </c>
    </row>
    <row r="484" spans="1:8" s="65" customFormat="1" ht="17.25" hidden="1" customHeight="1" x14ac:dyDescent="0.25">
      <c r="A484" s="62" t="s">
        <v>112</v>
      </c>
      <c r="B484" s="2" t="s">
        <v>35</v>
      </c>
      <c r="C484" s="2" t="s">
        <v>10</v>
      </c>
      <c r="D484" s="248" t="s">
        <v>250</v>
      </c>
      <c r="E484" s="249" t="s">
        <v>12</v>
      </c>
      <c r="F484" s="250" t="s">
        <v>510</v>
      </c>
      <c r="G484" s="2"/>
      <c r="H484" s="541">
        <f>SUM(H485)</f>
        <v>0</v>
      </c>
    </row>
    <row r="485" spans="1:8" s="65" customFormat="1" ht="33.75" hidden="1" customHeight="1" x14ac:dyDescent="0.25">
      <c r="A485" s="114" t="s">
        <v>673</v>
      </c>
      <c r="B485" s="2" t="s">
        <v>35</v>
      </c>
      <c r="C485" s="2" t="s">
        <v>10</v>
      </c>
      <c r="D485" s="248" t="s">
        <v>250</v>
      </c>
      <c r="E485" s="249" t="s">
        <v>12</v>
      </c>
      <c r="F485" s="250" t="s">
        <v>510</v>
      </c>
      <c r="G485" s="2" t="s">
        <v>16</v>
      </c>
      <c r="H485" s="543">
        <f>SUM(прил9!I673)</f>
        <v>0</v>
      </c>
    </row>
    <row r="486" spans="1:8" s="65" customFormat="1" ht="33" customHeight="1" x14ac:dyDescent="0.25">
      <c r="A486" s="3" t="s">
        <v>582</v>
      </c>
      <c r="B486" s="2" t="s">
        <v>35</v>
      </c>
      <c r="C486" s="2" t="s">
        <v>10</v>
      </c>
      <c r="D486" s="248" t="s">
        <v>250</v>
      </c>
      <c r="E486" s="249" t="s">
        <v>12</v>
      </c>
      <c r="F486" s="250" t="s">
        <v>581</v>
      </c>
      <c r="G486" s="2"/>
      <c r="H486" s="541">
        <f>SUM(H487)</f>
        <v>25000</v>
      </c>
    </row>
    <row r="487" spans="1:8" s="65" customFormat="1" ht="30.75" customHeight="1" x14ac:dyDescent="0.25">
      <c r="A487" s="91" t="s">
        <v>673</v>
      </c>
      <c r="B487" s="2" t="s">
        <v>35</v>
      </c>
      <c r="C487" s="2" t="s">
        <v>10</v>
      </c>
      <c r="D487" s="248" t="s">
        <v>250</v>
      </c>
      <c r="E487" s="249" t="s">
        <v>12</v>
      </c>
      <c r="F487" s="250" t="s">
        <v>581</v>
      </c>
      <c r="G487" s="2" t="s">
        <v>16</v>
      </c>
      <c r="H487" s="543">
        <f>SUM(прил9!I675)</f>
        <v>25000</v>
      </c>
    </row>
    <row r="488" spans="1:8" ht="15.75" x14ac:dyDescent="0.25">
      <c r="A488" s="88" t="s">
        <v>36</v>
      </c>
      <c r="B488" s="23" t="s">
        <v>35</v>
      </c>
      <c r="C488" s="23" t="s">
        <v>20</v>
      </c>
      <c r="D488" s="242"/>
      <c r="E488" s="243"/>
      <c r="F488" s="244"/>
      <c r="G488" s="22"/>
      <c r="H488" s="547">
        <f>SUM(H489,H508)</f>
        <v>6773559</v>
      </c>
    </row>
    <row r="489" spans="1:8" ht="35.25" customHeight="1" x14ac:dyDescent="0.25">
      <c r="A489" s="27" t="s">
        <v>164</v>
      </c>
      <c r="B489" s="28" t="s">
        <v>35</v>
      </c>
      <c r="C489" s="28" t="s">
        <v>20</v>
      </c>
      <c r="D489" s="245" t="s">
        <v>245</v>
      </c>
      <c r="E489" s="246" t="s">
        <v>487</v>
      </c>
      <c r="F489" s="247" t="s">
        <v>488</v>
      </c>
      <c r="G489" s="28"/>
      <c r="H489" s="540">
        <f>SUM(H496+H490)</f>
        <v>6767559</v>
      </c>
    </row>
    <row r="490" spans="1:8" s="43" customFormat="1" ht="35.25" customHeight="1" x14ac:dyDescent="0.25">
      <c r="A490" s="62" t="s">
        <v>172</v>
      </c>
      <c r="B490" s="2" t="s">
        <v>35</v>
      </c>
      <c r="C490" s="2" t="s">
        <v>20</v>
      </c>
      <c r="D490" s="248" t="s">
        <v>578</v>
      </c>
      <c r="E490" s="249" t="s">
        <v>487</v>
      </c>
      <c r="F490" s="250" t="s">
        <v>488</v>
      </c>
      <c r="G490" s="2"/>
      <c r="H490" s="541">
        <f>SUM(H491)</f>
        <v>800000</v>
      </c>
    </row>
    <row r="491" spans="1:8" s="43" customFormat="1" ht="19.5" customHeight="1" x14ac:dyDescent="0.25">
      <c r="A491" s="109" t="s">
        <v>903</v>
      </c>
      <c r="B491" s="2" t="s">
        <v>35</v>
      </c>
      <c r="C491" s="2" t="s">
        <v>20</v>
      </c>
      <c r="D491" s="248" t="s">
        <v>249</v>
      </c>
      <c r="E491" s="249" t="s">
        <v>12</v>
      </c>
      <c r="F491" s="250" t="s">
        <v>488</v>
      </c>
      <c r="G491" s="2"/>
      <c r="H491" s="541">
        <f>SUM(H492+H494)</f>
        <v>800000</v>
      </c>
    </row>
    <row r="492" spans="1:8" s="43" customFormat="1" ht="35.25" customHeight="1" x14ac:dyDescent="0.25">
      <c r="A492" s="109" t="s">
        <v>902</v>
      </c>
      <c r="B492" s="2" t="s">
        <v>35</v>
      </c>
      <c r="C492" s="2" t="s">
        <v>20</v>
      </c>
      <c r="D492" s="248" t="s">
        <v>249</v>
      </c>
      <c r="E492" s="249" t="s">
        <v>12</v>
      </c>
      <c r="F492" s="250" t="s">
        <v>901</v>
      </c>
      <c r="G492" s="2"/>
      <c r="H492" s="541">
        <f>SUM(H493)</f>
        <v>50000</v>
      </c>
    </row>
    <row r="493" spans="1:8" s="43" customFormat="1" ht="18" customHeight="1" x14ac:dyDescent="0.25">
      <c r="A493" s="109" t="s">
        <v>21</v>
      </c>
      <c r="B493" s="2" t="s">
        <v>35</v>
      </c>
      <c r="C493" s="2" t="s">
        <v>20</v>
      </c>
      <c r="D493" s="248" t="s">
        <v>249</v>
      </c>
      <c r="E493" s="249" t="s">
        <v>12</v>
      </c>
      <c r="F493" s="250" t="s">
        <v>901</v>
      </c>
      <c r="G493" s="2" t="s">
        <v>70</v>
      </c>
      <c r="H493" s="543">
        <f>SUM(прил9!I681)</f>
        <v>50000</v>
      </c>
    </row>
    <row r="494" spans="1:8" s="43" customFormat="1" ht="18" customHeight="1" x14ac:dyDescent="0.25">
      <c r="A494" s="109" t="s">
        <v>1015</v>
      </c>
      <c r="B494" s="44" t="s">
        <v>35</v>
      </c>
      <c r="C494" s="44" t="s">
        <v>20</v>
      </c>
      <c r="D494" s="287" t="s">
        <v>251</v>
      </c>
      <c r="E494" s="288" t="s">
        <v>587</v>
      </c>
      <c r="F494" s="289" t="s">
        <v>1014</v>
      </c>
      <c r="G494" s="2"/>
      <c r="H494" s="541">
        <f>SUM(H495)</f>
        <v>750000</v>
      </c>
    </row>
    <row r="495" spans="1:8" s="43" customFormat="1" ht="18" customHeight="1" x14ac:dyDescent="0.25">
      <c r="A495" s="114" t="s">
        <v>673</v>
      </c>
      <c r="B495" s="44" t="s">
        <v>35</v>
      </c>
      <c r="C495" s="44" t="s">
        <v>20</v>
      </c>
      <c r="D495" s="287" t="s">
        <v>251</v>
      </c>
      <c r="E495" s="288" t="s">
        <v>587</v>
      </c>
      <c r="F495" s="289" t="s">
        <v>1014</v>
      </c>
      <c r="G495" s="2" t="s">
        <v>16</v>
      </c>
      <c r="H495" s="543">
        <f>SUM(прил9!I683)</f>
        <v>750000</v>
      </c>
    </row>
    <row r="496" spans="1:8" ht="48" customHeight="1" x14ac:dyDescent="0.25">
      <c r="A496" s="3" t="s">
        <v>174</v>
      </c>
      <c r="B496" s="2" t="s">
        <v>35</v>
      </c>
      <c r="C496" s="2" t="s">
        <v>20</v>
      </c>
      <c r="D496" s="248" t="s">
        <v>251</v>
      </c>
      <c r="E496" s="249" t="s">
        <v>487</v>
      </c>
      <c r="F496" s="250" t="s">
        <v>488</v>
      </c>
      <c r="G496" s="2"/>
      <c r="H496" s="541">
        <f>SUM(H497+H501)</f>
        <v>5967559</v>
      </c>
    </row>
    <row r="497" spans="1:8" ht="66.75" customHeight="1" x14ac:dyDescent="0.25">
      <c r="A497" s="3" t="s">
        <v>586</v>
      </c>
      <c r="B497" s="2" t="s">
        <v>35</v>
      </c>
      <c r="C497" s="2" t="s">
        <v>20</v>
      </c>
      <c r="D497" s="248" t="s">
        <v>251</v>
      </c>
      <c r="E497" s="249" t="s">
        <v>10</v>
      </c>
      <c r="F497" s="250" t="s">
        <v>488</v>
      </c>
      <c r="G497" s="2"/>
      <c r="H497" s="541">
        <f>SUM(H498)</f>
        <v>1133792</v>
      </c>
    </row>
    <row r="498" spans="1:8" ht="31.5" x14ac:dyDescent="0.25">
      <c r="A498" s="3" t="s">
        <v>85</v>
      </c>
      <c r="B498" s="44" t="s">
        <v>35</v>
      </c>
      <c r="C498" s="44" t="s">
        <v>20</v>
      </c>
      <c r="D498" s="287" t="s">
        <v>251</v>
      </c>
      <c r="E498" s="288" t="s">
        <v>587</v>
      </c>
      <c r="F498" s="289" t="s">
        <v>492</v>
      </c>
      <c r="G498" s="44"/>
      <c r="H498" s="541">
        <f>SUM(H499:H500)</f>
        <v>1133792</v>
      </c>
    </row>
    <row r="499" spans="1:8" ht="48.75" customHeight="1" x14ac:dyDescent="0.25">
      <c r="A499" s="86" t="s">
        <v>86</v>
      </c>
      <c r="B499" s="2" t="s">
        <v>35</v>
      </c>
      <c r="C499" s="2" t="s">
        <v>20</v>
      </c>
      <c r="D499" s="248" t="s">
        <v>251</v>
      </c>
      <c r="E499" s="249" t="s">
        <v>587</v>
      </c>
      <c r="F499" s="250" t="s">
        <v>492</v>
      </c>
      <c r="G499" s="2" t="s">
        <v>13</v>
      </c>
      <c r="H499" s="543">
        <f>SUM(прил9!I687)</f>
        <v>1133792</v>
      </c>
    </row>
    <row r="500" spans="1:8" ht="19.5" hidden="1" customHeight="1" x14ac:dyDescent="0.25">
      <c r="A500" s="91" t="s">
        <v>673</v>
      </c>
      <c r="B500" s="2" t="s">
        <v>35</v>
      </c>
      <c r="C500" s="2" t="s">
        <v>20</v>
      </c>
      <c r="D500" s="248" t="s">
        <v>251</v>
      </c>
      <c r="E500" s="249" t="s">
        <v>587</v>
      </c>
      <c r="F500" s="250" t="s">
        <v>492</v>
      </c>
      <c r="G500" s="2" t="s">
        <v>17</v>
      </c>
      <c r="H500" s="543"/>
    </row>
    <row r="501" spans="1:8" ht="48" customHeight="1" x14ac:dyDescent="0.25">
      <c r="A501" s="3" t="s">
        <v>583</v>
      </c>
      <c r="B501" s="2" t="s">
        <v>35</v>
      </c>
      <c r="C501" s="2" t="s">
        <v>20</v>
      </c>
      <c r="D501" s="248" t="s">
        <v>251</v>
      </c>
      <c r="E501" s="249" t="s">
        <v>12</v>
      </c>
      <c r="F501" s="250" t="s">
        <v>488</v>
      </c>
      <c r="G501" s="2"/>
      <c r="H501" s="541">
        <f>SUM(H502+H504)</f>
        <v>4833767</v>
      </c>
    </row>
    <row r="502" spans="1:8" ht="47.25" x14ac:dyDescent="0.25">
      <c r="A502" s="3" t="s">
        <v>98</v>
      </c>
      <c r="B502" s="2" t="s">
        <v>35</v>
      </c>
      <c r="C502" s="2" t="s">
        <v>20</v>
      </c>
      <c r="D502" s="248" t="s">
        <v>251</v>
      </c>
      <c r="E502" s="249" t="s">
        <v>584</v>
      </c>
      <c r="F502" s="250" t="s">
        <v>585</v>
      </c>
      <c r="G502" s="2"/>
      <c r="H502" s="541">
        <f>SUM(H503)</f>
        <v>52872</v>
      </c>
    </row>
    <row r="503" spans="1:8" ht="47.25" x14ac:dyDescent="0.25">
      <c r="A503" s="86" t="s">
        <v>86</v>
      </c>
      <c r="B503" s="2" t="s">
        <v>35</v>
      </c>
      <c r="C503" s="2" t="s">
        <v>20</v>
      </c>
      <c r="D503" s="248" t="s">
        <v>251</v>
      </c>
      <c r="E503" s="249" t="s">
        <v>584</v>
      </c>
      <c r="F503" s="250" t="s">
        <v>585</v>
      </c>
      <c r="G503" s="2" t="s">
        <v>13</v>
      </c>
      <c r="H503" s="543">
        <f>SUM(прил9!I691)</f>
        <v>52872</v>
      </c>
    </row>
    <row r="504" spans="1:8" ht="31.5" x14ac:dyDescent="0.25">
      <c r="A504" s="3" t="s">
        <v>96</v>
      </c>
      <c r="B504" s="2" t="s">
        <v>35</v>
      </c>
      <c r="C504" s="2" t="s">
        <v>20</v>
      </c>
      <c r="D504" s="248" t="s">
        <v>251</v>
      </c>
      <c r="E504" s="249" t="s">
        <v>584</v>
      </c>
      <c r="F504" s="250" t="s">
        <v>520</v>
      </c>
      <c r="G504" s="2"/>
      <c r="H504" s="541">
        <f>SUM(H505:H507)</f>
        <v>4780895</v>
      </c>
    </row>
    <row r="505" spans="1:8" ht="47.25" x14ac:dyDescent="0.25">
      <c r="A505" s="86" t="s">
        <v>86</v>
      </c>
      <c r="B505" s="2" t="s">
        <v>35</v>
      </c>
      <c r="C505" s="2" t="s">
        <v>20</v>
      </c>
      <c r="D505" s="248" t="s">
        <v>251</v>
      </c>
      <c r="E505" s="249" t="s">
        <v>584</v>
      </c>
      <c r="F505" s="250" t="s">
        <v>520</v>
      </c>
      <c r="G505" s="2" t="s">
        <v>13</v>
      </c>
      <c r="H505" s="543">
        <f>SUM(прил9!I693)</f>
        <v>4604695</v>
      </c>
    </row>
    <row r="506" spans="1:8" ht="32.25" customHeight="1" x14ac:dyDescent="0.25">
      <c r="A506" s="91" t="s">
        <v>673</v>
      </c>
      <c r="B506" s="2" t="s">
        <v>35</v>
      </c>
      <c r="C506" s="2" t="s">
        <v>20</v>
      </c>
      <c r="D506" s="248" t="s">
        <v>251</v>
      </c>
      <c r="E506" s="249" t="s">
        <v>584</v>
      </c>
      <c r="F506" s="250" t="s">
        <v>520</v>
      </c>
      <c r="G506" s="2" t="s">
        <v>16</v>
      </c>
      <c r="H506" s="543">
        <f>SUM(прил9!I694)</f>
        <v>176000</v>
      </c>
    </row>
    <row r="507" spans="1:8" ht="16.5" customHeight="1" x14ac:dyDescent="0.25">
      <c r="A507" s="3" t="s">
        <v>18</v>
      </c>
      <c r="B507" s="2" t="s">
        <v>35</v>
      </c>
      <c r="C507" s="2" t="s">
        <v>20</v>
      </c>
      <c r="D507" s="248" t="s">
        <v>251</v>
      </c>
      <c r="E507" s="249" t="s">
        <v>584</v>
      </c>
      <c r="F507" s="250" t="s">
        <v>520</v>
      </c>
      <c r="G507" s="2" t="s">
        <v>17</v>
      </c>
      <c r="H507" s="543">
        <f>SUM(прил9!I695)</f>
        <v>200</v>
      </c>
    </row>
    <row r="508" spans="1:8" ht="31.5" customHeight="1" x14ac:dyDescent="0.25">
      <c r="A508" s="105" t="s">
        <v>117</v>
      </c>
      <c r="B508" s="28" t="s">
        <v>35</v>
      </c>
      <c r="C508" s="28" t="s">
        <v>20</v>
      </c>
      <c r="D508" s="245" t="s">
        <v>490</v>
      </c>
      <c r="E508" s="246" t="s">
        <v>487</v>
      </c>
      <c r="F508" s="247" t="s">
        <v>488</v>
      </c>
      <c r="G508" s="28"/>
      <c r="H508" s="540">
        <f>SUM(H509)</f>
        <v>6000</v>
      </c>
    </row>
    <row r="509" spans="1:8" ht="48.75" customHeight="1" x14ac:dyDescent="0.25">
      <c r="A509" s="106" t="s">
        <v>130</v>
      </c>
      <c r="B509" s="2" t="s">
        <v>35</v>
      </c>
      <c r="C509" s="2" t="s">
        <v>20</v>
      </c>
      <c r="D509" s="248" t="s">
        <v>202</v>
      </c>
      <c r="E509" s="249" t="s">
        <v>487</v>
      </c>
      <c r="F509" s="250" t="s">
        <v>488</v>
      </c>
      <c r="G509" s="44"/>
      <c r="H509" s="541">
        <f>SUM(H510)</f>
        <v>6000</v>
      </c>
    </row>
    <row r="510" spans="1:8" ht="48.75" customHeight="1" x14ac:dyDescent="0.25">
      <c r="A510" s="106" t="s">
        <v>494</v>
      </c>
      <c r="B510" s="2" t="s">
        <v>35</v>
      </c>
      <c r="C510" s="2" t="s">
        <v>20</v>
      </c>
      <c r="D510" s="248" t="s">
        <v>202</v>
      </c>
      <c r="E510" s="249" t="s">
        <v>10</v>
      </c>
      <c r="F510" s="250" t="s">
        <v>488</v>
      </c>
      <c r="G510" s="44"/>
      <c r="H510" s="541">
        <f>SUM(H511)</f>
        <v>6000</v>
      </c>
    </row>
    <row r="511" spans="1:8" ht="15.75" customHeight="1" x14ac:dyDescent="0.25">
      <c r="A511" s="106" t="s">
        <v>119</v>
      </c>
      <c r="B511" s="2" t="s">
        <v>35</v>
      </c>
      <c r="C511" s="2" t="s">
        <v>20</v>
      </c>
      <c r="D511" s="248" t="s">
        <v>202</v>
      </c>
      <c r="E511" s="249" t="s">
        <v>10</v>
      </c>
      <c r="F511" s="250" t="s">
        <v>493</v>
      </c>
      <c r="G511" s="44"/>
      <c r="H511" s="541">
        <f>SUM(H512)</f>
        <v>6000</v>
      </c>
    </row>
    <row r="512" spans="1:8" ht="32.25" customHeight="1" x14ac:dyDescent="0.25">
      <c r="A512" s="114" t="s">
        <v>673</v>
      </c>
      <c r="B512" s="2" t="s">
        <v>35</v>
      </c>
      <c r="C512" s="2" t="s">
        <v>20</v>
      </c>
      <c r="D512" s="248" t="s">
        <v>202</v>
      </c>
      <c r="E512" s="249" t="s">
        <v>10</v>
      </c>
      <c r="F512" s="250" t="s">
        <v>493</v>
      </c>
      <c r="G512" s="2" t="s">
        <v>16</v>
      </c>
      <c r="H512" s="543">
        <f>SUM(прил9!I700)</f>
        <v>6000</v>
      </c>
    </row>
    <row r="513" spans="1:8" ht="17.25" customHeight="1" x14ac:dyDescent="0.25">
      <c r="A513" s="478" t="s">
        <v>906</v>
      </c>
      <c r="B513" s="137" t="s">
        <v>32</v>
      </c>
      <c r="C513" s="39"/>
      <c r="D513" s="278"/>
      <c r="E513" s="279"/>
      <c r="F513" s="280"/>
      <c r="G513" s="16"/>
      <c r="H513" s="594">
        <f>SUM(H514)</f>
        <v>107545</v>
      </c>
    </row>
    <row r="514" spans="1:8" ht="16.5" customHeight="1" x14ac:dyDescent="0.25">
      <c r="A514" s="472" t="s">
        <v>907</v>
      </c>
      <c r="B514" s="56" t="s">
        <v>32</v>
      </c>
      <c r="C514" s="23" t="s">
        <v>29</v>
      </c>
      <c r="D514" s="242"/>
      <c r="E514" s="243"/>
      <c r="F514" s="244"/>
      <c r="G514" s="23"/>
      <c r="H514" s="547">
        <f>SUM(H515)</f>
        <v>107545</v>
      </c>
    </row>
    <row r="515" spans="1:8" ht="16.5" customHeight="1" x14ac:dyDescent="0.25">
      <c r="A515" s="76" t="s">
        <v>195</v>
      </c>
      <c r="B515" s="28" t="s">
        <v>32</v>
      </c>
      <c r="C515" s="30" t="s">
        <v>29</v>
      </c>
      <c r="D515" s="251" t="s">
        <v>214</v>
      </c>
      <c r="E515" s="252" t="s">
        <v>487</v>
      </c>
      <c r="F515" s="253" t="s">
        <v>488</v>
      </c>
      <c r="G515" s="28"/>
      <c r="H515" s="540">
        <f>SUM(H516)</f>
        <v>107545</v>
      </c>
    </row>
    <row r="516" spans="1:8" ht="16.5" customHeight="1" x14ac:dyDescent="0.25">
      <c r="A516" s="86" t="s">
        <v>194</v>
      </c>
      <c r="B516" s="2" t="s">
        <v>32</v>
      </c>
      <c r="C516" s="406" t="s">
        <v>29</v>
      </c>
      <c r="D516" s="266" t="s">
        <v>215</v>
      </c>
      <c r="E516" s="267" t="s">
        <v>487</v>
      </c>
      <c r="F516" s="268" t="s">
        <v>488</v>
      </c>
      <c r="G516" s="2"/>
      <c r="H516" s="541">
        <f>SUM(H517)</f>
        <v>107545</v>
      </c>
    </row>
    <row r="517" spans="1:8" ht="30.75" customHeight="1" x14ac:dyDescent="0.25">
      <c r="A517" s="86" t="s">
        <v>1166</v>
      </c>
      <c r="B517" s="2" t="s">
        <v>32</v>
      </c>
      <c r="C517" s="406" t="s">
        <v>29</v>
      </c>
      <c r="D517" s="266" t="s">
        <v>215</v>
      </c>
      <c r="E517" s="267" t="s">
        <v>487</v>
      </c>
      <c r="F517" s="421">
        <v>12700</v>
      </c>
      <c r="G517" s="2"/>
      <c r="H517" s="541">
        <f>SUM(H518)</f>
        <v>107545</v>
      </c>
    </row>
    <row r="518" spans="1:8" ht="31.5" customHeight="1" x14ac:dyDescent="0.25">
      <c r="A518" s="86" t="s">
        <v>673</v>
      </c>
      <c r="B518" s="2" t="s">
        <v>32</v>
      </c>
      <c r="C518" s="406" t="s">
        <v>29</v>
      </c>
      <c r="D518" s="266" t="s">
        <v>215</v>
      </c>
      <c r="E518" s="267" t="s">
        <v>487</v>
      </c>
      <c r="F518" s="421">
        <v>12700</v>
      </c>
      <c r="G518" s="2" t="s">
        <v>16</v>
      </c>
      <c r="H518" s="543">
        <f>SUM(прил9!I268)</f>
        <v>107545</v>
      </c>
    </row>
    <row r="519" spans="1:8" ht="15.75" x14ac:dyDescent="0.25">
      <c r="A519" s="75" t="s">
        <v>37</v>
      </c>
      <c r="B519" s="39">
        <v>10</v>
      </c>
      <c r="C519" s="39"/>
      <c r="D519" s="278"/>
      <c r="E519" s="279"/>
      <c r="F519" s="280"/>
      <c r="G519" s="15"/>
      <c r="H519" s="594">
        <f>SUM(H520,H526,H592,H608)</f>
        <v>25661922</v>
      </c>
    </row>
    <row r="520" spans="1:8" ht="15.75" x14ac:dyDescent="0.25">
      <c r="A520" s="88" t="s">
        <v>38</v>
      </c>
      <c r="B520" s="40">
        <v>10</v>
      </c>
      <c r="C520" s="23" t="s">
        <v>10</v>
      </c>
      <c r="D520" s="242"/>
      <c r="E520" s="243"/>
      <c r="F520" s="244"/>
      <c r="G520" s="22"/>
      <c r="H520" s="547">
        <f>SUM(H521)</f>
        <v>854686</v>
      </c>
    </row>
    <row r="521" spans="1:8" ht="32.25" customHeight="1" x14ac:dyDescent="0.25">
      <c r="A521" s="76" t="s">
        <v>124</v>
      </c>
      <c r="B521" s="30">
        <v>10</v>
      </c>
      <c r="C521" s="28" t="s">
        <v>10</v>
      </c>
      <c r="D521" s="245" t="s">
        <v>199</v>
      </c>
      <c r="E521" s="246" t="s">
        <v>487</v>
      </c>
      <c r="F521" s="247" t="s">
        <v>488</v>
      </c>
      <c r="G521" s="28"/>
      <c r="H521" s="540">
        <f>SUM(H522)</f>
        <v>854686</v>
      </c>
    </row>
    <row r="522" spans="1:8" ht="48.75" customHeight="1" x14ac:dyDescent="0.25">
      <c r="A522" s="3" t="s">
        <v>175</v>
      </c>
      <c r="B522" s="406">
        <v>10</v>
      </c>
      <c r="C522" s="2" t="s">
        <v>10</v>
      </c>
      <c r="D522" s="248" t="s">
        <v>201</v>
      </c>
      <c r="E522" s="249" t="s">
        <v>487</v>
      </c>
      <c r="F522" s="250" t="s">
        <v>488</v>
      </c>
      <c r="G522" s="2"/>
      <c r="H522" s="541">
        <f>SUM(H523)</f>
        <v>854686</v>
      </c>
    </row>
    <row r="523" spans="1:8" ht="33.75" customHeight="1" x14ac:dyDescent="0.25">
      <c r="A523" s="3" t="s">
        <v>588</v>
      </c>
      <c r="B523" s="406">
        <v>10</v>
      </c>
      <c r="C523" s="2" t="s">
        <v>10</v>
      </c>
      <c r="D523" s="248" t="s">
        <v>201</v>
      </c>
      <c r="E523" s="249" t="s">
        <v>10</v>
      </c>
      <c r="F523" s="250" t="s">
        <v>488</v>
      </c>
      <c r="G523" s="2"/>
      <c r="H523" s="541">
        <f>SUM(H524)</f>
        <v>854686</v>
      </c>
    </row>
    <row r="524" spans="1:8" ht="18.75" customHeight="1" x14ac:dyDescent="0.25">
      <c r="A524" s="3" t="s">
        <v>176</v>
      </c>
      <c r="B524" s="406">
        <v>10</v>
      </c>
      <c r="C524" s="2" t="s">
        <v>10</v>
      </c>
      <c r="D524" s="248" t="s">
        <v>201</v>
      </c>
      <c r="E524" s="249" t="s">
        <v>10</v>
      </c>
      <c r="F524" s="250" t="s">
        <v>974</v>
      </c>
      <c r="G524" s="2"/>
      <c r="H524" s="541">
        <f>SUM(H525)</f>
        <v>854686</v>
      </c>
    </row>
    <row r="525" spans="1:8" ht="17.25" customHeight="1" x14ac:dyDescent="0.25">
      <c r="A525" s="3" t="s">
        <v>40</v>
      </c>
      <c r="B525" s="406">
        <v>10</v>
      </c>
      <c r="C525" s="2" t="s">
        <v>10</v>
      </c>
      <c r="D525" s="248" t="s">
        <v>201</v>
      </c>
      <c r="E525" s="249" t="s">
        <v>10</v>
      </c>
      <c r="F525" s="250" t="s">
        <v>974</v>
      </c>
      <c r="G525" s="2" t="s">
        <v>39</v>
      </c>
      <c r="H525" s="542">
        <f>SUM(прил9!I322)</f>
        <v>854686</v>
      </c>
    </row>
    <row r="526" spans="1:8" ht="15.75" x14ac:dyDescent="0.25">
      <c r="A526" s="88" t="s">
        <v>41</v>
      </c>
      <c r="B526" s="40">
        <v>10</v>
      </c>
      <c r="C526" s="23" t="s">
        <v>15</v>
      </c>
      <c r="D526" s="242"/>
      <c r="E526" s="243"/>
      <c r="F526" s="244"/>
      <c r="G526" s="22"/>
      <c r="H526" s="547">
        <f>SUM(H527,H543,H558,H587)</f>
        <v>15570324</v>
      </c>
    </row>
    <row r="527" spans="1:8" ht="31.5" x14ac:dyDescent="0.25">
      <c r="A527" s="27" t="s">
        <v>164</v>
      </c>
      <c r="B527" s="28" t="s">
        <v>57</v>
      </c>
      <c r="C527" s="28" t="s">
        <v>15</v>
      </c>
      <c r="D527" s="245" t="s">
        <v>245</v>
      </c>
      <c r="E527" s="246" t="s">
        <v>487</v>
      </c>
      <c r="F527" s="247" t="s">
        <v>488</v>
      </c>
      <c r="G527" s="28"/>
      <c r="H527" s="540">
        <f>SUM(H528,H533,H538)</f>
        <v>1210578</v>
      </c>
    </row>
    <row r="528" spans="1:8" ht="33.75" customHeight="1" x14ac:dyDescent="0.25">
      <c r="A528" s="86" t="s">
        <v>171</v>
      </c>
      <c r="B528" s="54">
        <v>10</v>
      </c>
      <c r="C528" s="44" t="s">
        <v>15</v>
      </c>
      <c r="D528" s="287" t="s">
        <v>248</v>
      </c>
      <c r="E528" s="288" t="s">
        <v>487</v>
      </c>
      <c r="F528" s="289" t="s">
        <v>488</v>
      </c>
      <c r="G528" s="44"/>
      <c r="H528" s="541">
        <f>SUM(H529)</f>
        <v>509078</v>
      </c>
    </row>
    <row r="529" spans="1:8" ht="20.25" customHeight="1" x14ac:dyDescent="0.25">
      <c r="A529" s="86" t="s">
        <v>577</v>
      </c>
      <c r="B529" s="54">
        <v>10</v>
      </c>
      <c r="C529" s="44" t="s">
        <v>15</v>
      </c>
      <c r="D529" s="287" t="s">
        <v>248</v>
      </c>
      <c r="E529" s="288" t="s">
        <v>10</v>
      </c>
      <c r="F529" s="289" t="s">
        <v>488</v>
      </c>
      <c r="G529" s="44"/>
      <c r="H529" s="541">
        <f>SUM(H530)</f>
        <v>509078</v>
      </c>
    </row>
    <row r="530" spans="1:8" ht="32.25" customHeight="1" x14ac:dyDescent="0.25">
      <c r="A530" s="86" t="s">
        <v>177</v>
      </c>
      <c r="B530" s="54">
        <v>10</v>
      </c>
      <c r="C530" s="44" t="s">
        <v>15</v>
      </c>
      <c r="D530" s="287" t="s">
        <v>248</v>
      </c>
      <c r="E530" s="288" t="s">
        <v>587</v>
      </c>
      <c r="F530" s="289" t="s">
        <v>589</v>
      </c>
      <c r="G530" s="44"/>
      <c r="H530" s="541">
        <f>SUM(H531:H532)</f>
        <v>509078</v>
      </c>
    </row>
    <row r="531" spans="1:8" ht="31.5" x14ac:dyDescent="0.25">
      <c r="A531" s="91" t="s">
        <v>673</v>
      </c>
      <c r="B531" s="54">
        <v>10</v>
      </c>
      <c r="C531" s="44" t="s">
        <v>15</v>
      </c>
      <c r="D531" s="287" t="s">
        <v>248</v>
      </c>
      <c r="E531" s="288" t="s">
        <v>587</v>
      </c>
      <c r="F531" s="289" t="s">
        <v>589</v>
      </c>
      <c r="G531" s="44" t="s">
        <v>16</v>
      </c>
      <c r="H531" s="543">
        <f>SUM(прил9!I707)</f>
        <v>2600</v>
      </c>
    </row>
    <row r="532" spans="1:8" ht="15.75" x14ac:dyDescent="0.25">
      <c r="A532" s="3" t="s">
        <v>40</v>
      </c>
      <c r="B532" s="54">
        <v>10</v>
      </c>
      <c r="C532" s="44" t="s">
        <v>15</v>
      </c>
      <c r="D532" s="287" t="s">
        <v>248</v>
      </c>
      <c r="E532" s="288" t="s">
        <v>587</v>
      </c>
      <c r="F532" s="289" t="s">
        <v>589</v>
      </c>
      <c r="G532" s="44" t="s">
        <v>39</v>
      </c>
      <c r="H532" s="543">
        <f>SUM(прил9!I708)</f>
        <v>506478</v>
      </c>
    </row>
    <row r="533" spans="1:8" ht="33" customHeight="1" x14ac:dyDescent="0.25">
      <c r="A533" s="3" t="s">
        <v>172</v>
      </c>
      <c r="B533" s="54">
        <v>10</v>
      </c>
      <c r="C533" s="44" t="s">
        <v>15</v>
      </c>
      <c r="D533" s="287" t="s">
        <v>578</v>
      </c>
      <c r="E533" s="288" t="s">
        <v>487</v>
      </c>
      <c r="F533" s="289" t="s">
        <v>488</v>
      </c>
      <c r="G533" s="44"/>
      <c r="H533" s="541">
        <f>SUM(H534)</f>
        <v>472500</v>
      </c>
    </row>
    <row r="534" spans="1:8" ht="18.75" customHeight="1" x14ac:dyDescent="0.25">
      <c r="A534" s="3" t="s">
        <v>579</v>
      </c>
      <c r="B534" s="54">
        <v>10</v>
      </c>
      <c r="C534" s="44" t="s">
        <v>15</v>
      </c>
      <c r="D534" s="287" t="s">
        <v>249</v>
      </c>
      <c r="E534" s="288" t="s">
        <v>10</v>
      </c>
      <c r="F534" s="289" t="s">
        <v>488</v>
      </c>
      <c r="G534" s="44"/>
      <c r="H534" s="541">
        <f>SUM(H535)</f>
        <v>472500</v>
      </c>
    </row>
    <row r="535" spans="1:8" ht="33" customHeight="1" x14ac:dyDescent="0.25">
      <c r="A535" s="86" t="s">
        <v>177</v>
      </c>
      <c r="B535" s="54">
        <v>10</v>
      </c>
      <c r="C535" s="44" t="s">
        <v>15</v>
      </c>
      <c r="D535" s="287" t="s">
        <v>249</v>
      </c>
      <c r="E535" s="288" t="s">
        <v>587</v>
      </c>
      <c r="F535" s="289" t="s">
        <v>589</v>
      </c>
      <c r="G535" s="44"/>
      <c r="H535" s="541">
        <f>SUM(H536:H537)</f>
        <v>472500</v>
      </c>
    </row>
    <row r="536" spans="1:8" ht="31.5" x14ac:dyDescent="0.25">
      <c r="A536" s="91" t="s">
        <v>673</v>
      </c>
      <c r="B536" s="54">
        <v>10</v>
      </c>
      <c r="C536" s="44" t="s">
        <v>15</v>
      </c>
      <c r="D536" s="287" t="s">
        <v>249</v>
      </c>
      <c r="E536" s="288" t="s">
        <v>587</v>
      </c>
      <c r="F536" s="289" t="s">
        <v>589</v>
      </c>
      <c r="G536" s="44" t="s">
        <v>16</v>
      </c>
      <c r="H536" s="543">
        <f>SUM(прил9!I712)</f>
        <v>2500</v>
      </c>
    </row>
    <row r="537" spans="1:8" ht="15.75" x14ac:dyDescent="0.25">
      <c r="A537" s="3" t="s">
        <v>40</v>
      </c>
      <c r="B537" s="54">
        <v>10</v>
      </c>
      <c r="C537" s="44" t="s">
        <v>15</v>
      </c>
      <c r="D537" s="287" t="s">
        <v>249</v>
      </c>
      <c r="E537" s="288" t="s">
        <v>587</v>
      </c>
      <c r="F537" s="289" t="s">
        <v>589</v>
      </c>
      <c r="G537" s="44" t="s">
        <v>39</v>
      </c>
      <c r="H537" s="543">
        <f>SUM(прил9!I713)</f>
        <v>470000</v>
      </c>
    </row>
    <row r="538" spans="1:8" ht="47.25" x14ac:dyDescent="0.25">
      <c r="A538" s="3" t="s">
        <v>165</v>
      </c>
      <c r="B538" s="54">
        <v>10</v>
      </c>
      <c r="C538" s="44" t="s">
        <v>15</v>
      </c>
      <c r="D538" s="287" t="s">
        <v>246</v>
      </c>
      <c r="E538" s="288" t="s">
        <v>487</v>
      </c>
      <c r="F538" s="289" t="s">
        <v>488</v>
      </c>
      <c r="G538" s="44"/>
      <c r="H538" s="541">
        <f>SUM(H539)</f>
        <v>229000</v>
      </c>
    </row>
    <row r="539" spans="1:8" ht="47.25" x14ac:dyDescent="0.25">
      <c r="A539" s="3" t="s">
        <v>567</v>
      </c>
      <c r="B539" s="54">
        <v>10</v>
      </c>
      <c r="C539" s="44" t="s">
        <v>15</v>
      </c>
      <c r="D539" s="287" t="s">
        <v>246</v>
      </c>
      <c r="E539" s="288" t="s">
        <v>10</v>
      </c>
      <c r="F539" s="289" t="s">
        <v>488</v>
      </c>
      <c r="G539" s="44"/>
      <c r="H539" s="541">
        <f>SUM(H540)</f>
        <v>229000</v>
      </c>
    </row>
    <row r="540" spans="1:8" ht="63.75" customHeight="1" x14ac:dyDescent="0.25">
      <c r="A540" s="3" t="s">
        <v>591</v>
      </c>
      <c r="B540" s="54">
        <v>10</v>
      </c>
      <c r="C540" s="44" t="s">
        <v>15</v>
      </c>
      <c r="D540" s="287" t="s">
        <v>246</v>
      </c>
      <c r="E540" s="288" t="s">
        <v>10</v>
      </c>
      <c r="F540" s="289" t="s">
        <v>590</v>
      </c>
      <c r="G540" s="44"/>
      <c r="H540" s="541">
        <f>SUM(H541:H542)</f>
        <v>229000</v>
      </c>
    </row>
    <row r="541" spans="1:8" ht="31.5" x14ac:dyDescent="0.25">
      <c r="A541" s="91" t="s">
        <v>673</v>
      </c>
      <c r="B541" s="54">
        <v>10</v>
      </c>
      <c r="C541" s="44" t="s">
        <v>15</v>
      </c>
      <c r="D541" s="287" t="s">
        <v>246</v>
      </c>
      <c r="E541" s="288" t="s">
        <v>10</v>
      </c>
      <c r="F541" s="289" t="s">
        <v>590</v>
      </c>
      <c r="G541" s="44" t="s">
        <v>16</v>
      </c>
      <c r="H541" s="543">
        <f>SUM(прил9!I717)</f>
        <v>1099</v>
      </c>
    </row>
    <row r="542" spans="1:8" ht="15.75" x14ac:dyDescent="0.25">
      <c r="A542" s="3" t="s">
        <v>40</v>
      </c>
      <c r="B542" s="54">
        <v>10</v>
      </c>
      <c r="C542" s="44" t="s">
        <v>15</v>
      </c>
      <c r="D542" s="287" t="s">
        <v>246</v>
      </c>
      <c r="E542" s="288" t="s">
        <v>10</v>
      </c>
      <c r="F542" s="289" t="s">
        <v>590</v>
      </c>
      <c r="G542" s="44" t="s">
        <v>39</v>
      </c>
      <c r="H542" s="543">
        <f>SUM(прил9!I718)</f>
        <v>227901</v>
      </c>
    </row>
    <row r="543" spans="1:8" ht="33" customHeight="1" x14ac:dyDescent="0.25">
      <c r="A543" s="76" t="s">
        <v>124</v>
      </c>
      <c r="B543" s="30">
        <v>10</v>
      </c>
      <c r="C543" s="28" t="s">
        <v>15</v>
      </c>
      <c r="D543" s="245" t="s">
        <v>199</v>
      </c>
      <c r="E543" s="246" t="s">
        <v>487</v>
      </c>
      <c r="F543" s="247" t="s">
        <v>488</v>
      </c>
      <c r="G543" s="28"/>
      <c r="H543" s="540">
        <f>SUM(H544)</f>
        <v>4294437</v>
      </c>
    </row>
    <row r="544" spans="1:8" ht="50.25" customHeight="1" x14ac:dyDescent="0.25">
      <c r="A544" s="3" t="s">
        <v>175</v>
      </c>
      <c r="B544" s="406">
        <v>10</v>
      </c>
      <c r="C544" s="2" t="s">
        <v>15</v>
      </c>
      <c r="D544" s="248" t="s">
        <v>201</v>
      </c>
      <c r="E544" s="249" t="s">
        <v>487</v>
      </c>
      <c r="F544" s="250" t="s">
        <v>488</v>
      </c>
      <c r="G544" s="2"/>
      <c r="H544" s="541">
        <f>SUM(H545)</f>
        <v>4294437</v>
      </c>
    </row>
    <row r="545" spans="1:8" ht="33" customHeight="1" x14ac:dyDescent="0.25">
      <c r="A545" s="3" t="s">
        <v>588</v>
      </c>
      <c r="B545" s="406">
        <v>10</v>
      </c>
      <c r="C545" s="2" t="s">
        <v>15</v>
      </c>
      <c r="D545" s="248" t="s">
        <v>201</v>
      </c>
      <c r="E545" s="249" t="s">
        <v>10</v>
      </c>
      <c r="F545" s="250" t="s">
        <v>488</v>
      </c>
      <c r="G545" s="2"/>
      <c r="H545" s="541">
        <f>SUM(H546+H549+H552+H555)</f>
        <v>4294437</v>
      </c>
    </row>
    <row r="546" spans="1:8" ht="31.5" customHeight="1" x14ac:dyDescent="0.25">
      <c r="A546" s="86" t="s">
        <v>99</v>
      </c>
      <c r="B546" s="406">
        <v>10</v>
      </c>
      <c r="C546" s="2" t="s">
        <v>15</v>
      </c>
      <c r="D546" s="248" t="s">
        <v>201</v>
      </c>
      <c r="E546" s="249" t="s">
        <v>10</v>
      </c>
      <c r="F546" s="250" t="s">
        <v>593</v>
      </c>
      <c r="G546" s="2"/>
      <c r="H546" s="541">
        <f>SUM(H547:H548)</f>
        <v>41675</v>
      </c>
    </row>
    <row r="547" spans="1:8" ht="18" customHeight="1" x14ac:dyDescent="0.25">
      <c r="A547" s="91" t="s">
        <v>673</v>
      </c>
      <c r="B547" s="406">
        <v>10</v>
      </c>
      <c r="C547" s="2" t="s">
        <v>15</v>
      </c>
      <c r="D547" s="248" t="s">
        <v>201</v>
      </c>
      <c r="E547" s="249" t="s">
        <v>10</v>
      </c>
      <c r="F547" s="250" t="s">
        <v>593</v>
      </c>
      <c r="G547" s="2" t="s">
        <v>16</v>
      </c>
      <c r="H547" s="543">
        <f>SUM(прил9!I328)</f>
        <v>740</v>
      </c>
    </row>
    <row r="548" spans="1:8" ht="16.5" customHeight="1" x14ac:dyDescent="0.25">
      <c r="A548" s="3" t="s">
        <v>40</v>
      </c>
      <c r="B548" s="406">
        <v>10</v>
      </c>
      <c r="C548" s="2" t="s">
        <v>15</v>
      </c>
      <c r="D548" s="248" t="s">
        <v>201</v>
      </c>
      <c r="E548" s="249" t="s">
        <v>10</v>
      </c>
      <c r="F548" s="250" t="s">
        <v>593</v>
      </c>
      <c r="G548" s="2" t="s">
        <v>39</v>
      </c>
      <c r="H548" s="542">
        <f>SUM(прил9!I329)</f>
        <v>40935</v>
      </c>
    </row>
    <row r="549" spans="1:8" ht="32.25" customHeight="1" x14ac:dyDescent="0.25">
      <c r="A549" s="86" t="s">
        <v>100</v>
      </c>
      <c r="B549" s="406">
        <v>10</v>
      </c>
      <c r="C549" s="2" t="s">
        <v>15</v>
      </c>
      <c r="D549" s="248" t="s">
        <v>201</v>
      </c>
      <c r="E549" s="249" t="s">
        <v>10</v>
      </c>
      <c r="F549" s="250" t="s">
        <v>594</v>
      </c>
      <c r="G549" s="2"/>
      <c r="H549" s="541">
        <f>SUM(H550:H551)</f>
        <v>246349</v>
      </c>
    </row>
    <row r="550" spans="1:8" s="80" customFormat="1" ht="32.25" customHeight="1" x14ac:dyDescent="0.25">
      <c r="A550" s="91" t="s">
        <v>673</v>
      </c>
      <c r="B550" s="406">
        <v>10</v>
      </c>
      <c r="C550" s="2" t="s">
        <v>15</v>
      </c>
      <c r="D550" s="248" t="s">
        <v>201</v>
      </c>
      <c r="E550" s="249" t="s">
        <v>10</v>
      </c>
      <c r="F550" s="250" t="s">
        <v>594</v>
      </c>
      <c r="G550" s="79" t="s">
        <v>16</v>
      </c>
      <c r="H550" s="546">
        <f>SUM(прил9!I331)</f>
        <v>3650</v>
      </c>
    </row>
    <row r="551" spans="1:8" ht="15.75" x14ac:dyDescent="0.25">
      <c r="A551" s="3" t="s">
        <v>40</v>
      </c>
      <c r="B551" s="406">
        <v>10</v>
      </c>
      <c r="C551" s="2" t="s">
        <v>15</v>
      </c>
      <c r="D551" s="248" t="s">
        <v>201</v>
      </c>
      <c r="E551" s="249" t="s">
        <v>10</v>
      </c>
      <c r="F551" s="250" t="s">
        <v>594</v>
      </c>
      <c r="G551" s="2" t="s">
        <v>39</v>
      </c>
      <c r="H551" s="543">
        <f>SUM(прил9!I332)</f>
        <v>242699</v>
      </c>
    </row>
    <row r="552" spans="1:8" ht="15.75" x14ac:dyDescent="0.25">
      <c r="A552" s="85" t="s">
        <v>101</v>
      </c>
      <c r="B552" s="406">
        <v>10</v>
      </c>
      <c r="C552" s="2" t="s">
        <v>15</v>
      </c>
      <c r="D552" s="248" t="s">
        <v>201</v>
      </c>
      <c r="E552" s="249" t="s">
        <v>10</v>
      </c>
      <c r="F552" s="250" t="s">
        <v>595</v>
      </c>
      <c r="G552" s="2"/>
      <c r="H552" s="541">
        <f>SUM(H553:H554)</f>
        <v>3522271</v>
      </c>
    </row>
    <row r="553" spans="1:8" ht="31.5" x14ac:dyDescent="0.25">
      <c r="A553" s="91" t="s">
        <v>673</v>
      </c>
      <c r="B553" s="406">
        <v>10</v>
      </c>
      <c r="C553" s="2" t="s">
        <v>15</v>
      </c>
      <c r="D553" s="248" t="s">
        <v>201</v>
      </c>
      <c r="E553" s="249" t="s">
        <v>10</v>
      </c>
      <c r="F553" s="250" t="s">
        <v>595</v>
      </c>
      <c r="G553" s="2" t="s">
        <v>16</v>
      </c>
      <c r="H553" s="543">
        <f>SUM(прил9!I334)</f>
        <v>58300</v>
      </c>
    </row>
    <row r="554" spans="1:8" ht="15.75" customHeight="1" x14ac:dyDescent="0.25">
      <c r="A554" s="3" t="s">
        <v>40</v>
      </c>
      <c r="B554" s="406">
        <v>10</v>
      </c>
      <c r="C554" s="2" t="s">
        <v>15</v>
      </c>
      <c r="D554" s="248" t="s">
        <v>201</v>
      </c>
      <c r="E554" s="249" t="s">
        <v>10</v>
      </c>
      <c r="F554" s="250" t="s">
        <v>595</v>
      </c>
      <c r="G554" s="2" t="s">
        <v>39</v>
      </c>
      <c r="H554" s="542">
        <f>SUM(прил9!I335)</f>
        <v>3463971</v>
      </c>
    </row>
    <row r="555" spans="1:8" ht="15.75" x14ac:dyDescent="0.25">
      <c r="A555" s="86" t="s">
        <v>102</v>
      </c>
      <c r="B555" s="406">
        <v>10</v>
      </c>
      <c r="C555" s="2" t="s">
        <v>15</v>
      </c>
      <c r="D555" s="248" t="s">
        <v>201</v>
      </c>
      <c r="E555" s="249" t="s">
        <v>10</v>
      </c>
      <c r="F555" s="250" t="s">
        <v>596</v>
      </c>
      <c r="G555" s="2"/>
      <c r="H555" s="541">
        <f>SUM(H556:H557)</f>
        <v>484142</v>
      </c>
    </row>
    <row r="556" spans="1:8" ht="31.5" x14ac:dyDescent="0.25">
      <c r="A556" s="91" t="s">
        <v>673</v>
      </c>
      <c r="B556" s="406">
        <v>10</v>
      </c>
      <c r="C556" s="2" t="s">
        <v>15</v>
      </c>
      <c r="D556" s="248" t="s">
        <v>201</v>
      </c>
      <c r="E556" s="249" t="s">
        <v>10</v>
      </c>
      <c r="F556" s="250" t="s">
        <v>596</v>
      </c>
      <c r="G556" s="2" t="s">
        <v>16</v>
      </c>
      <c r="H556" s="543">
        <f>SUM(прил9!I337)</f>
        <v>7695</v>
      </c>
    </row>
    <row r="557" spans="1:8" ht="18" customHeight="1" x14ac:dyDescent="0.25">
      <c r="A557" s="3" t="s">
        <v>40</v>
      </c>
      <c r="B557" s="406">
        <v>10</v>
      </c>
      <c r="C557" s="2" t="s">
        <v>15</v>
      </c>
      <c r="D557" s="248" t="s">
        <v>201</v>
      </c>
      <c r="E557" s="249" t="s">
        <v>10</v>
      </c>
      <c r="F557" s="250" t="s">
        <v>596</v>
      </c>
      <c r="G557" s="2" t="s">
        <v>39</v>
      </c>
      <c r="H557" s="543">
        <f>SUM(прил9!I338)</f>
        <v>476447</v>
      </c>
    </row>
    <row r="558" spans="1:8" ht="30" customHeight="1" x14ac:dyDescent="0.25">
      <c r="A558" s="76" t="s">
        <v>155</v>
      </c>
      <c r="B558" s="30">
        <v>10</v>
      </c>
      <c r="C558" s="28" t="s">
        <v>15</v>
      </c>
      <c r="D558" s="245" t="s">
        <v>552</v>
      </c>
      <c r="E558" s="246" t="s">
        <v>487</v>
      </c>
      <c r="F558" s="247" t="s">
        <v>488</v>
      </c>
      <c r="G558" s="28"/>
      <c r="H558" s="540">
        <f>SUM(H559,H578)</f>
        <v>9435309</v>
      </c>
    </row>
    <row r="559" spans="1:8" ht="48" customHeight="1" x14ac:dyDescent="0.25">
      <c r="A559" s="86" t="s">
        <v>156</v>
      </c>
      <c r="B559" s="406">
        <v>10</v>
      </c>
      <c r="C559" s="2" t="s">
        <v>15</v>
      </c>
      <c r="D559" s="248" t="s">
        <v>239</v>
      </c>
      <c r="E559" s="249" t="s">
        <v>487</v>
      </c>
      <c r="F559" s="250" t="s">
        <v>488</v>
      </c>
      <c r="G559" s="2"/>
      <c r="H559" s="541">
        <f>SUM(H560+H568)</f>
        <v>9283885</v>
      </c>
    </row>
    <row r="560" spans="1:8" ht="18" customHeight="1" x14ac:dyDescent="0.25">
      <c r="A560" s="86" t="s">
        <v>553</v>
      </c>
      <c r="B560" s="406">
        <v>10</v>
      </c>
      <c r="C560" s="2" t="s">
        <v>15</v>
      </c>
      <c r="D560" s="248" t="s">
        <v>239</v>
      </c>
      <c r="E560" s="249" t="s">
        <v>10</v>
      </c>
      <c r="F560" s="250" t="s">
        <v>488</v>
      </c>
      <c r="G560" s="2"/>
      <c r="H560" s="541">
        <f>SUM(H561+H563+H566)</f>
        <v>1101145</v>
      </c>
    </row>
    <row r="561" spans="1:8" ht="31.5" customHeight="1" x14ac:dyDescent="0.25">
      <c r="A561" s="104" t="s">
        <v>696</v>
      </c>
      <c r="B561" s="406">
        <v>10</v>
      </c>
      <c r="C561" s="2" t="s">
        <v>15</v>
      </c>
      <c r="D561" s="248" t="s">
        <v>239</v>
      </c>
      <c r="E561" s="249" t="s">
        <v>10</v>
      </c>
      <c r="F561" s="250" t="s">
        <v>695</v>
      </c>
      <c r="G561" s="2"/>
      <c r="H561" s="541">
        <f>SUM(H562)</f>
        <v>11411</v>
      </c>
    </row>
    <row r="562" spans="1:8" ht="18" customHeight="1" x14ac:dyDescent="0.25">
      <c r="A562" s="62" t="s">
        <v>40</v>
      </c>
      <c r="B562" s="406">
        <v>10</v>
      </c>
      <c r="C562" s="2" t="s">
        <v>15</v>
      </c>
      <c r="D562" s="248" t="s">
        <v>239</v>
      </c>
      <c r="E562" s="249" t="s">
        <v>10</v>
      </c>
      <c r="F562" s="250" t="s">
        <v>695</v>
      </c>
      <c r="G562" s="2" t="s">
        <v>39</v>
      </c>
      <c r="H562" s="543">
        <f>SUM(прил9!I563)</f>
        <v>11411</v>
      </c>
    </row>
    <row r="563" spans="1:8" ht="63" customHeight="1" x14ac:dyDescent="0.25">
      <c r="A563" s="3" t="s">
        <v>108</v>
      </c>
      <c r="B563" s="406">
        <v>10</v>
      </c>
      <c r="C563" s="2" t="s">
        <v>15</v>
      </c>
      <c r="D563" s="248" t="s">
        <v>239</v>
      </c>
      <c r="E563" s="249" t="s">
        <v>10</v>
      </c>
      <c r="F563" s="250" t="s">
        <v>590</v>
      </c>
      <c r="G563" s="2"/>
      <c r="H563" s="541">
        <f>SUM(H564:H565)</f>
        <v>1020000</v>
      </c>
    </row>
    <row r="564" spans="1:8" ht="33" customHeight="1" x14ac:dyDescent="0.25">
      <c r="A564" s="91" t="s">
        <v>673</v>
      </c>
      <c r="B564" s="406">
        <v>10</v>
      </c>
      <c r="C564" s="2" t="s">
        <v>15</v>
      </c>
      <c r="D564" s="248" t="s">
        <v>239</v>
      </c>
      <c r="E564" s="249" t="s">
        <v>10</v>
      </c>
      <c r="F564" s="250" t="s">
        <v>590</v>
      </c>
      <c r="G564" s="2" t="s">
        <v>16</v>
      </c>
      <c r="H564" s="543">
        <f>SUM(прил9!I565)</f>
        <v>4787</v>
      </c>
    </row>
    <row r="565" spans="1:8" ht="16.5" customHeight="1" x14ac:dyDescent="0.25">
      <c r="A565" s="3" t="s">
        <v>40</v>
      </c>
      <c r="B565" s="406">
        <v>10</v>
      </c>
      <c r="C565" s="2" t="s">
        <v>15</v>
      </c>
      <c r="D565" s="248" t="s">
        <v>239</v>
      </c>
      <c r="E565" s="249" t="s">
        <v>10</v>
      </c>
      <c r="F565" s="250" t="s">
        <v>590</v>
      </c>
      <c r="G565" s="2" t="s">
        <v>39</v>
      </c>
      <c r="H565" s="543">
        <f>SUM(прил9!I566)</f>
        <v>1015213</v>
      </c>
    </row>
    <row r="566" spans="1:8" ht="16.5" customHeight="1" x14ac:dyDescent="0.25">
      <c r="A566" s="3" t="s">
        <v>558</v>
      </c>
      <c r="B566" s="406">
        <v>10</v>
      </c>
      <c r="C566" s="2" t="s">
        <v>15</v>
      </c>
      <c r="D566" s="248" t="s">
        <v>239</v>
      </c>
      <c r="E566" s="249" t="s">
        <v>10</v>
      </c>
      <c r="F566" s="250" t="s">
        <v>559</v>
      </c>
      <c r="G566" s="2"/>
      <c r="H566" s="541">
        <f>SUM(H567)</f>
        <v>69734</v>
      </c>
    </row>
    <row r="567" spans="1:8" ht="16.5" customHeight="1" x14ac:dyDescent="0.25">
      <c r="A567" s="3" t="s">
        <v>40</v>
      </c>
      <c r="B567" s="406">
        <v>10</v>
      </c>
      <c r="C567" s="2" t="s">
        <v>15</v>
      </c>
      <c r="D567" s="248" t="s">
        <v>239</v>
      </c>
      <c r="E567" s="249" t="s">
        <v>10</v>
      </c>
      <c r="F567" s="250" t="s">
        <v>559</v>
      </c>
      <c r="G567" s="2" t="s">
        <v>39</v>
      </c>
      <c r="H567" s="543">
        <f>SUM(прил9!I568)</f>
        <v>69734</v>
      </c>
    </row>
    <row r="568" spans="1:8" ht="16.5" customHeight="1" x14ac:dyDescent="0.25">
      <c r="A568" s="3" t="s">
        <v>564</v>
      </c>
      <c r="B568" s="406">
        <v>10</v>
      </c>
      <c r="C568" s="2" t="s">
        <v>15</v>
      </c>
      <c r="D568" s="248" t="s">
        <v>239</v>
      </c>
      <c r="E568" s="249" t="s">
        <v>12</v>
      </c>
      <c r="F568" s="250" t="s">
        <v>488</v>
      </c>
      <c r="G568" s="2"/>
      <c r="H568" s="541">
        <f>SUM(H569+H571+H574+H576)</f>
        <v>8182740</v>
      </c>
    </row>
    <row r="569" spans="1:8" ht="31.5" customHeight="1" x14ac:dyDescent="0.25">
      <c r="A569" s="104" t="s">
        <v>696</v>
      </c>
      <c r="B569" s="406">
        <v>10</v>
      </c>
      <c r="C569" s="2" t="s">
        <v>15</v>
      </c>
      <c r="D569" s="248" t="s">
        <v>239</v>
      </c>
      <c r="E569" s="249" t="s">
        <v>12</v>
      </c>
      <c r="F569" s="250" t="s">
        <v>695</v>
      </c>
      <c r="G569" s="2"/>
      <c r="H569" s="541">
        <f>SUM(H570)</f>
        <v>12089</v>
      </c>
    </row>
    <row r="570" spans="1:8" ht="16.5" customHeight="1" x14ac:dyDescent="0.25">
      <c r="A570" s="62" t="s">
        <v>40</v>
      </c>
      <c r="B570" s="406">
        <v>10</v>
      </c>
      <c r="C570" s="2" t="s">
        <v>15</v>
      </c>
      <c r="D570" s="248" t="s">
        <v>239</v>
      </c>
      <c r="E570" s="249" t="s">
        <v>12</v>
      </c>
      <c r="F570" s="250" t="s">
        <v>695</v>
      </c>
      <c r="G570" s="2" t="s">
        <v>39</v>
      </c>
      <c r="H570" s="543">
        <f>SUM(прил9!I571)</f>
        <v>12089</v>
      </c>
    </row>
    <row r="571" spans="1:8" ht="63" customHeight="1" x14ac:dyDescent="0.25">
      <c r="A571" s="3" t="s">
        <v>108</v>
      </c>
      <c r="B571" s="406">
        <v>10</v>
      </c>
      <c r="C571" s="2" t="s">
        <v>15</v>
      </c>
      <c r="D571" s="248" t="s">
        <v>239</v>
      </c>
      <c r="E571" s="249" t="s">
        <v>12</v>
      </c>
      <c r="F571" s="250" t="s">
        <v>590</v>
      </c>
      <c r="G571" s="2"/>
      <c r="H571" s="541">
        <f>SUM(H572:H573)</f>
        <v>8091090</v>
      </c>
    </row>
    <row r="572" spans="1:8" ht="34.5" customHeight="1" x14ac:dyDescent="0.25">
      <c r="A572" s="91" t="s">
        <v>673</v>
      </c>
      <c r="B572" s="406">
        <v>10</v>
      </c>
      <c r="C572" s="2" t="s">
        <v>15</v>
      </c>
      <c r="D572" s="248" t="s">
        <v>239</v>
      </c>
      <c r="E572" s="249" t="s">
        <v>12</v>
      </c>
      <c r="F572" s="250" t="s">
        <v>590</v>
      </c>
      <c r="G572" s="2" t="s">
        <v>16</v>
      </c>
      <c r="H572" s="543">
        <f>SUM(прил9!I573)</f>
        <v>31737</v>
      </c>
    </row>
    <row r="573" spans="1:8" ht="16.5" customHeight="1" x14ac:dyDescent="0.25">
      <c r="A573" s="3" t="s">
        <v>40</v>
      </c>
      <c r="B573" s="406">
        <v>10</v>
      </c>
      <c r="C573" s="2" t="s">
        <v>15</v>
      </c>
      <c r="D573" s="248" t="s">
        <v>239</v>
      </c>
      <c r="E573" s="249" t="s">
        <v>12</v>
      </c>
      <c r="F573" s="250" t="s">
        <v>590</v>
      </c>
      <c r="G573" s="2" t="s">
        <v>39</v>
      </c>
      <c r="H573" s="543">
        <f>SUM(прил9!I574)</f>
        <v>8059353</v>
      </c>
    </row>
    <row r="574" spans="1:8" ht="32.25" customHeight="1" x14ac:dyDescent="0.25">
      <c r="A574" s="3" t="s">
        <v>558</v>
      </c>
      <c r="B574" s="406">
        <v>10</v>
      </c>
      <c r="C574" s="2" t="s">
        <v>15</v>
      </c>
      <c r="D574" s="248" t="s">
        <v>239</v>
      </c>
      <c r="E574" s="249" t="s">
        <v>12</v>
      </c>
      <c r="F574" s="250" t="s">
        <v>559</v>
      </c>
      <c r="G574" s="2"/>
      <c r="H574" s="541">
        <f>SUM(H575)</f>
        <v>79561</v>
      </c>
    </row>
    <row r="575" spans="1:8" ht="16.5" customHeight="1" x14ac:dyDescent="0.25">
      <c r="A575" s="3" t="s">
        <v>40</v>
      </c>
      <c r="B575" s="406">
        <v>10</v>
      </c>
      <c r="C575" s="2" t="s">
        <v>15</v>
      </c>
      <c r="D575" s="248" t="s">
        <v>239</v>
      </c>
      <c r="E575" s="249" t="s">
        <v>12</v>
      </c>
      <c r="F575" s="250" t="s">
        <v>559</v>
      </c>
      <c r="G575" s="2" t="s">
        <v>39</v>
      </c>
      <c r="H575" s="543">
        <f>SUM(прил9!I576)</f>
        <v>79561</v>
      </c>
    </row>
    <row r="576" spans="1:8" ht="31.5" hidden="1" customHeight="1" x14ac:dyDescent="0.25">
      <c r="A576" s="505" t="s">
        <v>990</v>
      </c>
      <c r="B576" s="406">
        <v>10</v>
      </c>
      <c r="C576" s="2" t="s">
        <v>15</v>
      </c>
      <c r="D576" s="248" t="s">
        <v>239</v>
      </c>
      <c r="E576" s="249" t="s">
        <v>12</v>
      </c>
      <c r="F576" s="250" t="s">
        <v>989</v>
      </c>
      <c r="G576" s="2"/>
      <c r="H576" s="541">
        <f>SUM(H577)</f>
        <v>0</v>
      </c>
    </row>
    <row r="577" spans="1:8" ht="16.5" hidden="1" customHeight="1" x14ac:dyDescent="0.25">
      <c r="A577" s="3" t="s">
        <v>40</v>
      </c>
      <c r="B577" s="406">
        <v>10</v>
      </c>
      <c r="C577" s="2" t="s">
        <v>15</v>
      </c>
      <c r="D577" s="248" t="s">
        <v>239</v>
      </c>
      <c r="E577" s="249" t="s">
        <v>12</v>
      </c>
      <c r="F577" s="250" t="s">
        <v>989</v>
      </c>
      <c r="G577" s="2" t="s">
        <v>39</v>
      </c>
      <c r="H577" s="543">
        <f>SUM(прил9!I578)</f>
        <v>0</v>
      </c>
    </row>
    <row r="578" spans="1:8" ht="48.75" customHeight="1" x14ac:dyDescent="0.25">
      <c r="A578" s="3" t="s">
        <v>160</v>
      </c>
      <c r="B578" s="406">
        <v>10</v>
      </c>
      <c r="C578" s="2" t="s">
        <v>15</v>
      </c>
      <c r="D578" s="248" t="s">
        <v>240</v>
      </c>
      <c r="E578" s="249" t="s">
        <v>487</v>
      </c>
      <c r="F578" s="250" t="s">
        <v>488</v>
      </c>
      <c r="G578" s="2"/>
      <c r="H578" s="541">
        <f>SUM(H579)</f>
        <v>151424</v>
      </c>
    </row>
    <row r="579" spans="1:8" ht="32.25" customHeight="1" x14ac:dyDescent="0.25">
      <c r="A579" s="3" t="s">
        <v>568</v>
      </c>
      <c r="B579" s="406">
        <v>10</v>
      </c>
      <c r="C579" s="2" t="s">
        <v>15</v>
      </c>
      <c r="D579" s="248" t="s">
        <v>240</v>
      </c>
      <c r="E579" s="249" t="s">
        <v>10</v>
      </c>
      <c r="F579" s="250" t="s">
        <v>488</v>
      </c>
      <c r="G579" s="2"/>
      <c r="H579" s="541">
        <f>SUM(H580+H582+H585)</f>
        <v>151424</v>
      </c>
    </row>
    <row r="580" spans="1:8" ht="32.25" customHeight="1" x14ac:dyDescent="0.25">
      <c r="A580" s="104" t="s">
        <v>696</v>
      </c>
      <c r="B580" s="406">
        <v>10</v>
      </c>
      <c r="C580" s="2" t="s">
        <v>15</v>
      </c>
      <c r="D580" s="248" t="s">
        <v>240</v>
      </c>
      <c r="E580" s="249" t="s">
        <v>10</v>
      </c>
      <c r="F580" s="250" t="s">
        <v>695</v>
      </c>
      <c r="G580" s="2"/>
      <c r="H580" s="541">
        <f>SUM(H581)</f>
        <v>3700</v>
      </c>
    </row>
    <row r="581" spans="1:8" ht="18.75" customHeight="1" x14ac:dyDescent="0.25">
      <c r="A581" s="62" t="s">
        <v>40</v>
      </c>
      <c r="B581" s="406">
        <v>10</v>
      </c>
      <c r="C581" s="2" t="s">
        <v>15</v>
      </c>
      <c r="D581" s="248" t="s">
        <v>240</v>
      </c>
      <c r="E581" s="249" t="s">
        <v>10</v>
      </c>
      <c r="F581" s="250" t="s">
        <v>695</v>
      </c>
      <c r="G581" s="2" t="s">
        <v>39</v>
      </c>
      <c r="H581" s="543">
        <f>SUM(прил9!I582)</f>
        <v>3700</v>
      </c>
    </row>
    <row r="582" spans="1:8" ht="64.5" customHeight="1" x14ac:dyDescent="0.25">
      <c r="A582" s="3" t="s">
        <v>108</v>
      </c>
      <c r="B582" s="406">
        <v>10</v>
      </c>
      <c r="C582" s="2" t="s">
        <v>15</v>
      </c>
      <c r="D582" s="248" t="s">
        <v>240</v>
      </c>
      <c r="E582" s="249" t="s">
        <v>10</v>
      </c>
      <c r="F582" s="250" t="s">
        <v>590</v>
      </c>
      <c r="G582" s="2"/>
      <c r="H582" s="541">
        <f>SUM(H583:H584)</f>
        <v>125300</v>
      </c>
    </row>
    <row r="583" spans="1:8" ht="33" hidden="1" customHeight="1" x14ac:dyDescent="0.25">
      <c r="A583" s="91" t="s">
        <v>673</v>
      </c>
      <c r="B583" s="406">
        <v>10</v>
      </c>
      <c r="C583" s="2" t="s">
        <v>15</v>
      </c>
      <c r="D583" s="120" t="s">
        <v>240</v>
      </c>
      <c r="E583" s="342" t="s">
        <v>10</v>
      </c>
      <c r="F583" s="338" t="s">
        <v>590</v>
      </c>
      <c r="G583" s="2" t="s">
        <v>16</v>
      </c>
      <c r="H583" s="543">
        <f>SUM(прил9!I584)</f>
        <v>0</v>
      </c>
    </row>
    <row r="584" spans="1:8" ht="17.25" customHeight="1" x14ac:dyDescent="0.25">
      <c r="A584" s="3" t="s">
        <v>40</v>
      </c>
      <c r="B584" s="406">
        <v>10</v>
      </c>
      <c r="C584" s="2" t="s">
        <v>15</v>
      </c>
      <c r="D584" s="248" t="s">
        <v>240</v>
      </c>
      <c r="E584" s="340" t="s">
        <v>10</v>
      </c>
      <c r="F584" s="250" t="s">
        <v>590</v>
      </c>
      <c r="G584" s="2" t="s">
        <v>39</v>
      </c>
      <c r="H584" s="543">
        <f>SUM(прил9!I585)</f>
        <v>125300</v>
      </c>
    </row>
    <row r="585" spans="1:8" ht="31.5" x14ac:dyDescent="0.25">
      <c r="A585" s="3" t="s">
        <v>558</v>
      </c>
      <c r="B585" s="406">
        <v>10</v>
      </c>
      <c r="C585" s="2" t="s">
        <v>15</v>
      </c>
      <c r="D585" s="248" t="s">
        <v>240</v>
      </c>
      <c r="E585" s="249" t="s">
        <v>10</v>
      </c>
      <c r="F585" s="250" t="s">
        <v>559</v>
      </c>
      <c r="G585" s="2"/>
      <c r="H585" s="541">
        <f>SUM(H586)</f>
        <v>22424</v>
      </c>
    </row>
    <row r="586" spans="1:8" ht="15.75" x14ac:dyDescent="0.25">
      <c r="A586" s="3" t="s">
        <v>40</v>
      </c>
      <c r="B586" s="406">
        <v>10</v>
      </c>
      <c r="C586" s="2" t="s">
        <v>15</v>
      </c>
      <c r="D586" s="248" t="s">
        <v>240</v>
      </c>
      <c r="E586" s="249" t="s">
        <v>10</v>
      </c>
      <c r="F586" s="250" t="s">
        <v>559</v>
      </c>
      <c r="G586" s="2" t="s">
        <v>39</v>
      </c>
      <c r="H586" s="543">
        <f>SUM(прил9!I587)</f>
        <v>22424</v>
      </c>
    </row>
    <row r="587" spans="1:8" ht="47.25" x14ac:dyDescent="0.25">
      <c r="A587" s="27" t="s">
        <v>197</v>
      </c>
      <c r="B587" s="30">
        <v>10</v>
      </c>
      <c r="C587" s="28" t="s">
        <v>15</v>
      </c>
      <c r="D587" s="245" t="s">
        <v>541</v>
      </c>
      <c r="E587" s="246" t="s">
        <v>487</v>
      </c>
      <c r="F587" s="247" t="s">
        <v>488</v>
      </c>
      <c r="G587" s="28"/>
      <c r="H587" s="540">
        <f>SUM(H588)</f>
        <v>630000</v>
      </c>
    </row>
    <row r="588" spans="1:8" ht="78.75" x14ac:dyDescent="0.25">
      <c r="A588" s="3" t="s">
        <v>198</v>
      </c>
      <c r="B588" s="406">
        <v>10</v>
      </c>
      <c r="C588" s="2" t="s">
        <v>15</v>
      </c>
      <c r="D588" s="248" t="s">
        <v>228</v>
      </c>
      <c r="E588" s="249" t="s">
        <v>487</v>
      </c>
      <c r="F588" s="250" t="s">
        <v>488</v>
      </c>
      <c r="G588" s="2"/>
      <c r="H588" s="541">
        <f>SUM(H589)</f>
        <v>630000</v>
      </c>
    </row>
    <row r="589" spans="1:8" ht="31.5" x14ac:dyDescent="0.25">
      <c r="A589" s="62" t="s">
        <v>551</v>
      </c>
      <c r="B589" s="406">
        <v>10</v>
      </c>
      <c r="C589" s="2" t="s">
        <v>15</v>
      </c>
      <c r="D589" s="248" t="s">
        <v>228</v>
      </c>
      <c r="E589" s="249" t="s">
        <v>10</v>
      </c>
      <c r="F589" s="250" t="s">
        <v>488</v>
      </c>
      <c r="G589" s="2"/>
      <c r="H589" s="541">
        <f>SUM(H590)</f>
        <v>630000</v>
      </c>
    </row>
    <row r="590" spans="1:8" ht="15.75" x14ac:dyDescent="0.25">
      <c r="A590" s="62" t="s">
        <v>973</v>
      </c>
      <c r="B590" s="406">
        <v>10</v>
      </c>
      <c r="C590" s="2" t="s">
        <v>15</v>
      </c>
      <c r="D590" s="248" t="s">
        <v>228</v>
      </c>
      <c r="E590" s="249" t="s">
        <v>10</v>
      </c>
      <c r="F590" s="250" t="s">
        <v>972</v>
      </c>
      <c r="G590" s="2"/>
      <c r="H590" s="541">
        <f>SUM(H591)</f>
        <v>630000</v>
      </c>
    </row>
    <row r="591" spans="1:8" ht="15.75" x14ac:dyDescent="0.25">
      <c r="A591" s="77" t="s">
        <v>40</v>
      </c>
      <c r="B591" s="406">
        <v>10</v>
      </c>
      <c r="C591" s="2" t="s">
        <v>15</v>
      </c>
      <c r="D591" s="248" t="s">
        <v>228</v>
      </c>
      <c r="E591" s="249" t="s">
        <v>10</v>
      </c>
      <c r="F591" s="250" t="s">
        <v>972</v>
      </c>
      <c r="G591" s="2" t="s">
        <v>39</v>
      </c>
      <c r="H591" s="543">
        <f>SUM(прил9!I277)</f>
        <v>630000</v>
      </c>
    </row>
    <row r="592" spans="1:8" ht="15.75" x14ac:dyDescent="0.25">
      <c r="A592" s="88" t="s">
        <v>42</v>
      </c>
      <c r="B592" s="40">
        <v>10</v>
      </c>
      <c r="C592" s="23" t="s">
        <v>20</v>
      </c>
      <c r="D592" s="242"/>
      <c r="E592" s="243"/>
      <c r="F592" s="244"/>
      <c r="G592" s="22"/>
      <c r="H592" s="547">
        <f>SUM(H602,H593)</f>
        <v>6451683</v>
      </c>
    </row>
    <row r="593" spans="1:8" ht="33.75" customHeight="1" x14ac:dyDescent="0.25">
      <c r="A593" s="76" t="s">
        <v>124</v>
      </c>
      <c r="B593" s="30">
        <v>10</v>
      </c>
      <c r="C593" s="28" t="s">
        <v>20</v>
      </c>
      <c r="D593" s="245" t="s">
        <v>199</v>
      </c>
      <c r="E593" s="246" t="s">
        <v>487</v>
      </c>
      <c r="F593" s="247" t="s">
        <v>488</v>
      </c>
      <c r="G593" s="28"/>
      <c r="H593" s="540">
        <f>SUM(H594+H598)</f>
        <v>5039846</v>
      </c>
    </row>
    <row r="594" spans="1:8" ht="33.75" customHeight="1" x14ac:dyDescent="0.25">
      <c r="A594" s="3" t="s">
        <v>175</v>
      </c>
      <c r="B594" s="6">
        <v>10</v>
      </c>
      <c r="C594" s="2" t="s">
        <v>20</v>
      </c>
      <c r="D594" s="248" t="s">
        <v>201</v>
      </c>
      <c r="E594" s="249" t="s">
        <v>487</v>
      </c>
      <c r="F594" s="250" t="s">
        <v>488</v>
      </c>
      <c r="G594" s="2"/>
      <c r="H594" s="541">
        <f>SUM(H595)</f>
        <v>1293060</v>
      </c>
    </row>
    <row r="595" spans="1:8" ht="33.75" customHeight="1" x14ac:dyDescent="0.25">
      <c r="A595" s="3" t="s">
        <v>588</v>
      </c>
      <c r="B595" s="6">
        <v>10</v>
      </c>
      <c r="C595" s="2" t="s">
        <v>20</v>
      </c>
      <c r="D595" s="248" t="s">
        <v>201</v>
      </c>
      <c r="E595" s="249" t="s">
        <v>10</v>
      </c>
      <c r="F595" s="250" t="s">
        <v>488</v>
      </c>
      <c r="G595" s="2"/>
      <c r="H595" s="541">
        <f>SUM(H596)</f>
        <v>1293060</v>
      </c>
    </row>
    <row r="596" spans="1:8" ht="15" customHeight="1" x14ac:dyDescent="0.25">
      <c r="A596" s="86" t="s">
        <v>711</v>
      </c>
      <c r="B596" s="6">
        <v>10</v>
      </c>
      <c r="C596" s="2" t="s">
        <v>20</v>
      </c>
      <c r="D596" s="248" t="s">
        <v>201</v>
      </c>
      <c r="E596" s="249" t="s">
        <v>10</v>
      </c>
      <c r="F596" s="250" t="s">
        <v>592</v>
      </c>
      <c r="G596" s="2"/>
      <c r="H596" s="541">
        <f>SUM(H597:H597)</f>
        <v>1293060</v>
      </c>
    </row>
    <row r="597" spans="1:8" ht="15.75" x14ac:dyDescent="0.25">
      <c r="A597" s="3" t="s">
        <v>40</v>
      </c>
      <c r="B597" s="6">
        <v>10</v>
      </c>
      <c r="C597" s="2" t="s">
        <v>20</v>
      </c>
      <c r="D597" s="248" t="s">
        <v>201</v>
      </c>
      <c r="E597" s="249" t="s">
        <v>10</v>
      </c>
      <c r="F597" s="250" t="s">
        <v>592</v>
      </c>
      <c r="G597" s="2" t="s">
        <v>39</v>
      </c>
      <c r="H597" s="543">
        <f>SUM(прил9!I344)</f>
        <v>1293060</v>
      </c>
    </row>
    <row r="598" spans="1:8" ht="66" customHeight="1" x14ac:dyDescent="0.25">
      <c r="A598" s="3" t="s">
        <v>125</v>
      </c>
      <c r="B598" s="6">
        <v>10</v>
      </c>
      <c r="C598" s="2" t="s">
        <v>20</v>
      </c>
      <c r="D598" s="248" t="s">
        <v>232</v>
      </c>
      <c r="E598" s="249" t="s">
        <v>487</v>
      </c>
      <c r="F598" s="250" t="s">
        <v>488</v>
      </c>
      <c r="G598" s="2"/>
      <c r="H598" s="541">
        <f>SUM(H599)</f>
        <v>3746786</v>
      </c>
    </row>
    <row r="599" spans="1:8" ht="34.5" customHeight="1" x14ac:dyDescent="0.25">
      <c r="A599" s="3" t="s">
        <v>495</v>
      </c>
      <c r="B599" s="6">
        <v>10</v>
      </c>
      <c r="C599" s="2" t="s">
        <v>20</v>
      </c>
      <c r="D599" s="248" t="s">
        <v>232</v>
      </c>
      <c r="E599" s="249" t="s">
        <v>10</v>
      </c>
      <c r="F599" s="250" t="s">
        <v>488</v>
      </c>
      <c r="G599" s="2"/>
      <c r="H599" s="541">
        <f>SUM(H600)</f>
        <v>3746786</v>
      </c>
    </row>
    <row r="600" spans="1:8" ht="33" customHeight="1" x14ac:dyDescent="0.25">
      <c r="A600" s="3" t="s">
        <v>452</v>
      </c>
      <c r="B600" s="6">
        <v>10</v>
      </c>
      <c r="C600" s="2" t="s">
        <v>20</v>
      </c>
      <c r="D600" s="248" t="s">
        <v>232</v>
      </c>
      <c r="E600" s="249" t="s">
        <v>10</v>
      </c>
      <c r="F600" s="250" t="s">
        <v>597</v>
      </c>
      <c r="G600" s="2"/>
      <c r="H600" s="541">
        <f>SUM(H601:H601)</f>
        <v>3746786</v>
      </c>
    </row>
    <row r="601" spans="1:8" ht="18" customHeight="1" x14ac:dyDescent="0.25">
      <c r="A601" s="3" t="s">
        <v>40</v>
      </c>
      <c r="B601" s="6">
        <v>10</v>
      </c>
      <c r="C601" s="2" t="s">
        <v>20</v>
      </c>
      <c r="D601" s="248" t="s">
        <v>232</v>
      </c>
      <c r="E601" s="249" t="s">
        <v>10</v>
      </c>
      <c r="F601" s="250" t="s">
        <v>597</v>
      </c>
      <c r="G601" s="2" t="s">
        <v>39</v>
      </c>
      <c r="H601" s="543">
        <f>SUM(прил9!I286)</f>
        <v>3746786</v>
      </c>
    </row>
    <row r="602" spans="1:8" ht="32.25" customHeight="1" x14ac:dyDescent="0.25">
      <c r="A602" s="76" t="s">
        <v>178</v>
      </c>
      <c r="B602" s="30">
        <v>10</v>
      </c>
      <c r="C602" s="28" t="s">
        <v>20</v>
      </c>
      <c r="D602" s="245" t="s">
        <v>552</v>
      </c>
      <c r="E602" s="246" t="s">
        <v>487</v>
      </c>
      <c r="F602" s="247" t="s">
        <v>488</v>
      </c>
      <c r="G602" s="28"/>
      <c r="H602" s="540">
        <f>SUM(H603)</f>
        <v>1411837</v>
      </c>
    </row>
    <row r="603" spans="1:8" ht="49.5" customHeight="1" x14ac:dyDescent="0.25">
      <c r="A603" s="3" t="s">
        <v>179</v>
      </c>
      <c r="B603" s="406">
        <v>10</v>
      </c>
      <c r="C603" s="2" t="s">
        <v>20</v>
      </c>
      <c r="D603" s="248" t="s">
        <v>239</v>
      </c>
      <c r="E603" s="249" t="s">
        <v>487</v>
      </c>
      <c r="F603" s="250" t="s">
        <v>488</v>
      </c>
      <c r="G603" s="2"/>
      <c r="H603" s="541">
        <f>SUM(H604)</f>
        <v>1411837</v>
      </c>
    </row>
    <row r="604" spans="1:8" ht="17.25" customHeight="1" x14ac:dyDescent="0.25">
      <c r="A604" s="3" t="s">
        <v>553</v>
      </c>
      <c r="B604" s="6">
        <v>10</v>
      </c>
      <c r="C604" s="2" t="s">
        <v>20</v>
      </c>
      <c r="D604" s="248" t="s">
        <v>239</v>
      </c>
      <c r="E604" s="249" t="s">
        <v>10</v>
      </c>
      <c r="F604" s="250" t="s">
        <v>488</v>
      </c>
      <c r="G604" s="2"/>
      <c r="H604" s="541">
        <f>SUM(H605)</f>
        <v>1411837</v>
      </c>
    </row>
    <row r="605" spans="1:8" ht="16.5" customHeight="1" x14ac:dyDescent="0.25">
      <c r="A605" s="86" t="s">
        <v>180</v>
      </c>
      <c r="B605" s="406">
        <v>10</v>
      </c>
      <c r="C605" s="2" t="s">
        <v>20</v>
      </c>
      <c r="D605" s="248" t="s">
        <v>239</v>
      </c>
      <c r="E605" s="249" t="s">
        <v>10</v>
      </c>
      <c r="F605" s="250" t="s">
        <v>598</v>
      </c>
      <c r="G605" s="2"/>
      <c r="H605" s="541">
        <f>SUM(H606:H607)</f>
        <v>1411837</v>
      </c>
    </row>
    <row r="606" spans="1:8" ht="31.5" hidden="1" customHeight="1" x14ac:dyDescent="0.25">
      <c r="A606" s="91" t="s">
        <v>673</v>
      </c>
      <c r="B606" s="406">
        <v>10</v>
      </c>
      <c r="C606" s="2" t="s">
        <v>20</v>
      </c>
      <c r="D606" s="248" t="s">
        <v>239</v>
      </c>
      <c r="E606" s="249" t="s">
        <v>10</v>
      </c>
      <c r="F606" s="250" t="s">
        <v>598</v>
      </c>
      <c r="G606" s="2" t="s">
        <v>16</v>
      </c>
      <c r="H606" s="543"/>
    </row>
    <row r="607" spans="1:8" ht="15.75" x14ac:dyDescent="0.25">
      <c r="A607" s="3" t="s">
        <v>40</v>
      </c>
      <c r="B607" s="406">
        <v>10</v>
      </c>
      <c r="C607" s="2" t="s">
        <v>20</v>
      </c>
      <c r="D607" s="248" t="s">
        <v>239</v>
      </c>
      <c r="E607" s="249" t="s">
        <v>10</v>
      </c>
      <c r="F607" s="250" t="s">
        <v>598</v>
      </c>
      <c r="G607" s="2" t="s">
        <v>39</v>
      </c>
      <c r="H607" s="543">
        <f>SUM(прил9!I594)</f>
        <v>1411837</v>
      </c>
    </row>
    <row r="608" spans="1:8" s="9" customFormat="1" ht="16.5" customHeight="1" x14ac:dyDescent="0.25">
      <c r="A608" s="41" t="s">
        <v>75</v>
      </c>
      <c r="B608" s="40">
        <v>10</v>
      </c>
      <c r="C608" s="52" t="s">
        <v>73</v>
      </c>
      <c r="D608" s="242"/>
      <c r="E608" s="243"/>
      <c r="F608" s="244"/>
      <c r="G608" s="53"/>
      <c r="H608" s="547">
        <f>SUM(H609+H626)</f>
        <v>2785229</v>
      </c>
    </row>
    <row r="609" spans="1:8" ht="35.25" customHeight="1" x14ac:dyDescent="0.25">
      <c r="A609" s="95" t="s">
        <v>137</v>
      </c>
      <c r="B609" s="68">
        <v>10</v>
      </c>
      <c r="C609" s="69" t="s">
        <v>73</v>
      </c>
      <c r="D609" s="293" t="s">
        <v>199</v>
      </c>
      <c r="E609" s="294" t="s">
        <v>487</v>
      </c>
      <c r="F609" s="295" t="s">
        <v>488</v>
      </c>
      <c r="G609" s="31"/>
      <c r="H609" s="540">
        <f>SUM(H610+H622+H618)</f>
        <v>2785229</v>
      </c>
    </row>
    <row r="610" spans="1:8" ht="48" customHeight="1" x14ac:dyDescent="0.25">
      <c r="A610" s="7" t="s">
        <v>136</v>
      </c>
      <c r="B610" s="34">
        <v>10</v>
      </c>
      <c r="C610" s="35" t="s">
        <v>73</v>
      </c>
      <c r="D610" s="290" t="s">
        <v>233</v>
      </c>
      <c r="E610" s="291" t="s">
        <v>487</v>
      </c>
      <c r="F610" s="292" t="s">
        <v>488</v>
      </c>
      <c r="G610" s="299"/>
      <c r="H610" s="541">
        <f>SUM(H611)</f>
        <v>2773229</v>
      </c>
    </row>
    <row r="611" spans="1:8" ht="36" customHeight="1" x14ac:dyDescent="0.25">
      <c r="A611" s="7" t="s">
        <v>511</v>
      </c>
      <c r="B611" s="34">
        <v>10</v>
      </c>
      <c r="C611" s="35" t="s">
        <v>73</v>
      </c>
      <c r="D611" s="290" t="s">
        <v>233</v>
      </c>
      <c r="E611" s="291" t="s">
        <v>10</v>
      </c>
      <c r="F611" s="292" t="s">
        <v>488</v>
      </c>
      <c r="G611" s="299"/>
      <c r="H611" s="541">
        <f>SUM(H612+H616)</f>
        <v>2773229</v>
      </c>
    </row>
    <row r="612" spans="1:8" ht="32.25" customHeight="1" x14ac:dyDescent="0.25">
      <c r="A612" s="3" t="s">
        <v>103</v>
      </c>
      <c r="B612" s="34">
        <v>10</v>
      </c>
      <c r="C612" s="35" t="s">
        <v>73</v>
      </c>
      <c r="D612" s="290" t="s">
        <v>233</v>
      </c>
      <c r="E612" s="291" t="s">
        <v>10</v>
      </c>
      <c r="F612" s="292" t="s">
        <v>599</v>
      </c>
      <c r="G612" s="299"/>
      <c r="H612" s="541">
        <f>SUM(H613:H615)</f>
        <v>2368000</v>
      </c>
    </row>
    <row r="613" spans="1:8" ht="48.75" customHeight="1" x14ac:dyDescent="0.25">
      <c r="A613" s="86" t="s">
        <v>86</v>
      </c>
      <c r="B613" s="34">
        <v>10</v>
      </c>
      <c r="C613" s="35" t="s">
        <v>73</v>
      </c>
      <c r="D613" s="290" t="s">
        <v>233</v>
      </c>
      <c r="E613" s="291" t="s">
        <v>10</v>
      </c>
      <c r="F613" s="292" t="s">
        <v>599</v>
      </c>
      <c r="G613" s="2" t="s">
        <v>13</v>
      </c>
      <c r="H613" s="543">
        <f>SUM(прил9!I350)</f>
        <v>2208575</v>
      </c>
    </row>
    <row r="614" spans="1:8" ht="33" customHeight="1" x14ac:dyDescent="0.25">
      <c r="A614" s="91" t="s">
        <v>673</v>
      </c>
      <c r="B614" s="34">
        <v>10</v>
      </c>
      <c r="C614" s="35" t="s">
        <v>73</v>
      </c>
      <c r="D614" s="290" t="s">
        <v>233</v>
      </c>
      <c r="E614" s="291" t="s">
        <v>10</v>
      </c>
      <c r="F614" s="292" t="s">
        <v>599</v>
      </c>
      <c r="G614" s="2" t="s">
        <v>16</v>
      </c>
      <c r="H614" s="543">
        <f>SUM(прил9!I351)</f>
        <v>159425</v>
      </c>
    </row>
    <row r="615" spans="1:8" ht="16.5" customHeight="1" x14ac:dyDescent="0.25">
      <c r="A615" s="3" t="s">
        <v>18</v>
      </c>
      <c r="B615" s="34">
        <v>10</v>
      </c>
      <c r="C615" s="35" t="s">
        <v>73</v>
      </c>
      <c r="D615" s="290" t="s">
        <v>233</v>
      </c>
      <c r="E615" s="291" t="s">
        <v>10</v>
      </c>
      <c r="F615" s="292" t="s">
        <v>599</v>
      </c>
      <c r="G615" s="2" t="s">
        <v>17</v>
      </c>
      <c r="H615" s="543"/>
    </row>
    <row r="616" spans="1:8" ht="30.75" customHeight="1" x14ac:dyDescent="0.25">
      <c r="A616" s="3" t="s">
        <v>85</v>
      </c>
      <c r="B616" s="34">
        <v>10</v>
      </c>
      <c r="C616" s="35" t="s">
        <v>73</v>
      </c>
      <c r="D616" s="290" t="s">
        <v>233</v>
      </c>
      <c r="E616" s="291" t="s">
        <v>10</v>
      </c>
      <c r="F616" s="292" t="s">
        <v>492</v>
      </c>
      <c r="G616" s="2"/>
      <c r="H616" s="541">
        <f>SUM(H617)</f>
        <v>405229</v>
      </c>
    </row>
    <row r="617" spans="1:8" ht="48.75" customHeight="1" x14ac:dyDescent="0.25">
      <c r="A617" s="86" t="s">
        <v>86</v>
      </c>
      <c r="B617" s="34">
        <v>10</v>
      </c>
      <c r="C617" s="35" t="s">
        <v>73</v>
      </c>
      <c r="D617" s="290" t="s">
        <v>233</v>
      </c>
      <c r="E617" s="291" t="s">
        <v>10</v>
      </c>
      <c r="F617" s="292" t="s">
        <v>492</v>
      </c>
      <c r="G617" s="2" t="s">
        <v>13</v>
      </c>
      <c r="H617" s="543">
        <f>SUM(прил9!I354)</f>
        <v>405229</v>
      </c>
    </row>
    <row r="618" spans="1:8" ht="48.75" customHeight="1" x14ac:dyDescent="0.25">
      <c r="A618" s="86" t="s">
        <v>175</v>
      </c>
      <c r="B618" s="35">
        <v>10</v>
      </c>
      <c r="C618" s="35" t="s">
        <v>73</v>
      </c>
      <c r="D618" s="290" t="s">
        <v>201</v>
      </c>
      <c r="E618" s="291" t="s">
        <v>487</v>
      </c>
      <c r="F618" s="292" t="s">
        <v>488</v>
      </c>
      <c r="G618" s="36"/>
      <c r="H618" s="544">
        <f>SUM(H619)</f>
        <v>2000</v>
      </c>
    </row>
    <row r="619" spans="1:8" ht="34.5" customHeight="1" x14ac:dyDescent="0.25">
      <c r="A619" s="86" t="s">
        <v>588</v>
      </c>
      <c r="B619" s="35">
        <v>10</v>
      </c>
      <c r="C619" s="35" t="s">
        <v>73</v>
      </c>
      <c r="D619" s="290" t="s">
        <v>201</v>
      </c>
      <c r="E619" s="291" t="s">
        <v>10</v>
      </c>
      <c r="F619" s="292" t="s">
        <v>488</v>
      </c>
      <c r="G619" s="36"/>
      <c r="H619" s="544">
        <f>SUM(H620)</f>
        <v>2000</v>
      </c>
    </row>
    <row r="620" spans="1:8" ht="21" customHeight="1" x14ac:dyDescent="0.25">
      <c r="A620" s="86" t="s">
        <v>601</v>
      </c>
      <c r="B620" s="35">
        <v>10</v>
      </c>
      <c r="C620" s="35" t="s">
        <v>73</v>
      </c>
      <c r="D620" s="290" t="s">
        <v>201</v>
      </c>
      <c r="E620" s="291" t="s">
        <v>10</v>
      </c>
      <c r="F620" s="292" t="s">
        <v>600</v>
      </c>
      <c r="G620" s="36"/>
      <c r="H620" s="544">
        <f>SUM(H621)</f>
        <v>2000</v>
      </c>
    </row>
    <row r="621" spans="1:8" ht="33" customHeight="1" x14ac:dyDescent="0.25">
      <c r="A621" s="86" t="s">
        <v>673</v>
      </c>
      <c r="B621" s="35">
        <v>10</v>
      </c>
      <c r="C621" s="35" t="s">
        <v>73</v>
      </c>
      <c r="D621" s="290" t="s">
        <v>201</v>
      </c>
      <c r="E621" s="291" t="s">
        <v>10</v>
      </c>
      <c r="F621" s="292" t="s">
        <v>600</v>
      </c>
      <c r="G621" s="36" t="s">
        <v>16</v>
      </c>
      <c r="H621" s="545">
        <f>SUM(прил9!I358)</f>
        <v>2000</v>
      </c>
    </row>
    <row r="622" spans="1:8" ht="66.75" customHeight="1" x14ac:dyDescent="0.25">
      <c r="A622" s="77" t="s">
        <v>125</v>
      </c>
      <c r="B622" s="34">
        <v>10</v>
      </c>
      <c r="C622" s="35" t="s">
        <v>73</v>
      </c>
      <c r="D622" s="290" t="s">
        <v>232</v>
      </c>
      <c r="E622" s="291" t="s">
        <v>487</v>
      </c>
      <c r="F622" s="292" t="s">
        <v>488</v>
      </c>
      <c r="G622" s="2"/>
      <c r="H622" s="541">
        <f>SUM(H623)</f>
        <v>10000</v>
      </c>
    </row>
    <row r="623" spans="1:8" ht="33" customHeight="1" x14ac:dyDescent="0.25">
      <c r="A623" s="301" t="s">
        <v>495</v>
      </c>
      <c r="B623" s="34">
        <v>10</v>
      </c>
      <c r="C623" s="35" t="s">
        <v>73</v>
      </c>
      <c r="D623" s="290" t="s">
        <v>232</v>
      </c>
      <c r="E623" s="291" t="s">
        <v>10</v>
      </c>
      <c r="F623" s="292" t="s">
        <v>488</v>
      </c>
      <c r="G623" s="2"/>
      <c r="H623" s="541">
        <f>SUM(H624)</f>
        <v>10000</v>
      </c>
    </row>
    <row r="624" spans="1:8" ht="33" customHeight="1" x14ac:dyDescent="0.25">
      <c r="A624" s="81" t="s">
        <v>114</v>
      </c>
      <c r="B624" s="34">
        <v>10</v>
      </c>
      <c r="C624" s="35" t="s">
        <v>73</v>
      </c>
      <c r="D624" s="290" t="s">
        <v>232</v>
      </c>
      <c r="E624" s="291" t="s">
        <v>10</v>
      </c>
      <c r="F624" s="292" t="s">
        <v>497</v>
      </c>
      <c r="G624" s="2"/>
      <c r="H624" s="541">
        <f>SUM(H625)</f>
        <v>10000</v>
      </c>
    </row>
    <row r="625" spans="1:8" ht="32.25" customHeight="1" x14ac:dyDescent="0.25">
      <c r="A625" s="91" t="s">
        <v>673</v>
      </c>
      <c r="B625" s="34">
        <v>10</v>
      </c>
      <c r="C625" s="35" t="s">
        <v>73</v>
      </c>
      <c r="D625" s="290" t="s">
        <v>232</v>
      </c>
      <c r="E625" s="291" t="s">
        <v>10</v>
      </c>
      <c r="F625" s="292" t="s">
        <v>497</v>
      </c>
      <c r="G625" s="2" t="s">
        <v>16</v>
      </c>
      <c r="H625" s="542">
        <f>SUM(прил9!I362)</f>
        <v>10000</v>
      </c>
    </row>
    <row r="626" spans="1:8" ht="32.25" hidden="1" customHeight="1" x14ac:dyDescent="0.25">
      <c r="A626" s="76" t="s">
        <v>117</v>
      </c>
      <c r="B626" s="68">
        <v>10</v>
      </c>
      <c r="C626" s="69" t="s">
        <v>73</v>
      </c>
      <c r="D626" s="245" t="s">
        <v>490</v>
      </c>
      <c r="E626" s="246" t="s">
        <v>487</v>
      </c>
      <c r="F626" s="247" t="s">
        <v>488</v>
      </c>
      <c r="G626" s="28"/>
      <c r="H626" s="540">
        <f>SUM(H627)</f>
        <v>0</v>
      </c>
    </row>
    <row r="627" spans="1:8" ht="62.25" hidden="1" customHeight="1" x14ac:dyDescent="0.25">
      <c r="A627" s="77" t="s">
        <v>130</v>
      </c>
      <c r="B627" s="34">
        <v>10</v>
      </c>
      <c r="C627" s="35" t="s">
        <v>73</v>
      </c>
      <c r="D627" s="248" t="s">
        <v>491</v>
      </c>
      <c r="E627" s="249" t="s">
        <v>487</v>
      </c>
      <c r="F627" s="250" t="s">
        <v>488</v>
      </c>
      <c r="G627" s="44"/>
      <c r="H627" s="541">
        <f>SUM(H628)</f>
        <v>0</v>
      </c>
    </row>
    <row r="628" spans="1:8" ht="45.75" hidden="1" customHeight="1" x14ac:dyDescent="0.25">
      <c r="A628" s="77" t="s">
        <v>494</v>
      </c>
      <c r="B628" s="34">
        <v>10</v>
      </c>
      <c r="C628" s="35" t="s">
        <v>73</v>
      </c>
      <c r="D628" s="248" t="s">
        <v>491</v>
      </c>
      <c r="E628" s="249" t="s">
        <v>10</v>
      </c>
      <c r="F628" s="250" t="s">
        <v>488</v>
      </c>
      <c r="G628" s="44"/>
      <c r="H628" s="541">
        <f>SUM(H629)</f>
        <v>0</v>
      </c>
    </row>
    <row r="629" spans="1:8" ht="20.25" hidden="1" customHeight="1" x14ac:dyDescent="0.25">
      <c r="A629" s="77" t="s">
        <v>119</v>
      </c>
      <c r="B629" s="34">
        <v>10</v>
      </c>
      <c r="C629" s="35" t="s">
        <v>73</v>
      </c>
      <c r="D629" s="248" t="s">
        <v>491</v>
      </c>
      <c r="E629" s="249" t="s">
        <v>10</v>
      </c>
      <c r="F629" s="250" t="s">
        <v>493</v>
      </c>
      <c r="G629" s="44"/>
      <c r="H629" s="541">
        <f>SUM(H630)</f>
        <v>0</v>
      </c>
    </row>
    <row r="630" spans="1:8" ht="32.25" hidden="1" customHeight="1" x14ac:dyDescent="0.25">
      <c r="A630" s="91" t="s">
        <v>673</v>
      </c>
      <c r="B630" s="34">
        <v>10</v>
      </c>
      <c r="C630" s="35" t="s">
        <v>73</v>
      </c>
      <c r="D630" s="248" t="s">
        <v>491</v>
      </c>
      <c r="E630" s="249" t="s">
        <v>10</v>
      </c>
      <c r="F630" s="250" t="s">
        <v>493</v>
      </c>
      <c r="G630" s="2" t="s">
        <v>16</v>
      </c>
      <c r="H630" s="543">
        <f>SUM(прил9!I367)</f>
        <v>0</v>
      </c>
    </row>
    <row r="631" spans="1:8" ht="15.75" x14ac:dyDescent="0.25">
      <c r="A631" s="75" t="s">
        <v>43</v>
      </c>
      <c r="B631" s="39">
        <v>11</v>
      </c>
      <c r="C631" s="39"/>
      <c r="D631" s="278"/>
      <c r="E631" s="279"/>
      <c r="F631" s="280"/>
      <c r="G631" s="15"/>
      <c r="H631" s="594">
        <f t="shared" ref="H631:H636" si="0">SUM(H632)</f>
        <v>150000</v>
      </c>
    </row>
    <row r="632" spans="1:8" ht="15.75" x14ac:dyDescent="0.25">
      <c r="A632" s="88" t="s">
        <v>44</v>
      </c>
      <c r="B632" s="40">
        <v>11</v>
      </c>
      <c r="C632" s="23" t="s">
        <v>12</v>
      </c>
      <c r="D632" s="242"/>
      <c r="E632" s="243"/>
      <c r="F632" s="244"/>
      <c r="G632" s="22"/>
      <c r="H632" s="547">
        <f t="shared" si="0"/>
        <v>150000</v>
      </c>
    </row>
    <row r="633" spans="1:8" ht="64.5" customHeight="1" x14ac:dyDescent="0.25">
      <c r="A633" s="67" t="s">
        <v>166</v>
      </c>
      <c r="B633" s="28" t="s">
        <v>45</v>
      </c>
      <c r="C633" s="28" t="s">
        <v>12</v>
      </c>
      <c r="D633" s="245" t="s">
        <v>569</v>
      </c>
      <c r="E633" s="246" t="s">
        <v>487</v>
      </c>
      <c r="F633" s="247" t="s">
        <v>488</v>
      </c>
      <c r="G633" s="28"/>
      <c r="H633" s="540">
        <f t="shared" si="0"/>
        <v>150000</v>
      </c>
    </row>
    <row r="634" spans="1:8" ht="81.75" customHeight="1" x14ac:dyDescent="0.25">
      <c r="A634" s="82" t="s">
        <v>182</v>
      </c>
      <c r="B634" s="2" t="s">
        <v>45</v>
      </c>
      <c r="C634" s="2" t="s">
        <v>12</v>
      </c>
      <c r="D634" s="248" t="s">
        <v>252</v>
      </c>
      <c r="E634" s="249" t="s">
        <v>487</v>
      </c>
      <c r="F634" s="250" t="s">
        <v>488</v>
      </c>
      <c r="G634" s="2"/>
      <c r="H634" s="541">
        <f t="shared" si="0"/>
        <v>150000</v>
      </c>
    </row>
    <row r="635" spans="1:8" ht="32.25" customHeight="1" x14ac:dyDescent="0.25">
      <c r="A635" s="82" t="s">
        <v>602</v>
      </c>
      <c r="B635" s="2" t="s">
        <v>45</v>
      </c>
      <c r="C635" s="2" t="s">
        <v>12</v>
      </c>
      <c r="D635" s="248" t="s">
        <v>252</v>
      </c>
      <c r="E635" s="249" t="s">
        <v>10</v>
      </c>
      <c r="F635" s="250" t="s">
        <v>488</v>
      </c>
      <c r="G635" s="2"/>
      <c r="H635" s="541">
        <f t="shared" si="0"/>
        <v>150000</v>
      </c>
    </row>
    <row r="636" spans="1:8" ht="47.25" x14ac:dyDescent="0.25">
      <c r="A636" s="3" t="s">
        <v>183</v>
      </c>
      <c r="B636" s="2" t="s">
        <v>45</v>
      </c>
      <c r="C636" s="2" t="s">
        <v>12</v>
      </c>
      <c r="D636" s="248" t="s">
        <v>252</v>
      </c>
      <c r="E636" s="249" t="s">
        <v>10</v>
      </c>
      <c r="F636" s="250" t="s">
        <v>603</v>
      </c>
      <c r="G636" s="2"/>
      <c r="H636" s="541">
        <f t="shared" si="0"/>
        <v>150000</v>
      </c>
    </row>
    <row r="637" spans="1:8" ht="31.5" x14ac:dyDescent="0.25">
      <c r="A637" s="91" t="s">
        <v>673</v>
      </c>
      <c r="B637" s="2" t="s">
        <v>45</v>
      </c>
      <c r="C637" s="2" t="s">
        <v>12</v>
      </c>
      <c r="D637" s="248" t="s">
        <v>252</v>
      </c>
      <c r="E637" s="249" t="s">
        <v>10</v>
      </c>
      <c r="F637" s="250" t="s">
        <v>603</v>
      </c>
      <c r="G637" s="2" t="s">
        <v>16</v>
      </c>
      <c r="H637" s="543">
        <f>SUM(прил9!I725)</f>
        <v>150000</v>
      </c>
    </row>
    <row r="638" spans="1:8" ht="47.25" x14ac:dyDescent="0.25">
      <c r="A638" s="75" t="s">
        <v>46</v>
      </c>
      <c r="B638" s="39">
        <v>14</v>
      </c>
      <c r="C638" s="39"/>
      <c r="D638" s="278"/>
      <c r="E638" s="279"/>
      <c r="F638" s="280"/>
      <c r="G638" s="15"/>
      <c r="H638" s="594">
        <f>SUM(H639+H645)</f>
        <v>4443178</v>
      </c>
    </row>
    <row r="639" spans="1:8" ht="31.5" customHeight="1" x14ac:dyDescent="0.25">
      <c r="A639" s="88" t="s">
        <v>47</v>
      </c>
      <c r="B639" s="40">
        <v>14</v>
      </c>
      <c r="C639" s="23" t="s">
        <v>10</v>
      </c>
      <c r="D639" s="242"/>
      <c r="E639" s="243"/>
      <c r="F639" s="244"/>
      <c r="G639" s="22"/>
      <c r="H639" s="547">
        <f>SUM(H640)</f>
        <v>4381178</v>
      </c>
    </row>
    <row r="640" spans="1:8" ht="32.25" customHeight="1" x14ac:dyDescent="0.25">
      <c r="A640" s="76" t="s">
        <v>134</v>
      </c>
      <c r="B640" s="30">
        <v>14</v>
      </c>
      <c r="C640" s="28" t="s">
        <v>10</v>
      </c>
      <c r="D640" s="245" t="s">
        <v>230</v>
      </c>
      <c r="E640" s="246" t="s">
        <v>487</v>
      </c>
      <c r="F640" s="247" t="s">
        <v>488</v>
      </c>
      <c r="G640" s="28"/>
      <c r="H640" s="540">
        <f>SUM(H641)</f>
        <v>4381178</v>
      </c>
    </row>
    <row r="641" spans="1:8" ht="50.25" customHeight="1" x14ac:dyDescent="0.25">
      <c r="A641" s="86" t="s">
        <v>184</v>
      </c>
      <c r="B641" s="406">
        <v>14</v>
      </c>
      <c r="C641" s="2" t="s">
        <v>10</v>
      </c>
      <c r="D641" s="248" t="s">
        <v>234</v>
      </c>
      <c r="E641" s="249" t="s">
        <v>487</v>
      </c>
      <c r="F641" s="250" t="s">
        <v>488</v>
      </c>
      <c r="G641" s="2"/>
      <c r="H641" s="541">
        <f>SUM(H642)</f>
        <v>4381178</v>
      </c>
    </row>
    <row r="642" spans="1:8" ht="31.5" customHeight="1" x14ac:dyDescent="0.25">
      <c r="A642" s="86" t="s">
        <v>604</v>
      </c>
      <c r="B642" s="406">
        <v>14</v>
      </c>
      <c r="C642" s="2" t="s">
        <v>10</v>
      </c>
      <c r="D642" s="248" t="s">
        <v>234</v>
      </c>
      <c r="E642" s="249" t="s">
        <v>12</v>
      </c>
      <c r="F642" s="250" t="s">
        <v>488</v>
      </c>
      <c r="G642" s="2"/>
      <c r="H642" s="541">
        <f>SUM(H643)</f>
        <v>4381178</v>
      </c>
    </row>
    <row r="643" spans="1:8" ht="32.25" customHeight="1" x14ac:dyDescent="0.25">
      <c r="A643" s="86" t="s">
        <v>606</v>
      </c>
      <c r="B643" s="406">
        <v>14</v>
      </c>
      <c r="C643" s="2" t="s">
        <v>10</v>
      </c>
      <c r="D643" s="248" t="s">
        <v>234</v>
      </c>
      <c r="E643" s="249" t="s">
        <v>12</v>
      </c>
      <c r="F643" s="250" t="s">
        <v>605</v>
      </c>
      <c r="G643" s="2"/>
      <c r="H643" s="541">
        <f>SUM(H644)</f>
        <v>4381178</v>
      </c>
    </row>
    <row r="644" spans="1:8" ht="15.75" x14ac:dyDescent="0.25">
      <c r="A644" s="86" t="s">
        <v>21</v>
      </c>
      <c r="B644" s="406">
        <v>14</v>
      </c>
      <c r="C644" s="2" t="s">
        <v>10</v>
      </c>
      <c r="D644" s="248" t="s">
        <v>234</v>
      </c>
      <c r="E644" s="249" t="s">
        <v>12</v>
      </c>
      <c r="F644" s="250" t="s">
        <v>605</v>
      </c>
      <c r="G644" s="2" t="s">
        <v>70</v>
      </c>
      <c r="H644" s="543">
        <f>SUM(прил9!I374)</f>
        <v>4381178</v>
      </c>
    </row>
    <row r="645" spans="1:8" ht="15.75" x14ac:dyDescent="0.25">
      <c r="A645" s="88" t="s">
        <v>193</v>
      </c>
      <c r="B645" s="40">
        <v>14</v>
      </c>
      <c r="C645" s="23" t="s">
        <v>15</v>
      </c>
      <c r="D645" s="242"/>
      <c r="E645" s="243"/>
      <c r="F645" s="244"/>
      <c r="G645" s="23"/>
      <c r="H645" s="547">
        <f>SUM(H646)</f>
        <v>62000</v>
      </c>
    </row>
    <row r="646" spans="1:8" ht="33.75" customHeight="1" x14ac:dyDescent="0.25">
      <c r="A646" s="76" t="s">
        <v>134</v>
      </c>
      <c r="B646" s="30">
        <v>14</v>
      </c>
      <c r="C646" s="28" t="s">
        <v>15</v>
      </c>
      <c r="D646" s="245" t="s">
        <v>230</v>
      </c>
      <c r="E646" s="246" t="s">
        <v>487</v>
      </c>
      <c r="F646" s="247" t="s">
        <v>488</v>
      </c>
      <c r="G646" s="28"/>
      <c r="H646" s="540">
        <f>SUM(H647)</f>
        <v>62000</v>
      </c>
    </row>
    <row r="647" spans="1:8" ht="50.25" customHeight="1" x14ac:dyDescent="0.25">
      <c r="A647" s="86" t="s">
        <v>184</v>
      </c>
      <c r="B647" s="406">
        <v>14</v>
      </c>
      <c r="C647" s="2" t="s">
        <v>15</v>
      </c>
      <c r="D647" s="248" t="s">
        <v>234</v>
      </c>
      <c r="E647" s="249" t="s">
        <v>487</v>
      </c>
      <c r="F647" s="250" t="s">
        <v>488</v>
      </c>
      <c r="G647" s="73"/>
      <c r="H647" s="541">
        <f>SUM(H648)</f>
        <v>62000</v>
      </c>
    </row>
    <row r="648" spans="1:8" ht="35.25" customHeight="1" x14ac:dyDescent="0.25">
      <c r="A648" s="416" t="s">
        <v>659</v>
      </c>
      <c r="B648" s="321">
        <v>14</v>
      </c>
      <c r="C648" s="36" t="s">
        <v>15</v>
      </c>
      <c r="D648" s="290" t="s">
        <v>234</v>
      </c>
      <c r="E648" s="291" t="s">
        <v>20</v>
      </c>
      <c r="F648" s="292" t="s">
        <v>488</v>
      </c>
      <c r="G648" s="73"/>
      <c r="H648" s="541">
        <f>SUM(H649)</f>
        <v>62000</v>
      </c>
    </row>
    <row r="649" spans="1:8" ht="47.25" customHeight="1" x14ac:dyDescent="0.25">
      <c r="A649" s="70" t="s">
        <v>661</v>
      </c>
      <c r="B649" s="321">
        <v>14</v>
      </c>
      <c r="C649" s="36" t="s">
        <v>15</v>
      </c>
      <c r="D649" s="290" t="s">
        <v>234</v>
      </c>
      <c r="E649" s="291" t="s">
        <v>20</v>
      </c>
      <c r="F649" s="292" t="s">
        <v>660</v>
      </c>
      <c r="G649" s="73"/>
      <c r="H649" s="541">
        <f>SUM(H650)</f>
        <v>62000</v>
      </c>
    </row>
    <row r="650" spans="1:8" ht="16.5" customHeight="1" x14ac:dyDescent="0.25">
      <c r="A650" s="417" t="s">
        <v>21</v>
      </c>
      <c r="B650" s="321">
        <v>14</v>
      </c>
      <c r="C650" s="36" t="s">
        <v>15</v>
      </c>
      <c r="D650" s="290" t="s">
        <v>234</v>
      </c>
      <c r="E650" s="291" t="s">
        <v>20</v>
      </c>
      <c r="F650" s="292" t="s">
        <v>660</v>
      </c>
      <c r="G650" s="2" t="s">
        <v>70</v>
      </c>
      <c r="H650" s="516">
        <f>SUM(прил9!I380)</f>
        <v>62000</v>
      </c>
    </row>
    <row r="651" spans="1:8" ht="15.75" x14ac:dyDescent="0.25">
      <c r="H651" s="595"/>
    </row>
  </sheetData>
  <mergeCells count="3">
    <mergeCell ref="A10:G12"/>
    <mergeCell ref="D14:F14"/>
    <mergeCell ref="I206:K206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style="593" customWidth="1"/>
    <col min="9" max="9" width="13.5703125" style="593" customWidth="1"/>
  </cols>
  <sheetData>
    <row r="1" spans="1:9" x14ac:dyDescent="0.25">
      <c r="C1" s="448" t="s">
        <v>865</v>
      </c>
      <c r="D1" s="448"/>
      <c r="E1" s="448"/>
      <c r="F1" s="1"/>
    </row>
    <row r="2" spans="1:9" x14ac:dyDescent="0.25">
      <c r="C2" s="448" t="s">
        <v>7</v>
      </c>
      <c r="D2" s="448"/>
      <c r="E2" s="448"/>
    </row>
    <row r="3" spans="1:9" x14ac:dyDescent="0.25">
      <c r="C3" s="448" t="s">
        <v>6</v>
      </c>
      <c r="D3" s="448"/>
      <c r="E3" s="448"/>
    </row>
    <row r="4" spans="1:9" x14ac:dyDescent="0.25">
      <c r="C4" s="448" t="s">
        <v>104</v>
      </c>
      <c r="D4" s="448"/>
      <c r="E4" s="448"/>
    </row>
    <row r="5" spans="1:9" x14ac:dyDescent="0.25">
      <c r="C5" s="448" t="s">
        <v>1083</v>
      </c>
      <c r="D5" s="448"/>
      <c r="E5" s="448"/>
    </row>
    <row r="6" spans="1:9" x14ac:dyDescent="0.25">
      <c r="C6" s="448" t="s">
        <v>1084</v>
      </c>
      <c r="D6" s="448"/>
      <c r="E6" s="448"/>
    </row>
    <row r="7" spans="1:9" x14ac:dyDescent="0.25">
      <c r="C7" s="4" t="s">
        <v>1133</v>
      </c>
      <c r="D7" s="4"/>
      <c r="E7" s="4"/>
    </row>
    <row r="8" spans="1:9" x14ac:dyDescent="0.25">
      <c r="C8" s="448" t="s">
        <v>1199</v>
      </c>
      <c r="D8" s="448"/>
      <c r="E8" s="448"/>
    </row>
    <row r="9" spans="1:9" x14ac:dyDescent="0.25">
      <c r="C9" s="448"/>
      <c r="D9" s="448"/>
      <c r="E9" s="448"/>
    </row>
    <row r="10" spans="1:9" ht="18.75" customHeight="1" x14ac:dyDescent="0.25">
      <c r="A10" s="650" t="s">
        <v>1085</v>
      </c>
      <c r="B10" s="650"/>
      <c r="C10" s="650"/>
      <c r="D10" s="650"/>
      <c r="E10" s="650"/>
      <c r="F10" s="650"/>
      <c r="G10" s="650"/>
    </row>
    <row r="11" spans="1:9" ht="18.75" customHeight="1" x14ac:dyDescent="0.25">
      <c r="A11" s="650"/>
      <c r="B11" s="650"/>
      <c r="C11" s="650"/>
      <c r="D11" s="650"/>
      <c r="E11" s="650"/>
      <c r="F11" s="650"/>
      <c r="G11" s="650"/>
    </row>
    <row r="12" spans="1:9" ht="63" customHeight="1" x14ac:dyDescent="0.25">
      <c r="A12" s="650"/>
      <c r="B12" s="650"/>
      <c r="C12" s="650"/>
      <c r="D12" s="650"/>
      <c r="E12" s="650"/>
      <c r="F12" s="650"/>
      <c r="G12" s="650"/>
    </row>
    <row r="13" spans="1:9" ht="15.75" x14ac:dyDescent="0.25">
      <c r="B13" s="425"/>
      <c r="I13" s="593" t="s">
        <v>633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51" t="s">
        <v>3</v>
      </c>
      <c r="E14" s="652"/>
      <c r="F14" s="653"/>
      <c r="G14" s="50" t="s">
        <v>4</v>
      </c>
      <c r="H14" s="542" t="s">
        <v>5</v>
      </c>
      <c r="I14" s="542" t="s">
        <v>5</v>
      </c>
    </row>
    <row r="15" spans="1:9" ht="15.75" x14ac:dyDescent="0.25">
      <c r="A15" s="83" t="s">
        <v>8</v>
      </c>
      <c r="B15" s="38"/>
      <c r="C15" s="38"/>
      <c r="D15" s="236"/>
      <c r="E15" s="237"/>
      <c r="F15" s="238"/>
      <c r="G15" s="38"/>
      <c r="H15" s="537">
        <f>SUM(H16,H168,H181,H246,H291,H446,H508,H623,H630,H502,H643)</f>
        <v>281930952</v>
      </c>
      <c r="I15" s="537">
        <f>SUM(I16,I168,I181,I246,I291,I446,I508,I623,I630,I502,I643)</f>
        <v>283968965</v>
      </c>
    </row>
    <row r="16" spans="1:9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94">
        <f>SUM(H17,H22,H37,H79,H96,H101)</f>
        <v>27923759</v>
      </c>
      <c r="I16" s="594">
        <f>SUM(I17,I22,I37,I79,I96,I101)</f>
        <v>27861076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47">
        <f t="shared" ref="H17:I20" si="0">SUM(H18)</f>
        <v>1372907</v>
      </c>
      <c r="I17" s="547">
        <f t="shared" si="0"/>
        <v>1372907</v>
      </c>
    </row>
    <row r="18" spans="1:9" ht="18.75" customHeight="1" x14ac:dyDescent="0.25">
      <c r="A18" s="27" t="s">
        <v>115</v>
      </c>
      <c r="B18" s="28" t="s">
        <v>10</v>
      </c>
      <c r="C18" s="28" t="s">
        <v>12</v>
      </c>
      <c r="D18" s="245" t="s">
        <v>489</v>
      </c>
      <c r="E18" s="246" t="s">
        <v>487</v>
      </c>
      <c r="F18" s="247" t="s">
        <v>488</v>
      </c>
      <c r="G18" s="28"/>
      <c r="H18" s="540">
        <f t="shared" si="0"/>
        <v>1372907</v>
      </c>
      <c r="I18" s="540">
        <f t="shared" si="0"/>
        <v>1372907</v>
      </c>
    </row>
    <row r="19" spans="1:9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487</v>
      </c>
      <c r="F19" s="250" t="s">
        <v>488</v>
      </c>
      <c r="G19" s="2"/>
      <c r="H19" s="541">
        <f t="shared" si="0"/>
        <v>1372907</v>
      </c>
      <c r="I19" s="541">
        <f t="shared" si="0"/>
        <v>1372907</v>
      </c>
    </row>
    <row r="20" spans="1:9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487</v>
      </c>
      <c r="F20" s="250" t="s">
        <v>492</v>
      </c>
      <c r="G20" s="2"/>
      <c r="H20" s="541">
        <f t="shared" si="0"/>
        <v>1372907</v>
      </c>
      <c r="I20" s="541">
        <f t="shared" si="0"/>
        <v>1372907</v>
      </c>
    </row>
    <row r="21" spans="1:9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487</v>
      </c>
      <c r="F21" s="250" t="s">
        <v>492</v>
      </c>
      <c r="G21" s="2" t="s">
        <v>13</v>
      </c>
      <c r="H21" s="542">
        <f>SUM(прил10!I21)</f>
        <v>1372907</v>
      </c>
      <c r="I21" s="542">
        <f>SUM(прил10!J21)</f>
        <v>1372907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47">
        <f>SUM(H23,H28,H32)</f>
        <v>1014332</v>
      </c>
      <c r="I22" s="547">
        <f>SUM(I23,I28,I32)</f>
        <v>1014332</v>
      </c>
    </row>
    <row r="23" spans="1:9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490</v>
      </c>
      <c r="E23" s="258" t="s">
        <v>487</v>
      </c>
      <c r="F23" s="259" t="s">
        <v>488</v>
      </c>
      <c r="G23" s="28"/>
      <c r="H23" s="540">
        <f t="shared" ref="H23:I26" si="1">SUM(H24)</f>
        <v>60000</v>
      </c>
      <c r="I23" s="540">
        <f t="shared" si="1"/>
        <v>60000</v>
      </c>
    </row>
    <row r="24" spans="1:9" ht="48.75" customHeight="1" x14ac:dyDescent="0.25">
      <c r="A24" s="77" t="s">
        <v>118</v>
      </c>
      <c r="B24" s="2" t="s">
        <v>10</v>
      </c>
      <c r="C24" s="2" t="s">
        <v>15</v>
      </c>
      <c r="D24" s="260" t="s">
        <v>491</v>
      </c>
      <c r="E24" s="261" t="s">
        <v>487</v>
      </c>
      <c r="F24" s="262" t="s">
        <v>488</v>
      </c>
      <c r="G24" s="44"/>
      <c r="H24" s="541">
        <f t="shared" si="1"/>
        <v>60000</v>
      </c>
      <c r="I24" s="541">
        <f t="shared" si="1"/>
        <v>60000</v>
      </c>
    </row>
    <row r="25" spans="1:9" ht="49.5" customHeight="1" x14ac:dyDescent="0.25">
      <c r="A25" s="77" t="s">
        <v>494</v>
      </c>
      <c r="B25" s="2" t="s">
        <v>10</v>
      </c>
      <c r="C25" s="2" t="s">
        <v>15</v>
      </c>
      <c r="D25" s="260" t="s">
        <v>491</v>
      </c>
      <c r="E25" s="261" t="s">
        <v>10</v>
      </c>
      <c r="F25" s="262" t="s">
        <v>488</v>
      </c>
      <c r="G25" s="44"/>
      <c r="H25" s="541">
        <f t="shared" si="1"/>
        <v>60000</v>
      </c>
      <c r="I25" s="541">
        <f t="shared" si="1"/>
        <v>60000</v>
      </c>
    </row>
    <row r="26" spans="1:9" ht="18.75" customHeight="1" x14ac:dyDescent="0.25">
      <c r="A26" s="77" t="s">
        <v>119</v>
      </c>
      <c r="B26" s="2" t="s">
        <v>10</v>
      </c>
      <c r="C26" s="2" t="s">
        <v>15</v>
      </c>
      <c r="D26" s="260" t="s">
        <v>491</v>
      </c>
      <c r="E26" s="261" t="s">
        <v>10</v>
      </c>
      <c r="F26" s="262" t="s">
        <v>493</v>
      </c>
      <c r="G26" s="44"/>
      <c r="H26" s="541">
        <f t="shared" si="1"/>
        <v>60000</v>
      </c>
      <c r="I26" s="541">
        <f t="shared" si="1"/>
        <v>60000</v>
      </c>
    </row>
    <row r="27" spans="1:9" ht="34.5" customHeight="1" x14ac:dyDescent="0.25">
      <c r="A27" s="87" t="s">
        <v>673</v>
      </c>
      <c r="B27" s="2" t="s">
        <v>10</v>
      </c>
      <c r="C27" s="2" t="s">
        <v>15</v>
      </c>
      <c r="D27" s="260" t="s">
        <v>491</v>
      </c>
      <c r="E27" s="261" t="s">
        <v>10</v>
      </c>
      <c r="F27" s="262" t="s">
        <v>493</v>
      </c>
      <c r="G27" s="2" t="s">
        <v>16</v>
      </c>
      <c r="H27" s="543">
        <f>SUM(прил10!I372)</f>
        <v>60000</v>
      </c>
      <c r="I27" s="543">
        <f>SUM(прил10!J372)</f>
        <v>60000</v>
      </c>
    </row>
    <row r="28" spans="1:9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487</v>
      </c>
      <c r="F28" s="247" t="s">
        <v>488</v>
      </c>
      <c r="G28" s="28"/>
      <c r="H28" s="540">
        <f t="shared" ref="H28:I30" si="2">SUM(H29)</f>
        <v>456459</v>
      </c>
      <c r="I28" s="540">
        <f t="shared" si="2"/>
        <v>456459</v>
      </c>
    </row>
    <row r="29" spans="1:9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487</v>
      </c>
      <c r="F29" s="250" t="s">
        <v>488</v>
      </c>
      <c r="G29" s="2"/>
      <c r="H29" s="541">
        <f t="shared" si="2"/>
        <v>456459</v>
      </c>
      <c r="I29" s="541">
        <f t="shared" si="2"/>
        <v>456459</v>
      </c>
    </row>
    <row r="30" spans="1:9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487</v>
      </c>
      <c r="F30" s="250" t="s">
        <v>492</v>
      </c>
      <c r="G30" s="2"/>
      <c r="H30" s="541">
        <f t="shared" si="2"/>
        <v>456459</v>
      </c>
      <c r="I30" s="541">
        <f t="shared" si="2"/>
        <v>456459</v>
      </c>
    </row>
    <row r="31" spans="1:9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487</v>
      </c>
      <c r="F31" s="250" t="s">
        <v>492</v>
      </c>
      <c r="G31" s="2" t="s">
        <v>13</v>
      </c>
      <c r="H31" s="542">
        <f>SUM(прил10!I376)</f>
        <v>456459</v>
      </c>
      <c r="I31" s="542">
        <f>SUM(прил10!J376)</f>
        <v>456459</v>
      </c>
    </row>
    <row r="32" spans="1:9" ht="33.75" hidden="1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487</v>
      </c>
      <c r="F32" s="247" t="s">
        <v>488</v>
      </c>
      <c r="G32" s="28"/>
      <c r="H32" s="540">
        <f>SUM(H33)</f>
        <v>497873</v>
      </c>
      <c r="I32" s="540">
        <f>SUM(I33)</f>
        <v>497873</v>
      </c>
    </row>
    <row r="33" spans="1:9" ht="16.5" hidden="1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487</v>
      </c>
      <c r="F33" s="250" t="s">
        <v>488</v>
      </c>
      <c r="G33" s="2"/>
      <c r="H33" s="541">
        <f>SUM(H34)</f>
        <v>497873</v>
      </c>
      <c r="I33" s="541">
        <f>SUM(I34)</f>
        <v>497873</v>
      </c>
    </row>
    <row r="34" spans="1:9" ht="33.75" hidden="1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487</v>
      </c>
      <c r="F34" s="250" t="s">
        <v>492</v>
      </c>
      <c r="G34" s="2"/>
      <c r="H34" s="541">
        <f>SUM(H35:H36)</f>
        <v>497873</v>
      </c>
      <c r="I34" s="541">
        <f>SUM(I35:I36)</f>
        <v>497873</v>
      </c>
    </row>
    <row r="35" spans="1:9" ht="47.25" hidden="1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487</v>
      </c>
      <c r="F35" s="250" t="s">
        <v>492</v>
      </c>
      <c r="G35" s="2" t="s">
        <v>13</v>
      </c>
      <c r="H35" s="542">
        <f>SUM(прил10!I380)</f>
        <v>497873</v>
      </c>
      <c r="I35" s="542">
        <f>SUM(прил10!J380)</f>
        <v>497873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48" t="s">
        <v>238</v>
      </c>
      <c r="E36" s="249" t="s">
        <v>487</v>
      </c>
      <c r="F36" s="250" t="s">
        <v>492</v>
      </c>
      <c r="G36" s="2" t="s">
        <v>17</v>
      </c>
      <c r="H36" s="542">
        <f>SUM(прил10!I381)</f>
        <v>0</v>
      </c>
      <c r="I36" s="542">
        <f>SUM(прил10!J381)</f>
        <v>0</v>
      </c>
    </row>
    <row r="37" spans="1:9" ht="48.75" customHeight="1" x14ac:dyDescent="0.25">
      <c r="A37" s="88" t="s">
        <v>19</v>
      </c>
      <c r="B37" s="23" t="s">
        <v>10</v>
      </c>
      <c r="C37" s="23" t="s">
        <v>20</v>
      </c>
      <c r="D37" s="242"/>
      <c r="E37" s="243"/>
      <c r="F37" s="244"/>
      <c r="G37" s="23"/>
      <c r="H37" s="547">
        <f>SUM(H38,H52,H57,H62,H69,H74+H45)</f>
        <v>15288926</v>
      </c>
      <c r="I37" s="547">
        <f>SUM(I38,I52,I57,I62,I69,I74+I45)</f>
        <v>15288926</v>
      </c>
    </row>
    <row r="38" spans="1:9" ht="36.75" customHeight="1" x14ac:dyDescent="0.25">
      <c r="A38" s="76" t="s">
        <v>124</v>
      </c>
      <c r="B38" s="28" t="s">
        <v>10</v>
      </c>
      <c r="C38" s="28" t="s">
        <v>20</v>
      </c>
      <c r="D38" s="251" t="s">
        <v>199</v>
      </c>
      <c r="E38" s="252" t="s">
        <v>487</v>
      </c>
      <c r="F38" s="253" t="s">
        <v>488</v>
      </c>
      <c r="G38" s="28"/>
      <c r="H38" s="540">
        <f>SUM(H39)</f>
        <v>884600</v>
      </c>
      <c r="I38" s="540">
        <f>SUM(I39)</f>
        <v>884600</v>
      </c>
    </row>
    <row r="39" spans="1:9" ht="66.75" customHeight="1" x14ac:dyDescent="0.25">
      <c r="A39" s="77" t="s">
        <v>125</v>
      </c>
      <c r="B39" s="2" t="s">
        <v>10</v>
      </c>
      <c r="C39" s="2" t="s">
        <v>20</v>
      </c>
      <c r="D39" s="263" t="s">
        <v>232</v>
      </c>
      <c r="E39" s="264" t="s">
        <v>487</v>
      </c>
      <c r="F39" s="265" t="s">
        <v>488</v>
      </c>
      <c r="G39" s="2"/>
      <c r="H39" s="541">
        <f>SUM(H40)</f>
        <v>884600</v>
      </c>
      <c r="I39" s="541">
        <f>SUM(I40)</f>
        <v>884600</v>
      </c>
    </row>
    <row r="40" spans="1:9" ht="33.75" customHeight="1" x14ac:dyDescent="0.25">
      <c r="A40" s="77" t="s">
        <v>495</v>
      </c>
      <c r="B40" s="2" t="s">
        <v>10</v>
      </c>
      <c r="C40" s="2" t="s">
        <v>20</v>
      </c>
      <c r="D40" s="263" t="s">
        <v>232</v>
      </c>
      <c r="E40" s="264" t="s">
        <v>10</v>
      </c>
      <c r="F40" s="265" t="s">
        <v>488</v>
      </c>
      <c r="G40" s="2"/>
      <c r="H40" s="541">
        <f>SUM(H41+H43)</f>
        <v>884600</v>
      </c>
      <c r="I40" s="541">
        <f>SUM(I41+I43)</f>
        <v>884600</v>
      </c>
    </row>
    <row r="41" spans="1:9" ht="47.25" customHeight="1" x14ac:dyDescent="0.25">
      <c r="A41" s="86" t="s">
        <v>87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496</v>
      </c>
      <c r="G41" s="2"/>
      <c r="H41" s="541">
        <f>SUM(H42)</f>
        <v>876600</v>
      </c>
      <c r="I41" s="541">
        <f>SUM(I42)</f>
        <v>876600</v>
      </c>
    </row>
    <row r="42" spans="1:9" ht="49.5" customHeight="1" x14ac:dyDescent="0.25">
      <c r="A42" s="86" t="s">
        <v>86</v>
      </c>
      <c r="B42" s="2" t="s">
        <v>10</v>
      </c>
      <c r="C42" s="2" t="s">
        <v>20</v>
      </c>
      <c r="D42" s="266" t="s">
        <v>232</v>
      </c>
      <c r="E42" s="267" t="s">
        <v>10</v>
      </c>
      <c r="F42" s="268" t="s">
        <v>496</v>
      </c>
      <c r="G42" s="2" t="s">
        <v>13</v>
      </c>
      <c r="H42" s="542">
        <f>SUM(прил10!I27)</f>
        <v>876600</v>
      </c>
      <c r="I42" s="542">
        <f>SUM(прил10!J27)</f>
        <v>876600</v>
      </c>
    </row>
    <row r="43" spans="1:9" ht="31.5" customHeight="1" x14ac:dyDescent="0.25">
      <c r="A43" s="81" t="s">
        <v>114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497</v>
      </c>
      <c r="G43" s="2"/>
      <c r="H43" s="541">
        <f>SUM(H44)</f>
        <v>8000</v>
      </c>
      <c r="I43" s="541">
        <f>SUM(I44)</f>
        <v>8000</v>
      </c>
    </row>
    <row r="44" spans="1:9" ht="30.75" customHeight="1" x14ac:dyDescent="0.25">
      <c r="A44" s="91" t="s">
        <v>673</v>
      </c>
      <c r="B44" s="2" t="s">
        <v>10</v>
      </c>
      <c r="C44" s="2" t="s">
        <v>20</v>
      </c>
      <c r="D44" s="263" t="s">
        <v>232</v>
      </c>
      <c r="E44" s="264" t="s">
        <v>10</v>
      </c>
      <c r="F44" s="265" t="s">
        <v>497</v>
      </c>
      <c r="G44" s="2" t="s">
        <v>16</v>
      </c>
      <c r="H44" s="542">
        <f>SUM(прил10!I29)</f>
        <v>8000</v>
      </c>
      <c r="I44" s="542">
        <f>SUM(прил10!J29)</f>
        <v>8000</v>
      </c>
    </row>
    <row r="45" spans="1:9" ht="49.5" customHeight="1" x14ac:dyDescent="0.25">
      <c r="A45" s="27" t="s">
        <v>138</v>
      </c>
      <c r="B45" s="28" t="s">
        <v>10</v>
      </c>
      <c r="C45" s="28" t="s">
        <v>20</v>
      </c>
      <c r="D45" s="257" t="s">
        <v>513</v>
      </c>
      <c r="E45" s="258" t="s">
        <v>487</v>
      </c>
      <c r="F45" s="259" t="s">
        <v>488</v>
      </c>
      <c r="G45" s="28"/>
      <c r="H45" s="540">
        <f>SUM(H46)</f>
        <v>211250</v>
      </c>
      <c r="I45" s="540">
        <f>SUM(I46)</f>
        <v>211250</v>
      </c>
    </row>
    <row r="46" spans="1:9" ht="66" customHeight="1" x14ac:dyDescent="0.25">
      <c r="A46" s="55" t="s">
        <v>139</v>
      </c>
      <c r="B46" s="2" t="s">
        <v>10</v>
      </c>
      <c r="C46" s="2" t="s">
        <v>20</v>
      </c>
      <c r="D46" s="260" t="s">
        <v>616</v>
      </c>
      <c r="E46" s="261" t="s">
        <v>487</v>
      </c>
      <c r="F46" s="262" t="s">
        <v>488</v>
      </c>
      <c r="G46" s="44"/>
      <c r="H46" s="541">
        <f>SUM(H47)</f>
        <v>211250</v>
      </c>
      <c r="I46" s="541">
        <f>SUM(I47)</f>
        <v>211250</v>
      </c>
    </row>
    <row r="47" spans="1:9" ht="48.75" customHeight="1" x14ac:dyDescent="0.25">
      <c r="A47" s="77" t="s">
        <v>514</v>
      </c>
      <c r="B47" s="2" t="s">
        <v>10</v>
      </c>
      <c r="C47" s="2" t="s">
        <v>20</v>
      </c>
      <c r="D47" s="260" t="s">
        <v>616</v>
      </c>
      <c r="E47" s="261" t="s">
        <v>10</v>
      </c>
      <c r="F47" s="262" t="s">
        <v>488</v>
      </c>
      <c r="G47" s="44"/>
      <c r="H47" s="541">
        <f>SUM(H48+H50)</f>
        <v>211250</v>
      </c>
      <c r="I47" s="541">
        <f>SUM(I48+I50)</f>
        <v>211250</v>
      </c>
    </row>
    <row r="48" spans="1:9" ht="17.25" hidden="1" customHeight="1" x14ac:dyDescent="0.25">
      <c r="A48" s="77" t="s">
        <v>950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951</v>
      </c>
      <c r="G48" s="44"/>
      <c r="H48" s="541">
        <f>SUM(H49)</f>
        <v>0</v>
      </c>
      <c r="I48" s="541">
        <f>SUM(I49)</f>
        <v>0</v>
      </c>
    </row>
    <row r="49" spans="1:9" ht="31.5" hidden="1" customHeight="1" x14ac:dyDescent="0.25">
      <c r="A49" s="87" t="s">
        <v>673</v>
      </c>
      <c r="B49" s="2" t="s">
        <v>10</v>
      </c>
      <c r="C49" s="2" t="s">
        <v>20</v>
      </c>
      <c r="D49" s="260" t="s">
        <v>211</v>
      </c>
      <c r="E49" s="261" t="s">
        <v>10</v>
      </c>
      <c r="F49" s="262" t="s">
        <v>951</v>
      </c>
      <c r="G49" s="44" t="s">
        <v>16</v>
      </c>
      <c r="H49" s="543">
        <f>SUM(прил10!I34)</f>
        <v>0</v>
      </c>
      <c r="I49" s="543">
        <f>SUM(прил10!J34)</f>
        <v>0</v>
      </c>
    </row>
    <row r="50" spans="1:9" ht="17.25" customHeight="1" x14ac:dyDescent="0.25">
      <c r="A50" s="77" t="s">
        <v>618</v>
      </c>
      <c r="B50" s="2" t="s">
        <v>10</v>
      </c>
      <c r="C50" s="2" t="s">
        <v>20</v>
      </c>
      <c r="D50" s="260" t="s">
        <v>211</v>
      </c>
      <c r="E50" s="261" t="s">
        <v>10</v>
      </c>
      <c r="F50" s="262" t="s">
        <v>617</v>
      </c>
      <c r="G50" s="44"/>
      <c r="H50" s="541">
        <f>SUM(H51)</f>
        <v>211250</v>
      </c>
      <c r="I50" s="541">
        <f>SUM(I51)</f>
        <v>211250</v>
      </c>
    </row>
    <row r="51" spans="1:9" ht="30.75" customHeight="1" x14ac:dyDescent="0.25">
      <c r="A51" s="87" t="s">
        <v>673</v>
      </c>
      <c r="B51" s="2" t="s">
        <v>10</v>
      </c>
      <c r="C51" s="2" t="s">
        <v>20</v>
      </c>
      <c r="D51" s="260" t="s">
        <v>211</v>
      </c>
      <c r="E51" s="261" t="s">
        <v>10</v>
      </c>
      <c r="F51" s="262" t="s">
        <v>617</v>
      </c>
      <c r="G51" s="2" t="s">
        <v>16</v>
      </c>
      <c r="H51" s="543">
        <f>SUM(прил10!I36)</f>
        <v>211250</v>
      </c>
      <c r="I51" s="543">
        <f>SUM(прил10!J36)</f>
        <v>211250</v>
      </c>
    </row>
    <row r="52" spans="1:9" ht="35.25" customHeight="1" x14ac:dyDescent="0.25">
      <c r="A52" s="76" t="s">
        <v>117</v>
      </c>
      <c r="B52" s="28" t="s">
        <v>10</v>
      </c>
      <c r="C52" s="28" t="s">
        <v>20</v>
      </c>
      <c r="D52" s="257" t="s">
        <v>490</v>
      </c>
      <c r="E52" s="258" t="s">
        <v>487</v>
      </c>
      <c r="F52" s="259" t="s">
        <v>488</v>
      </c>
      <c r="G52" s="28"/>
      <c r="H52" s="540">
        <f t="shared" ref="H52:I55" si="3">SUM(H53)</f>
        <v>799081</v>
      </c>
      <c r="I52" s="540">
        <f t="shared" si="3"/>
        <v>799081</v>
      </c>
    </row>
    <row r="53" spans="1:9" ht="62.25" customHeight="1" x14ac:dyDescent="0.25">
      <c r="A53" s="77" t="s">
        <v>130</v>
      </c>
      <c r="B53" s="2" t="s">
        <v>10</v>
      </c>
      <c r="C53" s="2" t="s">
        <v>20</v>
      </c>
      <c r="D53" s="260" t="s">
        <v>491</v>
      </c>
      <c r="E53" s="261" t="s">
        <v>487</v>
      </c>
      <c r="F53" s="262" t="s">
        <v>488</v>
      </c>
      <c r="G53" s="44"/>
      <c r="H53" s="541">
        <f t="shared" si="3"/>
        <v>799081</v>
      </c>
      <c r="I53" s="541">
        <f t="shared" si="3"/>
        <v>799081</v>
      </c>
    </row>
    <row r="54" spans="1:9" ht="49.5" customHeight="1" x14ac:dyDescent="0.25">
      <c r="A54" s="77" t="s">
        <v>494</v>
      </c>
      <c r="B54" s="2" t="s">
        <v>10</v>
      </c>
      <c r="C54" s="2" t="s">
        <v>20</v>
      </c>
      <c r="D54" s="260" t="s">
        <v>491</v>
      </c>
      <c r="E54" s="261" t="s">
        <v>10</v>
      </c>
      <c r="F54" s="262" t="s">
        <v>488</v>
      </c>
      <c r="G54" s="44"/>
      <c r="H54" s="541">
        <f t="shared" si="3"/>
        <v>799081</v>
      </c>
      <c r="I54" s="541">
        <f t="shared" si="3"/>
        <v>799081</v>
      </c>
    </row>
    <row r="55" spans="1:9" ht="17.25" customHeight="1" x14ac:dyDescent="0.25">
      <c r="A55" s="77" t="s">
        <v>119</v>
      </c>
      <c r="B55" s="2" t="s">
        <v>10</v>
      </c>
      <c r="C55" s="2" t="s">
        <v>20</v>
      </c>
      <c r="D55" s="260" t="s">
        <v>491</v>
      </c>
      <c r="E55" s="261" t="s">
        <v>10</v>
      </c>
      <c r="F55" s="262" t="s">
        <v>493</v>
      </c>
      <c r="G55" s="44"/>
      <c r="H55" s="541">
        <f t="shared" si="3"/>
        <v>799081</v>
      </c>
      <c r="I55" s="541">
        <f t="shared" si="3"/>
        <v>799081</v>
      </c>
    </row>
    <row r="56" spans="1:9" ht="33" customHeight="1" x14ac:dyDescent="0.25">
      <c r="A56" s="87" t="s">
        <v>673</v>
      </c>
      <c r="B56" s="2" t="s">
        <v>10</v>
      </c>
      <c r="C56" s="2" t="s">
        <v>20</v>
      </c>
      <c r="D56" s="260" t="s">
        <v>491</v>
      </c>
      <c r="E56" s="261" t="s">
        <v>10</v>
      </c>
      <c r="F56" s="262" t="s">
        <v>493</v>
      </c>
      <c r="G56" s="2" t="s">
        <v>16</v>
      </c>
      <c r="H56" s="543">
        <f>SUM(прил10!I41)</f>
        <v>799081</v>
      </c>
      <c r="I56" s="543">
        <f>SUM(прил10!J41)</f>
        <v>799081</v>
      </c>
    </row>
    <row r="57" spans="1:9" ht="38.25" customHeight="1" x14ac:dyDescent="0.25">
      <c r="A57" s="76" t="s">
        <v>131</v>
      </c>
      <c r="B57" s="28" t="s">
        <v>10</v>
      </c>
      <c r="C57" s="28" t="s">
        <v>20</v>
      </c>
      <c r="D57" s="245" t="s">
        <v>499</v>
      </c>
      <c r="E57" s="246" t="s">
        <v>487</v>
      </c>
      <c r="F57" s="247" t="s">
        <v>488</v>
      </c>
      <c r="G57" s="28"/>
      <c r="H57" s="540">
        <f t="shared" ref="H57:I60" si="4">SUM(H58)</f>
        <v>192826</v>
      </c>
      <c r="I57" s="540">
        <f t="shared" si="4"/>
        <v>192826</v>
      </c>
    </row>
    <row r="58" spans="1:9" ht="50.25" customHeight="1" x14ac:dyDescent="0.25">
      <c r="A58" s="77" t="s">
        <v>678</v>
      </c>
      <c r="B58" s="2" t="s">
        <v>10</v>
      </c>
      <c r="C58" s="2" t="s">
        <v>20</v>
      </c>
      <c r="D58" s="248" t="s">
        <v>203</v>
      </c>
      <c r="E58" s="249" t="s">
        <v>487</v>
      </c>
      <c r="F58" s="250" t="s">
        <v>488</v>
      </c>
      <c r="G58" s="2"/>
      <c r="H58" s="541">
        <f t="shared" si="4"/>
        <v>192826</v>
      </c>
      <c r="I58" s="541">
        <f t="shared" si="4"/>
        <v>192826</v>
      </c>
    </row>
    <row r="59" spans="1:9" ht="33.75" customHeight="1" x14ac:dyDescent="0.25">
      <c r="A59" s="77" t="s">
        <v>498</v>
      </c>
      <c r="B59" s="2" t="s">
        <v>10</v>
      </c>
      <c r="C59" s="2" t="s">
        <v>20</v>
      </c>
      <c r="D59" s="248" t="s">
        <v>203</v>
      </c>
      <c r="E59" s="249" t="s">
        <v>10</v>
      </c>
      <c r="F59" s="250" t="s">
        <v>488</v>
      </c>
      <c r="G59" s="2"/>
      <c r="H59" s="541">
        <f t="shared" si="4"/>
        <v>192826</v>
      </c>
      <c r="I59" s="541">
        <f t="shared" si="4"/>
        <v>192826</v>
      </c>
    </row>
    <row r="60" spans="1:9" ht="18" customHeight="1" x14ac:dyDescent="0.25">
      <c r="A60" s="90" t="s">
        <v>90</v>
      </c>
      <c r="B60" s="2" t="s">
        <v>10</v>
      </c>
      <c r="C60" s="2" t="s">
        <v>20</v>
      </c>
      <c r="D60" s="248" t="s">
        <v>203</v>
      </c>
      <c r="E60" s="249" t="s">
        <v>10</v>
      </c>
      <c r="F60" s="250" t="s">
        <v>500</v>
      </c>
      <c r="G60" s="2"/>
      <c r="H60" s="541">
        <f t="shared" si="4"/>
        <v>192826</v>
      </c>
      <c r="I60" s="541">
        <f t="shared" si="4"/>
        <v>192826</v>
      </c>
    </row>
    <row r="61" spans="1:9" ht="48.75" customHeight="1" x14ac:dyDescent="0.25">
      <c r="A61" s="86" t="s">
        <v>86</v>
      </c>
      <c r="B61" s="2" t="s">
        <v>10</v>
      </c>
      <c r="C61" s="2" t="s">
        <v>20</v>
      </c>
      <c r="D61" s="248" t="s">
        <v>203</v>
      </c>
      <c r="E61" s="249" t="s">
        <v>10</v>
      </c>
      <c r="F61" s="250" t="s">
        <v>500</v>
      </c>
      <c r="G61" s="2" t="s">
        <v>13</v>
      </c>
      <c r="H61" s="543">
        <f>SUM(прил10!I46)</f>
        <v>192826</v>
      </c>
      <c r="I61" s="543">
        <f>SUM(прил10!J46)</f>
        <v>192826</v>
      </c>
    </row>
    <row r="62" spans="1:9" ht="34.5" customHeight="1" x14ac:dyDescent="0.25">
      <c r="A62" s="96" t="s">
        <v>126</v>
      </c>
      <c r="B62" s="28" t="s">
        <v>10</v>
      </c>
      <c r="C62" s="28" t="s">
        <v>20</v>
      </c>
      <c r="D62" s="245" t="s">
        <v>502</v>
      </c>
      <c r="E62" s="246" t="s">
        <v>487</v>
      </c>
      <c r="F62" s="247" t="s">
        <v>488</v>
      </c>
      <c r="G62" s="28"/>
      <c r="H62" s="540">
        <f>SUM(H63)</f>
        <v>584400</v>
      </c>
      <c r="I62" s="540">
        <f>SUM(I63)</f>
        <v>584400</v>
      </c>
    </row>
    <row r="63" spans="1:9" ht="48.75" customHeight="1" x14ac:dyDescent="0.25">
      <c r="A63" s="91" t="s">
        <v>127</v>
      </c>
      <c r="B63" s="2" t="s">
        <v>10</v>
      </c>
      <c r="C63" s="2" t="s">
        <v>20</v>
      </c>
      <c r="D63" s="248" t="s">
        <v>204</v>
      </c>
      <c r="E63" s="249" t="s">
        <v>487</v>
      </c>
      <c r="F63" s="250" t="s">
        <v>488</v>
      </c>
      <c r="G63" s="2"/>
      <c r="H63" s="541">
        <f>SUM(H64)</f>
        <v>584400</v>
      </c>
      <c r="I63" s="541">
        <f>SUM(I64)</f>
        <v>584400</v>
      </c>
    </row>
    <row r="64" spans="1:9" ht="48.75" customHeight="1" x14ac:dyDescent="0.25">
      <c r="A64" s="92" t="s">
        <v>501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488</v>
      </c>
      <c r="G64" s="2"/>
      <c r="H64" s="541">
        <f>SUM(H65+H67)</f>
        <v>584400</v>
      </c>
      <c r="I64" s="541">
        <f>SUM(I65+I67)</f>
        <v>584400</v>
      </c>
    </row>
    <row r="65" spans="1:9" ht="47.25" x14ac:dyDescent="0.25">
      <c r="A65" s="86" t="s">
        <v>952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503</v>
      </c>
      <c r="G65" s="2"/>
      <c r="H65" s="541">
        <f>SUM(H66)</f>
        <v>292200</v>
      </c>
      <c r="I65" s="541">
        <f>SUM(I66)</f>
        <v>292200</v>
      </c>
    </row>
    <row r="66" spans="1:9" ht="45.75" customHeight="1" x14ac:dyDescent="0.25">
      <c r="A66" s="86" t="s">
        <v>86</v>
      </c>
      <c r="B66" s="2" t="s">
        <v>10</v>
      </c>
      <c r="C66" s="2" t="s">
        <v>20</v>
      </c>
      <c r="D66" s="248" t="s">
        <v>204</v>
      </c>
      <c r="E66" s="249" t="s">
        <v>10</v>
      </c>
      <c r="F66" s="250" t="s">
        <v>503</v>
      </c>
      <c r="G66" s="2" t="s">
        <v>13</v>
      </c>
      <c r="H66" s="542">
        <f>SUM(прил10!I51)</f>
        <v>292200</v>
      </c>
      <c r="I66" s="542">
        <f>SUM(прил10!J51)</f>
        <v>292200</v>
      </c>
    </row>
    <row r="67" spans="1:9" ht="31.5" x14ac:dyDescent="0.25">
      <c r="A67" s="86" t="s">
        <v>89</v>
      </c>
      <c r="B67" s="2" t="s">
        <v>10</v>
      </c>
      <c r="C67" s="2" t="s">
        <v>20</v>
      </c>
      <c r="D67" s="248" t="s">
        <v>204</v>
      </c>
      <c r="E67" s="249" t="s">
        <v>10</v>
      </c>
      <c r="F67" s="250" t="s">
        <v>504</v>
      </c>
      <c r="G67" s="2"/>
      <c r="H67" s="541">
        <f>SUM(H68)</f>
        <v>292200</v>
      </c>
      <c r="I67" s="541">
        <f>SUM(I68)</f>
        <v>292200</v>
      </c>
    </row>
    <row r="68" spans="1:9" ht="48.75" customHeight="1" x14ac:dyDescent="0.25">
      <c r="A68" s="86" t="s">
        <v>86</v>
      </c>
      <c r="B68" s="2" t="s">
        <v>10</v>
      </c>
      <c r="C68" s="2" t="s">
        <v>20</v>
      </c>
      <c r="D68" s="248" t="s">
        <v>204</v>
      </c>
      <c r="E68" s="249" t="s">
        <v>10</v>
      </c>
      <c r="F68" s="250" t="s">
        <v>504</v>
      </c>
      <c r="G68" s="2" t="s">
        <v>13</v>
      </c>
      <c r="H68" s="543">
        <f>SUM(прил10!I53)</f>
        <v>292200</v>
      </c>
      <c r="I68" s="543">
        <f>SUM(прил10!J53)</f>
        <v>292200</v>
      </c>
    </row>
    <row r="69" spans="1:9" ht="31.5" x14ac:dyDescent="0.25">
      <c r="A69" s="76" t="s">
        <v>128</v>
      </c>
      <c r="B69" s="28" t="s">
        <v>10</v>
      </c>
      <c r="C69" s="28" t="s">
        <v>20</v>
      </c>
      <c r="D69" s="245" t="s">
        <v>205</v>
      </c>
      <c r="E69" s="246" t="s">
        <v>487</v>
      </c>
      <c r="F69" s="247" t="s">
        <v>488</v>
      </c>
      <c r="G69" s="28"/>
      <c r="H69" s="540">
        <f t="shared" ref="H69:I72" si="5">SUM(H70)</f>
        <v>292200</v>
      </c>
      <c r="I69" s="540">
        <f t="shared" si="5"/>
        <v>292200</v>
      </c>
    </row>
    <row r="70" spans="1:9" ht="49.5" customHeight="1" x14ac:dyDescent="0.25">
      <c r="A70" s="77" t="s">
        <v>129</v>
      </c>
      <c r="B70" s="2" t="s">
        <v>10</v>
      </c>
      <c r="C70" s="2" t="s">
        <v>20</v>
      </c>
      <c r="D70" s="248" t="s">
        <v>206</v>
      </c>
      <c r="E70" s="249" t="s">
        <v>487</v>
      </c>
      <c r="F70" s="250" t="s">
        <v>488</v>
      </c>
      <c r="G70" s="44"/>
      <c r="H70" s="541">
        <f t="shared" si="5"/>
        <v>292200</v>
      </c>
      <c r="I70" s="541">
        <f t="shared" si="5"/>
        <v>292200</v>
      </c>
    </row>
    <row r="71" spans="1:9" ht="33" customHeight="1" x14ac:dyDescent="0.25">
      <c r="A71" s="77" t="s">
        <v>505</v>
      </c>
      <c r="B71" s="2" t="s">
        <v>10</v>
      </c>
      <c r="C71" s="2" t="s">
        <v>20</v>
      </c>
      <c r="D71" s="248" t="s">
        <v>206</v>
      </c>
      <c r="E71" s="249" t="s">
        <v>12</v>
      </c>
      <c r="F71" s="250" t="s">
        <v>488</v>
      </c>
      <c r="G71" s="44"/>
      <c r="H71" s="541">
        <f t="shared" si="5"/>
        <v>292200</v>
      </c>
      <c r="I71" s="541">
        <f t="shared" si="5"/>
        <v>292200</v>
      </c>
    </row>
    <row r="72" spans="1:9" ht="30.75" customHeight="1" x14ac:dyDescent="0.25">
      <c r="A72" s="3" t="s">
        <v>88</v>
      </c>
      <c r="B72" s="2" t="s">
        <v>10</v>
      </c>
      <c r="C72" s="2" t="s">
        <v>20</v>
      </c>
      <c r="D72" s="248" t="s">
        <v>206</v>
      </c>
      <c r="E72" s="249" t="s">
        <v>12</v>
      </c>
      <c r="F72" s="250" t="s">
        <v>506</v>
      </c>
      <c r="G72" s="2"/>
      <c r="H72" s="541">
        <f t="shared" si="5"/>
        <v>292200</v>
      </c>
      <c r="I72" s="541">
        <f t="shared" si="5"/>
        <v>292200</v>
      </c>
    </row>
    <row r="73" spans="1:9" ht="47.25" customHeight="1" x14ac:dyDescent="0.25">
      <c r="A73" s="86" t="s">
        <v>86</v>
      </c>
      <c r="B73" s="2" t="s">
        <v>10</v>
      </c>
      <c r="C73" s="2" t="s">
        <v>20</v>
      </c>
      <c r="D73" s="248" t="s">
        <v>206</v>
      </c>
      <c r="E73" s="249" t="s">
        <v>12</v>
      </c>
      <c r="F73" s="250" t="s">
        <v>506</v>
      </c>
      <c r="G73" s="2" t="s">
        <v>13</v>
      </c>
      <c r="H73" s="543">
        <f>SUM(прил10!I58)</f>
        <v>292200</v>
      </c>
      <c r="I73" s="543">
        <f>SUM(прил10!J58)</f>
        <v>292200</v>
      </c>
    </row>
    <row r="74" spans="1:9" ht="15.75" x14ac:dyDescent="0.25">
      <c r="A74" s="27" t="s">
        <v>132</v>
      </c>
      <c r="B74" s="28" t="s">
        <v>10</v>
      </c>
      <c r="C74" s="28" t="s">
        <v>20</v>
      </c>
      <c r="D74" s="245" t="s">
        <v>207</v>
      </c>
      <c r="E74" s="246" t="s">
        <v>487</v>
      </c>
      <c r="F74" s="247" t="s">
        <v>488</v>
      </c>
      <c r="G74" s="28"/>
      <c r="H74" s="540">
        <f>SUM(H75)</f>
        <v>12324569</v>
      </c>
      <c r="I74" s="540">
        <f>SUM(I75)</f>
        <v>12324569</v>
      </c>
    </row>
    <row r="75" spans="1:9" ht="15.75" x14ac:dyDescent="0.25">
      <c r="A75" s="3" t="s">
        <v>133</v>
      </c>
      <c r="B75" s="2" t="s">
        <v>10</v>
      </c>
      <c r="C75" s="2" t="s">
        <v>20</v>
      </c>
      <c r="D75" s="248" t="s">
        <v>208</v>
      </c>
      <c r="E75" s="249" t="s">
        <v>487</v>
      </c>
      <c r="F75" s="250" t="s">
        <v>488</v>
      </c>
      <c r="G75" s="2"/>
      <c r="H75" s="541">
        <f>SUM(H76)</f>
        <v>12324569</v>
      </c>
      <c r="I75" s="541">
        <f>SUM(I76)</f>
        <v>12324569</v>
      </c>
    </row>
    <row r="76" spans="1:9" ht="31.5" x14ac:dyDescent="0.25">
      <c r="A76" s="3" t="s">
        <v>85</v>
      </c>
      <c r="B76" s="2" t="s">
        <v>10</v>
      </c>
      <c r="C76" s="2" t="s">
        <v>20</v>
      </c>
      <c r="D76" s="248" t="s">
        <v>208</v>
      </c>
      <c r="E76" s="249" t="s">
        <v>487</v>
      </c>
      <c r="F76" s="250" t="s">
        <v>492</v>
      </c>
      <c r="G76" s="2"/>
      <c r="H76" s="541">
        <f>SUM(H77:H78)</f>
        <v>12324569</v>
      </c>
      <c r="I76" s="541">
        <f>SUM(I77:I78)</f>
        <v>12324569</v>
      </c>
    </row>
    <row r="77" spans="1:9" ht="47.25" customHeight="1" x14ac:dyDescent="0.25">
      <c r="A77" s="86" t="s">
        <v>86</v>
      </c>
      <c r="B77" s="2" t="s">
        <v>10</v>
      </c>
      <c r="C77" s="2" t="s">
        <v>20</v>
      </c>
      <c r="D77" s="248" t="s">
        <v>208</v>
      </c>
      <c r="E77" s="249" t="s">
        <v>487</v>
      </c>
      <c r="F77" s="250" t="s">
        <v>492</v>
      </c>
      <c r="G77" s="2" t="s">
        <v>13</v>
      </c>
      <c r="H77" s="542">
        <f>SUM(прил10!I62)</f>
        <v>12306504</v>
      </c>
      <c r="I77" s="542">
        <f>SUM(прил10!J62)</f>
        <v>12306504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48" t="s">
        <v>208</v>
      </c>
      <c r="E78" s="249" t="s">
        <v>487</v>
      </c>
      <c r="F78" s="250" t="s">
        <v>492</v>
      </c>
      <c r="G78" s="2" t="s">
        <v>17</v>
      </c>
      <c r="H78" s="542">
        <f>SUM(прил10!I63)</f>
        <v>18065</v>
      </c>
      <c r="I78" s="542">
        <f>SUM(прил10!J63)</f>
        <v>18065</v>
      </c>
    </row>
    <row r="79" spans="1:9" ht="32.25" customHeight="1" x14ac:dyDescent="0.25">
      <c r="A79" s="88" t="s">
        <v>74</v>
      </c>
      <c r="B79" s="23" t="s">
        <v>10</v>
      </c>
      <c r="C79" s="23" t="s">
        <v>73</v>
      </c>
      <c r="D79" s="242"/>
      <c r="E79" s="243"/>
      <c r="F79" s="244"/>
      <c r="G79" s="23"/>
      <c r="H79" s="547">
        <f>SUM(H80,H85,H90)</f>
        <v>2923614</v>
      </c>
      <c r="I79" s="547">
        <f>SUM(I80,I85,I90)</f>
        <v>2923614</v>
      </c>
    </row>
    <row r="80" spans="1:9" ht="38.25" customHeight="1" x14ac:dyDescent="0.25">
      <c r="A80" s="76" t="s">
        <v>117</v>
      </c>
      <c r="B80" s="28" t="s">
        <v>10</v>
      </c>
      <c r="C80" s="28" t="s">
        <v>73</v>
      </c>
      <c r="D80" s="245" t="s">
        <v>490</v>
      </c>
      <c r="E80" s="246" t="s">
        <v>487</v>
      </c>
      <c r="F80" s="247" t="s">
        <v>488</v>
      </c>
      <c r="G80" s="28"/>
      <c r="H80" s="540">
        <f t="shared" ref="H80:I83" si="6">SUM(H81)</f>
        <v>498770</v>
      </c>
      <c r="I80" s="540">
        <f t="shared" si="6"/>
        <v>498770</v>
      </c>
    </row>
    <row r="81" spans="1:9" ht="62.25" customHeight="1" x14ac:dyDescent="0.25">
      <c r="A81" s="77" t="s">
        <v>130</v>
      </c>
      <c r="B81" s="2" t="s">
        <v>10</v>
      </c>
      <c r="C81" s="2" t="s">
        <v>73</v>
      </c>
      <c r="D81" s="248" t="s">
        <v>491</v>
      </c>
      <c r="E81" s="249" t="s">
        <v>487</v>
      </c>
      <c r="F81" s="250" t="s">
        <v>488</v>
      </c>
      <c r="G81" s="44"/>
      <c r="H81" s="541">
        <f t="shared" si="6"/>
        <v>498770</v>
      </c>
      <c r="I81" s="541">
        <f t="shared" si="6"/>
        <v>498770</v>
      </c>
    </row>
    <row r="82" spans="1:9" ht="48.75" customHeight="1" x14ac:dyDescent="0.25">
      <c r="A82" s="77" t="s">
        <v>494</v>
      </c>
      <c r="B82" s="2" t="s">
        <v>10</v>
      </c>
      <c r="C82" s="2" t="s">
        <v>73</v>
      </c>
      <c r="D82" s="248" t="s">
        <v>491</v>
      </c>
      <c r="E82" s="249" t="s">
        <v>10</v>
      </c>
      <c r="F82" s="250" t="s">
        <v>488</v>
      </c>
      <c r="G82" s="44"/>
      <c r="H82" s="541">
        <f t="shared" si="6"/>
        <v>498770</v>
      </c>
      <c r="I82" s="541">
        <f t="shared" si="6"/>
        <v>498770</v>
      </c>
    </row>
    <row r="83" spans="1:9" ht="18" customHeight="1" x14ac:dyDescent="0.25">
      <c r="A83" s="77" t="s">
        <v>119</v>
      </c>
      <c r="B83" s="2" t="s">
        <v>10</v>
      </c>
      <c r="C83" s="2" t="s">
        <v>73</v>
      </c>
      <c r="D83" s="248" t="s">
        <v>491</v>
      </c>
      <c r="E83" s="249" t="s">
        <v>10</v>
      </c>
      <c r="F83" s="250" t="s">
        <v>493</v>
      </c>
      <c r="G83" s="44"/>
      <c r="H83" s="541">
        <f t="shared" si="6"/>
        <v>498770</v>
      </c>
      <c r="I83" s="541">
        <f t="shared" si="6"/>
        <v>498770</v>
      </c>
    </row>
    <row r="84" spans="1:9" ht="31.5" customHeight="1" x14ac:dyDescent="0.25">
      <c r="A84" s="91" t="s">
        <v>673</v>
      </c>
      <c r="B84" s="2" t="s">
        <v>10</v>
      </c>
      <c r="C84" s="2" t="s">
        <v>73</v>
      </c>
      <c r="D84" s="248" t="s">
        <v>491</v>
      </c>
      <c r="E84" s="249" t="s">
        <v>10</v>
      </c>
      <c r="F84" s="250" t="s">
        <v>493</v>
      </c>
      <c r="G84" s="2" t="s">
        <v>16</v>
      </c>
      <c r="H84" s="543">
        <f>SUM(прил10!I278)</f>
        <v>498770</v>
      </c>
      <c r="I84" s="543">
        <f>SUM(прил10!J278)</f>
        <v>498770</v>
      </c>
    </row>
    <row r="85" spans="1:9" s="37" customFormat="1" ht="64.5" customHeight="1" x14ac:dyDescent="0.25">
      <c r="A85" s="76" t="s">
        <v>142</v>
      </c>
      <c r="B85" s="28" t="s">
        <v>10</v>
      </c>
      <c r="C85" s="28" t="s">
        <v>73</v>
      </c>
      <c r="D85" s="245" t="s">
        <v>218</v>
      </c>
      <c r="E85" s="246" t="s">
        <v>487</v>
      </c>
      <c r="F85" s="247" t="s">
        <v>488</v>
      </c>
      <c r="G85" s="28"/>
      <c r="H85" s="540">
        <f t="shared" ref="H85:I88" si="7">SUM(H86)</f>
        <v>26000</v>
      </c>
      <c r="I85" s="540">
        <f t="shared" si="7"/>
        <v>26000</v>
      </c>
    </row>
    <row r="86" spans="1:9" s="37" customFormat="1" ht="94.5" customHeight="1" x14ac:dyDescent="0.25">
      <c r="A86" s="77" t="s">
        <v>158</v>
      </c>
      <c r="B86" s="2" t="s">
        <v>10</v>
      </c>
      <c r="C86" s="2" t="s">
        <v>73</v>
      </c>
      <c r="D86" s="248" t="s">
        <v>220</v>
      </c>
      <c r="E86" s="249" t="s">
        <v>487</v>
      </c>
      <c r="F86" s="250" t="s">
        <v>488</v>
      </c>
      <c r="G86" s="2"/>
      <c r="H86" s="541">
        <f t="shared" si="7"/>
        <v>26000</v>
      </c>
      <c r="I86" s="541">
        <f t="shared" si="7"/>
        <v>26000</v>
      </c>
    </row>
    <row r="87" spans="1:9" s="37" customFormat="1" ht="48.75" customHeight="1" x14ac:dyDescent="0.25">
      <c r="A87" s="77" t="s">
        <v>507</v>
      </c>
      <c r="B87" s="2" t="s">
        <v>10</v>
      </c>
      <c r="C87" s="2" t="s">
        <v>73</v>
      </c>
      <c r="D87" s="248" t="s">
        <v>220</v>
      </c>
      <c r="E87" s="249" t="s">
        <v>10</v>
      </c>
      <c r="F87" s="250" t="s">
        <v>488</v>
      </c>
      <c r="G87" s="2"/>
      <c r="H87" s="541">
        <f t="shared" si="7"/>
        <v>26000</v>
      </c>
      <c r="I87" s="541">
        <f t="shared" si="7"/>
        <v>26000</v>
      </c>
    </row>
    <row r="88" spans="1:9" s="37" customFormat="1" ht="15.75" customHeight="1" x14ac:dyDescent="0.25">
      <c r="A88" s="3" t="s">
        <v>111</v>
      </c>
      <c r="B88" s="2" t="s">
        <v>10</v>
      </c>
      <c r="C88" s="2" t="s">
        <v>73</v>
      </c>
      <c r="D88" s="248" t="s">
        <v>220</v>
      </c>
      <c r="E88" s="249" t="s">
        <v>10</v>
      </c>
      <c r="F88" s="250" t="s">
        <v>508</v>
      </c>
      <c r="G88" s="2"/>
      <c r="H88" s="541">
        <f t="shared" si="7"/>
        <v>26000</v>
      </c>
      <c r="I88" s="541">
        <f t="shared" si="7"/>
        <v>26000</v>
      </c>
    </row>
    <row r="89" spans="1:9" s="37" customFormat="1" ht="33" customHeight="1" x14ac:dyDescent="0.25">
      <c r="A89" s="91" t="s">
        <v>673</v>
      </c>
      <c r="B89" s="2" t="s">
        <v>10</v>
      </c>
      <c r="C89" s="2" t="s">
        <v>73</v>
      </c>
      <c r="D89" s="248" t="s">
        <v>220</v>
      </c>
      <c r="E89" s="249" t="s">
        <v>10</v>
      </c>
      <c r="F89" s="250" t="s">
        <v>508</v>
      </c>
      <c r="G89" s="2" t="s">
        <v>16</v>
      </c>
      <c r="H89" s="542">
        <f>SUM(прил10!I283)</f>
        <v>26000</v>
      </c>
      <c r="I89" s="542">
        <f>SUM(прил10!J283)</f>
        <v>26000</v>
      </c>
    </row>
    <row r="90" spans="1:9" ht="33" customHeight="1" x14ac:dyDescent="0.25">
      <c r="A90" s="27" t="s">
        <v>134</v>
      </c>
      <c r="B90" s="28" t="s">
        <v>10</v>
      </c>
      <c r="C90" s="28" t="s">
        <v>73</v>
      </c>
      <c r="D90" s="245" t="s">
        <v>230</v>
      </c>
      <c r="E90" s="246" t="s">
        <v>487</v>
      </c>
      <c r="F90" s="247" t="s">
        <v>488</v>
      </c>
      <c r="G90" s="28"/>
      <c r="H90" s="540">
        <f t="shared" ref="H90:I92" si="8">SUM(H91)</f>
        <v>2398844</v>
      </c>
      <c r="I90" s="540">
        <f t="shared" si="8"/>
        <v>2398844</v>
      </c>
    </row>
    <row r="91" spans="1:9" ht="63" customHeight="1" x14ac:dyDescent="0.25">
      <c r="A91" s="3" t="s">
        <v>135</v>
      </c>
      <c r="B91" s="2" t="s">
        <v>10</v>
      </c>
      <c r="C91" s="2" t="s">
        <v>73</v>
      </c>
      <c r="D91" s="248" t="s">
        <v>231</v>
      </c>
      <c r="E91" s="249" t="s">
        <v>487</v>
      </c>
      <c r="F91" s="250" t="s">
        <v>488</v>
      </c>
      <c r="G91" s="2"/>
      <c r="H91" s="541">
        <f t="shared" si="8"/>
        <v>2398844</v>
      </c>
      <c r="I91" s="541">
        <f t="shared" si="8"/>
        <v>2398844</v>
      </c>
    </row>
    <row r="92" spans="1:9" ht="63" customHeight="1" x14ac:dyDescent="0.25">
      <c r="A92" s="3" t="s">
        <v>509</v>
      </c>
      <c r="B92" s="2" t="s">
        <v>10</v>
      </c>
      <c r="C92" s="2" t="s">
        <v>73</v>
      </c>
      <c r="D92" s="248" t="s">
        <v>231</v>
      </c>
      <c r="E92" s="249" t="s">
        <v>10</v>
      </c>
      <c r="F92" s="250" t="s">
        <v>488</v>
      </c>
      <c r="G92" s="2"/>
      <c r="H92" s="541">
        <f t="shared" si="8"/>
        <v>2398844</v>
      </c>
      <c r="I92" s="541">
        <f t="shared" si="8"/>
        <v>2398844</v>
      </c>
    </row>
    <row r="93" spans="1:9" ht="33.75" customHeight="1" x14ac:dyDescent="0.25">
      <c r="A93" s="3" t="s">
        <v>85</v>
      </c>
      <c r="B93" s="2" t="s">
        <v>10</v>
      </c>
      <c r="C93" s="2" t="s">
        <v>73</v>
      </c>
      <c r="D93" s="248" t="s">
        <v>231</v>
      </c>
      <c r="E93" s="249" t="s">
        <v>10</v>
      </c>
      <c r="F93" s="250" t="s">
        <v>492</v>
      </c>
      <c r="G93" s="2"/>
      <c r="H93" s="541">
        <f>SUM(H94:H95)</f>
        <v>2398844</v>
      </c>
      <c r="I93" s="541">
        <f>SUM(I94:I95)</f>
        <v>2398844</v>
      </c>
    </row>
    <row r="94" spans="1:9" ht="48" customHeight="1" x14ac:dyDescent="0.25">
      <c r="A94" s="86" t="s">
        <v>86</v>
      </c>
      <c r="B94" s="2" t="s">
        <v>10</v>
      </c>
      <c r="C94" s="2" t="s">
        <v>73</v>
      </c>
      <c r="D94" s="248" t="s">
        <v>231</v>
      </c>
      <c r="E94" s="249" t="s">
        <v>10</v>
      </c>
      <c r="F94" s="250" t="s">
        <v>492</v>
      </c>
      <c r="G94" s="2" t="s">
        <v>13</v>
      </c>
      <c r="H94" s="542">
        <f>SUM(прил10!I288)</f>
        <v>2395544</v>
      </c>
      <c r="I94" s="542">
        <f>SUM(прил10!J288)</f>
        <v>2395544</v>
      </c>
    </row>
    <row r="95" spans="1:9" ht="15.75" customHeight="1" x14ac:dyDescent="0.25">
      <c r="A95" s="3" t="s">
        <v>18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492</v>
      </c>
      <c r="G95" s="2" t="s">
        <v>17</v>
      </c>
      <c r="H95" s="542">
        <f>SUM(прил10!I289)</f>
        <v>3300</v>
      </c>
      <c r="I95" s="542">
        <f>SUM(прил10!J289)</f>
        <v>3300</v>
      </c>
    </row>
    <row r="96" spans="1:9" ht="15.75" x14ac:dyDescent="0.25">
      <c r="A96" s="88" t="s">
        <v>22</v>
      </c>
      <c r="B96" s="23" t="s">
        <v>10</v>
      </c>
      <c r="C96" s="40">
        <v>11</v>
      </c>
      <c r="D96" s="269"/>
      <c r="E96" s="270"/>
      <c r="F96" s="271"/>
      <c r="G96" s="22"/>
      <c r="H96" s="547">
        <f t="shared" ref="H96:I99" si="9">SUM(H97)</f>
        <v>500000</v>
      </c>
      <c r="I96" s="547">
        <f t="shared" si="9"/>
        <v>500000</v>
      </c>
    </row>
    <row r="97" spans="1:9" ht="18.75" customHeight="1" x14ac:dyDescent="0.25">
      <c r="A97" s="76" t="s">
        <v>91</v>
      </c>
      <c r="B97" s="28" t="s">
        <v>10</v>
      </c>
      <c r="C97" s="30">
        <v>11</v>
      </c>
      <c r="D97" s="251" t="s">
        <v>209</v>
      </c>
      <c r="E97" s="252" t="s">
        <v>487</v>
      </c>
      <c r="F97" s="253" t="s">
        <v>488</v>
      </c>
      <c r="G97" s="28"/>
      <c r="H97" s="540">
        <f t="shared" si="9"/>
        <v>500000</v>
      </c>
      <c r="I97" s="540">
        <f t="shared" si="9"/>
        <v>500000</v>
      </c>
    </row>
    <row r="98" spans="1:9" ht="16.5" customHeight="1" x14ac:dyDescent="0.25">
      <c r="A98" s="89" t="s">
        <v>92</v>
      </c>
      <c r="B98" s="2" t="s">
        <v>10</v>
      </c>
      <c r="C98" s="406">
        <v>11</v>
      </c>
      <c r="D98" s="266" t="s">
        <v>210</v>
      </c>
      <c r="E98" s="267" t="s">
        <v>487</v>
      </c>
      <c r="F98" s="268" t="s">
        <v>488</v>
      </c>
      <c r="G98" s="2"/>
      <c r="H98" s="541">
        <f t="shared" si="9"/>
        <v>500000</v>
      </c>
      <c r="I98" s="541">
        <f t="shared" si="9"/>
        <v>500000</v>
      </c>
    </row>
    <row r="99" spans="1:9" ht="17.25" customHeight="1" x14ac:dyDescent="0.25">
      <c r="A99" s="3" t="s">
        <v>112</v>
      </c>
      <c r="B99" s="2" t="s">
        <v>10</v>
      </c>
      <c r="C99" s="406">
        <v>11</v>
      </c>
      <c r="D99" s="266" t="s">
        <v>210</v>
      </c>
      <c r="E99" s="267" t="s">
        <v>487</v>
      </c>
      <c r="F99" s="268" t="s">
        <v>510</v>
      </c>
      <c r="G99" s="2"/>
      <c r="H99" s="541">
        <f t="shared" si="9"/>
        <v>500000</v>
      </c>
      <c r="I99" s="541">
        <f t="shared" si="9"/>
        <v>500000</v>
      </c>
    </row>
    <row r="100" spans="1:9" ht="18.75" customHeight="1" x14ac:dyDescent="0.25">
      <c r="A100" s="3" t="s">
        <v>18</v>
      </c>
      <c r="B100" s="2" t="s">
        <v>10</v>
      </c>
      <c r="C100" s="406">
        <v>11</v>
      </c>
      <c r="D100" s="266" t="s">
        <v>210</v>
      </c>
      <c r="E100" s="267" t="s">
        <v>487</v>
      </c>
      <c r="F100" s="268" t="s">
        <v>510</v>
      </c>
      <c r="G100" s="2" t="s">
        <v>17</v>
      </c>
      <c r="H100" s="542">
        <f>SUM(прил10!I67)</f>
        <v>500000</v>
      </c>
      <c r="I100" s="542">
        <f>SUM(прил10!J67)</f>
        <v>500000</v>
      </c>
    </row>
    <row r="101" spans="1:9" ht="15.75" x14ac:dyDescent="0.25">
      <c r="A101" s="88" t="s">
        <v>23</v>
      </c>
      <c r="B101" s="23" t="s">
        <v>10</v>
      </c>
      <c r="C101" s="40">
        <v>13</v>
      </c>
      <c r="D101" s="269"/>
      <c r="E101" s="270"/>
      <c r="F101" s="271"/>
      <c r="G101" s="22"/>
      <c r="H101" s="547">
        <f>SUM(H107+H112+H117+H136+H143+H158+H102+H126+H131+H154+H164)</f>
        <v>6823980</v>
      </c>
      <c r="I101" s="547">
        <f>SUM(I107+I112+I117+I136+I143+I158+I102+I126+I131+I154+I164)</f>
        <v>6761297</v>
      </c>
    </row>
    <row r="102" spans="1:9" ht="33.75" hidden="1" customHeight="1" x14ac:dyDescent="0.25">
      <c r="A102" s="27" t="s">
        <v>164</v>
      </c>
      <c r="B102" s="28" t="s">
        <v>10</v>
      </c>
      <c r="C102" s="30">
        <v>13</v>
      </c>
      <c r="D102" s="245" t="s">
        <v>245</v>
      </c>
      <c r="E102" s="246" t="s">
        <v>487</v>
      </c>
      <c r="F102" s="247" t="s">
        <v>488</v>
      </c>
      <c r="G102" s="31"/>
      <c r="H102" s="540">
        <f t="shared" ref="H102:I105" si="10">SUM(H103)</f>
        <v>0</v>
      </c>
      <c r="I102" s="540">
        <f t="shared" si="10"/>
        <v>0</v>
      </c>
    </row>
    <row r="103" spans="1:9" ht="33" hidden="1" customHeight="1" x14ac:dyDescent="0.25">
      <c r="A103" s="3" t="s">
        <v>172</v>
      </c>
      <c r="B103" s="2" t="s">
        <v>10</v>
      </c>
      <c r="C103" s="2">
        <v>13</v>
      </c>
      <c r="D103" s="248" t="s">
        <v>578</v>
      </c>
      <c r="E103" s="249" t="s">
        <v>487</v>
      </c>
      <c r="F103" s="250" t="s">
        <v>488</v>
      </c>
      <c r="G103" s="2"/>
      <c r="H103" s="541">
        <f t="shared" si="10"/>
        <v>0</v>
      </c>
      <c r="I103" s="541">
        <f t="shared" si="10"/>
        <v>0</v>
      </c>
    </row>
    <row r="104" spans="1:9" ht="17.25" hidden="1" customHeight="1" x14ac:dyDescent="0.25">
      <c r="A104" s="70" t="s">
        <v>903</v>
      </c>
      <c r="B104" s="2" t="s">
        <v>10</v>
      </c>
      <c r="C104" s="2">
        <v>13</v>
      </c>
      <c r="D104" s="248" t="s">
        <v>249</v>
      </c>
      <c r="E104" s="249" t="s">
        <v>12</v>
      </c>
      <c r="F104" s="250" t="s">
        <v>488</v>
      </c>
      <c r="G104" s="2"/>
      <c r="H104" s="541">
        <f t="shared" si="10"/>
        <v>0</v>
      </c>
      <c r="I104" s="541">
        <f t="shared" si="10"/>
        <v>0</v>
      </c>
    </row>
    <row r="105" spans="1:9" ht="32.25" hidden="1" customHeight="1" x14ac:dyDescent="0.25">
      <c r="A105" s="91" t="s">
        <v>550</v>
      </c>
      <c r="B105" s="2" t="s">
        <v>10</v>
      </c>
      <c r="C105" s="2">
        <v>13</v>
      </c>
      <c r="D105" s="248" t="s">
        <v>249</v>
      </c>
      <c r="E105" s="249" t="s">
        <v>12</v>
      </c>
      <c r="F105" s="268" t="s">
        <v>549</v>
      </c>
      <c r="G105" s="2"/>
      <c r="H105" s="541">
        <f t="shared" si="10"/>
        <v>0</v>
      </c>
      <c r="I105" s="541">
        <f t="shared" si="10"/>
        <v>0</v>
      </c>
    </row>
    <row r="106" spans="1:9" ht="17.25" hidden="1" customHeight="1" x14ac:dyDescent="0.25">
      <c r="A106" s="92" t="s">
        <v>21</v>
      </c>
      <c r="B106" s="2" t="s">
        <v>10</v>
      </c>
      <c r="C106" s="2">
        <v>13</v>
      </c>
      <c r="D106" s="248" t="s">
        <v>249</v>
      </c>
      <c r="E106" s="249" t="s">
        <v>12</v>
      </c>
      <c r="F106" s="268" t="s">
        <v>549</v>
      </c>
      <c r="G106" s="2" t="s">
        <v>70</v>
      </c>
      <c r="H106" s="543">
        <f>SUM(прил10!I571)</f>
        <v>0</v>
      </c>
      <c r="I106" s="543">
        <f>SUM(прил10!J571)</f>
        <v>0</v>
      </c>
    </row>
    <row r="107" spans="1:9" ht="33.75" customHeight="1" x14ac:dyDescent="0.25">
      <c r="A107" s="76" t="s">
        <v>137</v>
      </c>
      <c r="B107" s="28" t="s">
        <v>10</v>
      </c>
      <c r="C107" s="32">
        <v>13</v>
      </c>
      <c r="D107" s="275" t="s">
        <v>199</v>
      </c>
      <c r="E107" s="276" t="s">
        <v>487</v>
      </c>
      <c r="F107" s="277" t="s">
        <v>488</v>
      </c>
      <c r="G107" s="28"/>
      <c r="H107" s="540">
        <f t="shared" ref="H107:I110" si="11">SUM(H108)</f>
        <v>122900</v>
      </c>
      <c r="I107" s="540">
        <f t="shared" si="11"/>
        <v>122900</v>
      </c>
    </row>
    <row r="108" spans="1:9" ht="48.75" customHeight="1" x14ac:dyDescent="0.25">
      <c r="A108" s="89" t="s">
        <v>136</v>
      </c>
      <c r="B108" s="2" t="s">
        <v>10</v>
      </c>
      <c r="C108" s="6">
        <v>13</v>
      </c>
      <c r="D108" s="263" t="s">
        <v>233</v>
      </c>
      <c r="E108" s="264" t="s">
        <v>487</v>
      </c>
      <c r="F108" s="265" t="s">
        <v>488</v>
      </c>
      <c r="G108" s="2"/>
      <c r="H108" s="541">
        <f t="shared" si="11"/>
        <v>122900</v>
      </c>
      <c r="I108" s="541">
        <f t="shared" si="11"/>
        <v>122900</v>
      </c>
    </row>
    <row r="109" spans="1:9" ht="36" customHeight="1" x14ac:dyDescent="0.25">
      <c r="A109" s="89" t="s">
        <v>511</v>
      </c>
      <c r="B109" s="2" t="s">
        <v>10</v>
      </c>
      <c r="C109" s="6">
        <v>13</v>
      </c>
      <c r="D109" s="263" t="s">
        <v>233</v>
      </c>
      <c r="E109" s="264" t="s">
        <v>10</v>
      </c>
      <c r="F109" s="265" t="s">
        <v>488</v>
      </c>
      <c r="G109" s="2"/>
      <c r="H109" s="541">
        <f t="shared" si="11"/>
        <v>122900</v>
      </c>
      <c r="I109" s="541">
        <f t="shared" si="11"/>
        <v>122900</v>
      </c>
    </row>
    <row r="110" spans="1:9" ht="31.5" x14ac:dyDescent="0.25">
      <c r="A110" s="3" t="s">
        <v>93</v>
      </c>
      <c r="B110" s="2" t="s">
        <v>10</v>
      </c>
      <c r="C110" s="6">
        <v>13</v>
      </c>
      <c r="D110" s="263" t="s">
        <v>233</v>
      </c>
      <c r="E110" s="264" t="s">
        <v>10</v>
      </c>
      <c r="F110" s="265" t="s">
        <v>512</v>
      </c>
      <c r="G110" s="2"/>
      <c r="H110" s="541">
        <f t="shared" si="11"/>
        <v>122900</v>
      </c>
      <c r="I110" s="541">
        <f t="shared" si="11"/>
        <v>122900</v>
      </c>
    </row>
    <row r="111" spans="1:9" ht="31.5" x14ac:dyDescent="0.25">
      <c r="A111" s="91" t="s">
        <v>94</v>
      </c>
      <c r="B111" s="2" t="s">
        <v>10</v>
      </c>
      <c r="C111" s="6">
        <v>13</v>
      </c>
      <c r="D111" s="263" t="s">
        <v>233</v>
      </c>
      <c r="E111" s="264" t="s">
        <v>10</v>
      </c>
      <c r="F111" s="265" t="s">
        <v>512</v>
      </c>
      <c r="G111" s="2" t="s">
        <v>81</v>
      </c>
      <c r="H111" s="542">
        <f>SUM(прил10!I295)</f>
        <v>122900</v>
      </c>
      <c r="I111" s="542">
        <f>SUM(прил10!J295)</f>
        <v>122900</v>
      </c>
    </row>
    <row r="112" spans="1:9" ht="49.5" customHeight="1" x14ac:dyDescent="0.25">
      <c r="A112" s="27" t="s">
        <v>138</v>
      </c>
      <c r="B112" s="28" t="s">
        <v>10</v>
      </c>
      <c r="C112" s="30">
        <v>13</v>
      </c>
      <c r="D112" s="251" t="s">
        <v>513</v>
      </c>
      <c r="E112" s="252" t="s">
        <v>487</v>
      </c>
      <c r="F112" s="253" t="s">
        <v>488</v>
      </c>
      <c r="G112" s="28"/>
      <c r="H112" s="540">
        <f t="shared" ref="H112:I115" si="12">SUM(H113)</f>
        <v>3000</v>
      </c>
      <c r="I112" s="540">
        <f t="shared" si="12"/>
        <v>3000</v>
      </c>
    </row>
    <row r="113" spans="1:9" ht="63" customHeight="1" x14ac:dyDescent="0.25">
      <c r="A113" s="55" t="s">
        <v>139</v>
      </c>
      <c r="B113" s="2" t="s">
        <v>10</v>
      </c>
      <c r="C113" s="406">
        <v>13</v>
      </c>
      <c r="D113" s="266" t="s">
        <v>211</v>
      </c>
      <c r="E113" s="267" t="s">
        <v>487</v>
      </c>
      <c r="F113" s="268" t="s">
        <v>488</v>
      </c>
      <c r="G113" s="2"/>
      <c r="H113" s="541">
        <f t="shared" si="12"/>
        <v>3000</v>
      </c>
      <c r="I113" s="541">
        <f t="shared" si="12"/>
        <v>3000</v>
      </c>
    </row>
    <row r="114" spans="1:9" ht="47.25" customHeight="1" x14ac:dyDescent="0.25">
      <c r="A114" s="55" t="s">
        <v>514</v>
      </c>
      <c r="B114" s="2" t="s">
        <v>10</v>
      </c>
      <c r="C114" s="406">
        <v>13</v>
      </c>
      <c r="D114" s="266" t="s">
        <v>211</v>
      </c>
      <c r="E114" s="267" t="s">
        <v>10</v>
      </c>
      <c r="F114" s="268" t="s">
        <v>488</v>
      </c>
      <c r="G114" s="2"/>
      <c r="H114" s="541">
        <f t="shared" si="12"/>
        <v>3000</v>
      </c>
      <c r="I114" s="541">
        <f t="shared" si="12"/>
        <v>3000</v>
      </c>
    </row>
    <row r="115" spans="1:9" ht="18.75" customHeight="1" x14ac:dyDescent="0.25">
      <c r="A115" s="86" t="s">
        <v>516</v>
      </c>
      <c r="B115" s="2" t="s">
        <v>10</v>
      </c>
      <c r="C115" s="406">
        <v>13</v>
      </c>
      <c r="D115" s="266" t="s">
        <v>211</v>
      </c>
      <c r="E115" s="267" t="s">
        <v>10</v>
      </c>
      <c r="F115" s="268" t="s">
        <v>515</v>
      </c>
      <c r="G115" s="2"/>
      <c r="H115" s="541">
        <f t="shared" si="12"/>
        <v>3000</v>
      </c>
      <c r="I115" s="541">
        <f t="shared" si="12"/>
        <v>3000</v>
      </c>
    </row>
    <row r="116" spans="1:9" ht="32.25" customHeight="1" x14ac:dyDescent="0.25">
      <c r="A116" s="91" t="s">
        <v>673</v>
      </c>
      <c r="B116" s="2" t="s">
        <v>10</v>
      </c>
      <c r="C116" s="406">
        <v>13</v>
      </c>
      <c r="D116" s="266" t="s">
        <v>211</v>
      </c>
      <c r="E116" s="267" t="s">
        <v>10</v>
      </c>
      <c r="F116" s="268" t="s">
        <v>515</v>
      </c>
      <c r="G116" s="2" t="s">
        <v>16</v>
      </c>
      <c r="H116" s="542">
        <f>SUM(прил10!I73)</f>
        <v>3000</v>
      </c>
      <c r="I116" s="542">
        <f>SUM(прил10!J73)</f>
        <v>3000</v>
      </c>
    </row>
    <row r="117" spans="1:9" ht="48" hidden="1" customHeight="1" x14ac:dyDescent="0.25">
      <c r="A117" s="76" t="s">
        <v>197</v>
      </c>
      <c r="B117" s="28" t="s">
        <v>10</v>
      </c>
      <c r="C117" s="30">
        <v>13</v>
      </c>
      <c r="D117" s="251" t="s">
        <v>541</v>
      </c>
      <c r="E117" s="252" t="s">
        <v>487</v>
      </c>
      <c r="F117" s="253" t="s">
        <v>488</v>
      </c>
      <c r="G117" s="28"/>
      <c r="H117" s="540">
        <f>SUM(H118+H122)</f>
        <v>0</v>
      </c>
      <c r="I117" s="540">
        <f>SUM(I118+I122)</f>
        <v>0</v>
      </c>
    </row>
    <row r="118" spans="1:9" ht="79.5" hidden="1" customHeight="1" x14ac:dyDescent="0.25">
      <c r="A118" s="86" t="s">
        <v>255</v>
      </c>
      <c r="B118" s="2" t="s">
        <v>10</v>
      </c>
      <c r="C118" s="406">
        <v>13</v>
      </c>
      <c r="D118" s="266" t="s">
        <v>254</v>
      </c>
      <c r="E118" s="267" t="s">
        <v>487</v>
      </c>
      <c r="F118" s="268" t="s">
        <v>488</v>
      </c>
      <c r="G118" s="2"/>
      <c r="H118" s="541">
        <f t="shared" ref="H118:I120" si="13">SUM(H119)</f>
        <v>0</v>
      </c>
      <c r="I118" s="541">
        <f t="shared" si="13"/>
        <v>0</v>
      </c>
    </row>
    <row r="119" spans="1:9" ht="48.75" hidden="1" customHeight="1" x14ac:dyDescent="0.25">
      <c r="A119" s="3" t="s">
        <v>542</v>
      </c>
      <c r="B119" s="2" t="s">
        <v>10</v>
      </c>
      <c r="C119" s="406">
        <v>13</v>
      </c>
      <c r="D119" s="266" t="s">
        <v>254</v>
      </c>
      <c r="E119" s="267" t="s">
        <v>10</v>
      </c>
      <c r="F119" s="268" t="s">
        <v>488</v>
      </c>
      <c r="G119" s="2"/>
      <c r="H119" s="541">
        <f t="shared" si="13"/>
        <v>0</v>
      </c>
      <c r="I119" s="541">
        <f t="shared" si="13"/>
        <v>0</v>
      </c>
    </row>
    <row r="120" spans="1:9" ht="33.75" hidden="1" customHeight="1" x14ac:dyDescent="0.25">
      <c r="A120" s="91" t="s">
        <v>550</v>
      </c>
      <c r="B120" s="2" t="s">
        <v>10</v>
      </c>
      <c r="C120" s="406">
        <v>13</v>
      </c>
      <c r="D120" s="266" t="s">
        <v>254</v>
      </c>
      <c r="E120" s="267" t="s">
        <v>10</v>
      </c>
      <c r="F120" s="268" t="s">
        <v>549</v>
      </c>
      <c r="G120" s="2"/>
      <c r="H120" s="541">
        <f t="shared" si="13"/>
        <v>0</v>
      </c>
      <c r="I120" s="541">
        <f t="shared" si="13"/>
        <v>0</v>
      </c>
    </row>
    <row r="121" spans="1:9" ht="18.75" hidden="1" customHeight="1" x14ac:dyDescent="0.25">
      <c r="A121" s="92" t="s">
        <v>21</v>
      </c>
      <c r="B121" s="2" t="s">
        <v>10</v>
      </c>
      <c r="C121" s="406">
        <v>13</v>
      </c>
      <c r="D121" s="266" t="s">
        <v>254</v>
      </c>
      <c r="E121" s="267" t="s">
        <v>10</v>
      </c>
      <c r="F121" s="268" t="s">
        <v>549</v>
      </c>
      <c r="G121" s="2" t="s">
        <v>70</v>
      </c>
      <c r="H121" s="542">
        <f>SUM(прил10!I78)</f>
        <v>0</v>
      </c>
      <c r="I121" s="542">
        <f>SUM(прил10!J78)</f>
        <v>0</v>
      </c>
    </row>
    <row r="122" spans="1:9" ht="48.75" hidden="1" customHeight="1" x14ac:dyDescent="0.25">
      <c r="A122" s="86" t="s">
        <v>198</v>
      </c>
      <c r="B122" s="2" t="s">
        <v>10</v>
      </c>
      <c r="C122" s="406">
        <v>13</v>
      </c>
      <c r="D122" s="266" t="s">
        <v>228</v>
      </c>
      <c r="E122" s="267" t="s">
        <v>487</v>
      </c>
      <c r="F122" s="268" t="s">
        <v>488</v>
      </c>
      <c r="G122" s="2"/>
      <c r="H122" s="541">
        <f t="shared" ref="H122:I124" si="14">SUM(H123)</f>
        <v>0</v>
      </c>
      <c r="I122" s="541">
        <f t="shared" si="14"/>
        <v>0</v>
      </c>
    </row>
    <row r="123" spans="1:9" ht="32.25" hidden="1" customHeight="1" x14ac:dyDescent="0.25">
      <c r="A123" s="3" t="s">
        <v>551</v>
      </c>
      <c r="B123" s="2" t="s">
        <v>10</v>
      </c>
      <c r="C123" s="406">
        <v>13</v>
      </c>
      <c r="D123" s="266" t="s">
        <v>228</v>
      </c>
      <c r="E123" s="267" t="s">
        <v>10</v>
      </c>
      <c r="F123" s="268" t="s">
        <v>488</v>
      </c>
      <c r="G123" s="2"/>
      <c r="H123" s="541">
        <f t="shared" si="14"/>
        <v>0</v>
      </c>
      <c r="I123" s="541">
        <f t="shared" si="14"/>
        <v>0</v>
      </c>
    </row>
    <row r="124" spans="1:9" ht="32.25" hidden="1" customHeight="1" x14ac:dyDescent="0.25">
      <c r="A124" s="91" t="s">
        <v>550</v>
      </c>
      <c r="B124" s="2" t="s">
        <v>10</v>
      </c>
      <c r="C124" s="406">
        <v>13</v>
      </c>
      <c r="D124" s="266" t="s">
        <v>228</v>
      </c>
      <c r="E124" s="267" t="s">
        <v>10</v>
      </c>
      <c r="F124" s="268" t="s">
        <v>549</v>
      </c>
      <c r="G124" s="2"/>
      <c r="H124" s="541">
        <f t="shared" si="14"/>
        <v>0</v>
      </c>
      <c r="I124" s="541">
        <f t="shared" si="14"/>
        <v>0</v>
      </c>
    </row>
    <row r="125" spans="1:9" ht="17.25" hidden="1" customHeight="1" x14ac:dyDescent="0.25">
      <c r="A125" s="92" t="s">
        <v>21</v>
      </c>
      <c r="B125" s="2" t="s">
        <v>10</v>
      </c>
      <c r="C125" s="406">
        <v>13</v>
      </c>
      <c r="D125" s="266" t="s">
        <v>228</v>
      </c>
      <c r="E125" s="267" t="s">
        <v>10</v>
      </c>
      <c r="F125" s="268" t="s">
        <v>549</v>
      </c>
      <c r="G125" s="2" t="s">
        <v>70</v>
      </c>
      <c r="H125" s="542">
        <f>SUM(прил10!I82)</f>
        <v>0</v>
      </c>
      <c r="I125" s="542">
        <f>SUM(прил10!J82)</f>
        <v>0</v>
      </c>
    </row>
    <row r="126" spans="1:9" ht="31.5" customHeight="1" x14ac:dyDescent="0.25">
      <c r="A126" s="76" t="s">
        <v>131</v>
      </c>
      <c r="B126" s="28" t="s">
        <v>10</v>
      </c>
      <c r="C126" s="28">
        <v>13</v>
      </c>
      <c r="D126" s="245" t="s">
        <v>499</v>
      </c>
      <c r="E126" s="246" t="s">
        <v>487</v>
      </c>
      <c r="F126" s="247" t="s">
        <v>488</v>
      </c>
      <c r="G126" s="28"/>
      <c r="H126" s="540">
        <f t="shared" ref="H126:I129" si="15">SUM(H127)</f>
        <v>2000</v>
      </c>
      <c r="I126" s="540">
        <f t="shared" si="15"/>
        <v>2000</v>
      </c>
    </row>
    <row r="127" spans="1:9" ht="63" customHeight="1" x14ac:dyDescent="0.25">
      <c r="A127" s="77" t="s">
        <v>622</v>
      </c>
      <c r="B127" s="2" t="s">
        <v>10</v>
      </c>
      <c r="C127" s="2">
        <v>13</v>
      </c>
      <c r="D127" s="248" t="s">
        <v>621</v>
      </c>
      <c r="E127" s="249" t="s">
        <v>487</v>
      </c>
      <c r="F127" s="250" t="s">
        <v>488</v>
      </c>
      <c r="G127" s="2"/>
      <c r="H127" s="541">
        <f t="shared" si="15"/>
        <v>2000</v>
      </c>
      <c r="I127" s="541">
        <f t="shared" si="15"/>
        <v>2000</v>
      </c>
    </row>
    <row r="128" spans="1:9" ht="33" customHeight="1" x14ac:dyDescent="0.25">
      <c r="A128" s="77" t="s">
        <v>623</v>
      </c>
      <c r="B128" s="2" t="s">
        <v>10</v>
      </c>
      <c r="C128" s="2">
        <v>13</v>
      </c>
      <c r="D128" s="248" t="s">
        <v>621</v>
      </c>
      <c r="E128" s="249" t="s">
        <v>10</v>
      </c>
      <c r="F128" s="250" t="s">
        <v>488</v>
      </c>
      <c r="G128" s="2"/>
      <c r="H128" s="541">
        <f t="shared" si="15"/>
        <v>2000</v>
      </c>
      <c r="I128" s="541">
        <f t="shared" si="15"/>
        <v>2000</v>
      </c>
    </row>
    <row r="129" spans="1:9" ht="17.25" customHeight="1" x14ac:dyDescent="0.25">
      <c r="A129" s="90" t="s">
        <v>625</v>
      </c>
      <c r="B129" s="2" t="s">
        <v>10</v>
      </c>
      <c r="C129" s="2">
        <v>13</v>
      </c>
      <c r="D129" s="248" t="s">
        <v>621</v>
      </c>
      <c r="E129" s="249" t="s">
        <v>10</v>
      </c>
      <c r="F129" s="250" t="s">
        <v>624</v>
      </c>
      <c r="G129" s="2"/>
      <c r="H129" s="541">
        <f t="shared" si="15"/>
        <v>2000</v>
      </c>
      <c r="I129" s="541">
        <f t="shared" si="15"/>
        <v>2000</v>
      </c>
    </row>
    <row r="130" spans="1:9" ht="31.5" customHeight="1" x14ac:dyDescent="0.25">
      <c r="A130" s="91" t="s">
        <v>673</v>
      </c>
      <c r="B130" s="2" t="s">
        <v>10</v>
      </c>
      <c r="C130" s="2">
        <v>13</v>
      </c>
      <c r="D130" s="248" t="s">
        <v>621</v>
      </c>
      <c r="E130" s="249" t="s">
        <v>10</v>
      </c>
      <c r="F130" s="250" t="s">
        <v>624</v>
      </c>
      <c r="G130" s="2" t="s">
        <v>16</v>
      </c>
      <c r="H130" s="543">
        <f>SUM(прил10!I87)</f>
        <v>2000</v>
      </c>
      <c r="I130" s="543">
        <f>SUM(прил10!J87)</f>
        <v>2000</v>
      </c>
    </row>
    <row r="131" spans="1:9" ht="35.25" hidden="1" customHeight="1" x14ac:dyDescent="0.25">
      <c r="A131" s="96" t="s">
        <v>126</v>
      </c>
      <c r="B131" s="28" t="s">
        <v>10</v>
      </c>
      <c r="C131" s="28">
        <v>13</v>
      </c>
      <c r="D131" s="245" t="s">
        <v>502</v>
      </c>
      <c r="E131" s="246" t="s">
        <v>487</v>
      </c>
      <c r="F131" s="247" t="s">
        <v>488</v>
      </c>
      <c r="G131" s="28"/>
      <c r="H131" s="540">
        <f t="shared" ref="H131:I134" si="16">SUM(H132)</f>
        <v>0</v>
      </c>
      <c r="I131" s="540">
        <f t="shared" si="16"/>
        <v>0</v>
      </c>
    </row>
    <row r="132" spans="1:9" ht="63.75" hidden="1" customHeight="1" x14ac:dyDescent="0.25">
      <c r="A132" s="77" t="s">
        <v>162</v>
      </c>
      <c r="B132" s="2" t="s">
        <v>10</v>
      </c>
      <c r="C132" s="2">
        <v>13</v>
      </c>
      <c r="D132" s="290" t="s">
        <v>242</v>
      </c>
      <c r="E132" s="291" t="s">
        <v>487</v>
      </c>
      <c r="F132" s="292" t="s">
        <v>488</v>
      </c>
      <c r="G132" s="72"/>
      <c r="H132" s="544">
        <f t="shared" si="16"/>
        <v>0</v>
      </c>
      <c r="I132" s="544">
        <f t="shared" si="16"/>
        <v>0</v>
      </c>
    </row>
    <row r="133" spans="1:9" ht="33" hidden="1" customHeight="1" x14ac:dyDescent="0.25">
      <c r="A133" s="77" t="s">
        <v>565</v>
      </c>
      <c r="B133" s="2" t="s">
        <v>10</v>
      </c>
      <c r="C133" s="2">
        <v>13</v>
      </c>
      <c r="D133" s="290" t="s">
        <v>242</v>
      </c>
      <c r="E133" s="291" t="s">
        <v>10</v>
      </c>
      <c r="F133" s="292" t="s">
        <v>488</v>
      </c>
      <c r="G133" s="72"/>
      <c r="H133" s="544">
        <f t="shared" si="16"/>
        <v>0</v>
      </c>
      <c r="I133" s="544">
        <f t="shared" si="16"/>
        <v>0</v>
      </c>
    </row>
    <row r="134" spans="1:9" ht="17.25" hidden="1" customHeight="1" x14ac:dyDescent="0.25">
      <c r="A134" s="70" t="s">
        <v>626</v>
      </c>
      <c r="B134" s="2" t="s">
        <v>10</v>
      </c>
      <c r="C134" s="2">
        <v>13</v>
      </c>
      <c r="D134" s="290" t="s">
        <v>242</v>
      </c>
      <c r="E134" s="291" t="s">
        <v>10</v>
      </c>
      <c r="F134" s="292" t="s">
        <v>627</v>
      </c>
      <c r="G134" s="72"/>
      <c r="H134" s="544">
        <f t="shared" si="16"/>
        <v>0</v>
      </c>
      <c r="I134" s="544">
        <f t="shared" si="16"/>
        <v>0</v>
      </c>
    </row>
    <row r="135" spans="1:9" ht="30" hidden="1" customHeight="1" x14ac:dyDescent="0.25">
      <c r="A135" s="94" t="s">
        <v>673</v>
      </c>
      <c r="B135" s="2" t="s">
        <v>10</v>
      </c>
      <c r="C135" s="2">
        <v>13</v>
      </c>
      <c r="D135" s="290" t="s">
        <v>242</v>
      </c>
      <c r="E135" s="291" t="s">
        <v>10</v>
      </c>
      <c r="F135" s="292" t="s">
        <v>627</v>
      </c>
      <c r="G135" s="72" t="s">
        <v>16</v>
      </c>
      <c r="H135" s="545"/>
      <c r="I135" s="545"/>
    </row>
    <row r="136" spans="1:9" ht="31.5" x14ac:dyDescent="0.25">
      <c r="A136" s="76" t="s">
        <v>24</v>
      </c>
      <c r="B136" s="28" t="s">
        <v>10</v>
      </c>
      <c r="C136" s="30">
        <v>13</v>
      </c>
      <c r="D136" s="251" t="s">
        <v>212</v>
      </c>
      <c r="E136" s="252" t="s">
        <v>487</v>
      </c>
      <c r="F136" s="253" t="s">
        <v>488</v>
      </c>
      <c r="G136" s="28"/>
      <c r="H136" s="540">
        <f>SUM(H137)</f>
        <v>30000</v>
      </c>
      <c r="I136" s="540">
        <f>SUM(I137)</f>
        <v>30000</v>
      </c>
    </row>
    <row r="137" spans="1:9" ht="17.25" customHeight="1" x14ac:dyDescent="0.25">
      <c r="A137" s="86" t="s">
        <v>95</v>
      </c>
      <c r="B137" s="2" t="s">
        <v>10</v>
      </c>
      <c r="C137" s="406">
        <v>13</v>
      </c>
      <c r="D137" s="266" t="s">
        <v>213</v>
      </c>
      <c r="E137" s="267" t="s">
        <v>487</v>
      </c>
      <c r="F137" s="268" t="s">
        <v>488</v>
      </c>
      <c r="G137" s="2"/>
      <c r="H137" s="541">
        <f>SUM(H138+H140)</f>
        <v>30000</v>
      </c>
      <c r="I137" s="541">
        <f>SUM(I138+I140)</f>
        <v>30000</v>
      </c>
    </row>
    <row r="138" spans="1:9" ht="16.5" hidden="1" customHeight="1" x14ac:dyDescent="0.25">
      <c r="A138" s="3" t="s">
        <v>112</v>
      </c>
      <c r="B138" s="2" t="s">
        <v>10</v>
      </c>
      <c r="C138" s="406">
        <v>13</v>
      </c>
      <c r="D138" s="266" t="s">
        <v>213</v>
      </c>
      <c r="E138" s="267" t="s">
        <v>487</v>
      </c>
      <c r="F138" s="268" t="s">
        <v>510</v>
      </c>
      <c r="G138" s="2"/>
      <c r="H138" s="541">
        <f>SUM(H139)</f>
        <v>0</v>
      </c>
      <c r="I138" s="541">
        <f>SUM(I139)</f>
        <v>0</v>
      </c>
    </row>
    <row r="139" spans="1:9" ht="31.5" hidden="1" customHeight="1" x14ac:dyDescent="0.25">
      <c r="A139" s="91" t="s">
        <v>673</v>
      </c>
      <c r="B139" s="2" t="s">
        <v>10</v>
      </c>
      <c r="C139" s="406">
        <v>13</v>
      </c>
      <c r="D139" s="266" t="s">
        <v>213</v>
      </c>
      <c r="E139" s="267" t="s">
        <v>487</v>
      </c>
      <c r="F139" s="268" t="s">
        <v>510</v>
      </c>
      <c r="G139" s="2" t="s">
        <v>16</v>
      </c>
      <c r="H139" s="543">
        <f>SUM(прил10!I96)</f>
        <v>0</v>
      </c>
      <c r="I139" s="543">
        <f>SUM(прил10!J96)</f>
        <v>0</v>
      </c>
    </row>
    <row r="140" spans="1:9" ht="16.5" customHeight="1" x14ac:dyDescent="0.25">
      <c r="A140" s="3" t="s">
        <v>113</v>
      </c>
      <c r="B140" s="2" t="s">
        <v>10</v>
      </c>
      <c r="C140" s="406">
        <v>13</v>
      </c>
      <c r="D140" s="266" t="s">
        <v>213</v>
      </c>
      <c r="E140" s="267" t="s">
        <v>487</v>
      </c>
      <c r="F140" s="268" t="s">
        <v>517</v>
      </c>
      <c r="G140" s="2"/>
      <c r="H140" s="541">
        <f>SUM(H141:H142)</f>
        <v>30000</v>
      </c>
      <c r="I140" s="541">
        <f>SUM(I141:I142)</f>
        <v>30000</v>
      </c>
    </row>
    <row r="141" spans="1:9" ht="31.5" customHeight="1" x14ac:dyDescent="0.25">
      <c r="A141" s="91" t="s">
        <v>673</v>
      </c>
      <c r="B141" s="2" t="s">
        <v>10</v>
      </c>
      <c r="C141" s="406">
        <v>13</v>
      </c>
      <c r="D141" s="266" t="s">
        <v>213</v>
      </c>
      <c r="E141" s="267" t="s">
        <v>487</v>
      </c>
      <c r="F141" s="268" t="s">
        <v>517</v>
      </c>
      <c r="G141" s="2" t="s">
        <v>16</v>
      </c>
      <c r="H141" s="542">
        <f>SUM(прил10!I98)</f>
        <v>30000</v>
      </c>
      <c r="I141" s="542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406">
        <v>13</v>
      </c>
      <c r="D142" s="266" t="s">
        <v>213</v>
      </c>
      <c r="E142" s="267" t="s">
        <v>487</v>
      </c>
      <c r="F142" s="268" t="s">
        <v>517</v>
      </c>
      <c r="G142" s="2" t="s">
        <v>17</v>
      </c>
      <c r="H142" s="542">
        <f>SUM(прил10!I299)</f>
        <v>0</v>
      </c>
      <c r="I142" s="542">
        <f>SUM(прил10!J299)</f>
        <v>0</v>
      </c>
    </row>
    <row r="143" spans="1:9" ht="18.75" customHeight="1" x14ac:dyDescent="0.25">
      <c r="A143" s="76" t="s">
        <v>195</v>
      </c>
      <c r="B143" s="28" t="s">
        <v>10</v>
      </c>
      <c r="C143" s="30">
        <v>13</v>
      </c>
      <c r="D143" s="251" t="s">
        <v>214</v>
      </c>
      <c r="E143" s="252" t="s">
        <v>487</v>
      </c>
      <c r="F143" s="253" t="s">
        <v>488</v>
      </c>
      <c r="G143" s="28"/>
      <c r="H143" s="540">
        <f>SUM(H144)</f>
        <v>1091950</v>
      </c>
      <c r="I143" s="540">
        <f>SUM(I144)</f>
        <v>1029267</v>
      </c>
    </row>
    <row r="144" spans="1:9" ht="18" customHeight="1" x14ac:dyDescent="0.25">
      <c r="A144" s="86" t="s">
        <v>194</v>
      </c>
      <c r="B144" s="2" t="s">
        <v>10</v>
      </c>
      <c r="C144" s="406">
        <v>13</v>
      </c>
      <c r="D144" s="266" t="s">
        <v>215</v>
      </c>
      <c r="E144" s="267" t="s">
        <v>487</v>
      </c>
      <c r="F144" s="268" t="s">
        <v>488</v>
      </c>
      <c r="G144" s="2"/>
      <c r="H144" s="541">
        <f>SUM(H145+H147+H149+H151)</f>
        <v>1091950</v>
      </c>
      <c r="I144" s="541">
        <f>SUM(I145+I147+I149+I151)</f>
        <v>1029267</v>
      </c>
    </row>
    <row r="145" spans="1:9" ht="47.25" customHeight="1" x14ac:dyDescent="0.25">
      <c r="A145" s="86" t="s">
        <v>1197</v>
      </c>
      <c r="B145" s="2" t="s">
        <v>10</v>
      </c>
      <c r="C145" s="406">
        <v>13</v>
      </c>
      <c r="D145" s="266" t="s">
        <v>215</v>
      </c>
      <c r="E145" s="267" t="s">
        <v>487</v>
      </c>
      <c r="F145" s="421">
        <v>12712</v>
      </c>
      <c r="G145" s="2"/>
      <c r="H145" s="541">
        <f>SUM(H146)</f>
        <v>29220</v>
      </c>
      <c r="I145" s="541">
        <f>SUM(I146)</f>
        <v>29220</v>
      </c>
    </row>
    <row r="146" spans="1:9" ht="48.75" customHeight="1" x14ac:dyDescent="0.25">
      <c r="A146" s="86" t="s">
        <v>86</v>
      </c>
      <c r="B146" s="2" t="s">
        <v>10</v>
      </c>
      <c r="C146" s="406">
        <v>13</v>
      </c>
      <c r="D146" s="266" t="s">
        <v>215</v>
      </c>
      <c r="E146" s="267" t="s">
        <v>487</v>
      </c>
      <c r="F146" s="421">
        <v>12712</v>
      </c>
      <c r="G146" s="2" t="s">
        <v>13</v>
      </c>
      <c r="H146" s="543">
        <f>SUM(прил10!I102)</f>
        <v>29220</v>
      </c>
      <c r="I146" s="543">
        <f>SUM(прил10!J102)</f>
        <v>29220</v>
      </c>
    </row>
    <row r="147" spans="1:9" ht="16.5" customHeight="1" x14ac:dyDescent="0.25">
      <c r="A147" s="3" t="s">
        <v>196</v>
      </c>
      <c r="B147" s="2" t="s">
        <v>10</v>
      </c>
      <c r="C147" s="406">
        <v>13</v>
      </c>
      <c r="D147" s="266" t="s">
        <v>215</v>
      </c>
      <c r="E147" s="267" t="s">
        <v>487</v>
      </c>
      <c r="F147" s="268" t="s">
        <v>518</v>
      </c>
      <c r="G147" s="2"/>
      <c r="H147" s="541">
        <f>SUM(H148)</f>
        <v>90000</v>
      </c>
      <c r="I147" s="541">
        <f>SUM(I148)</f>
        <v>90000</v>
      </c>
    </row>
    <row r="148" spans="1:9" ht="31.5" customHeight="1" x14ac:dyDescent="0.25">
      <c r="A148" s="415" t="s">
        <v>673</v>
      </c>
      <c r="B148" s="2" t="s">
        <v>10</v>
      </c>
      <c r="C148" s="406">
        <v>13</v>
      </c>
      <c r="D148" s="266" t="s">
        <v>215</v>
      </c>
      <c r="E148" s="267" t="s">
        <v>487</v>
      </c>
      <c r="F148" s="268" t="s">
        <v>518</v>
      </c>
      <c r="G148" s="2" t="s">
        <v>16</v>
      </c>
      <c r="H148" s="542">
        <f>SUM(прил10!I104)</f>
        <v>90000</v>
      </c>
      <c r="I148" s="542">
        <f>SUM(прил10!J104)</f>
        <v>90000</v>
      </c>
    </row>
    <row r="149" spans="1:9" ht="32.25" customHeight="1" x14ac:dyDescent="0.25">
      <c r="A149" s="7" t="s">
        <v>664</v>
      </c>
      <c r="B149" s="2" t="s">
        <v>10</v>
      </c>
      <c r="C149" s="406">
        <v>13</v>
      </c>
      <c r="D149" s="266" t="s">
        <v>215</v>
      </c>
      <c r="E149" s="267" t="s">
        <v>487</v>
      </c>
      <c r="F149" s="268" t="s">
        <v>549</v>
      </c>
      <c r="G149" s="2"/>
      <c r="H149" s="541">
        <f>SUM(H150)</f>
        <v>60000</v>
      </c>
      <c r="I149" s="541">
        <f>SUM(I150)</f>
        <v>60000</v>
      </c>
    </row>
    <row r="150" spans="1:9" ht="48.75" customHeight="1" x14ac:dyDescent="0.25">
      <c r="A150" s="7" t="s">
        <v>86</v>
      </c>
      <c r="B150" s="2" t="s">
        <v>10</v>
      </c>
      <c r="C150" s="406">
        <v>13</v>
      </c>
      <c r="D150" s="266" t="s">
        <v>215</v>
      </c>
      <c r="E150" s="267" t="s">
        <v>487</v>
      </c>
      <c r="F150" s="268" t="s">
        <v>549</v>
      </c>
      <c r="G150" s="2" t="s">
        <v>13</v>
      </c>
      <c r="H150" s="542">
        <f>SUM(прил10!I106)</f>
        <v>60000</v>
      </c>
      <c r="I150" s="542">
        <f>SUM(прил10!J106)</f>
        <v>60000</v>
      </c>
    </row>
    <row r="151" spans="1:9" ht="33" customHeight="1" x14ac:dyDescent="0.25">
      <c r="A151" s="92" t="s">
        <v>1134</v>
      </c>
      <c r="B151" s="2" t="s">
        <v>10</v>
      </c>
      <c r="C151" s="406">
        <v>13</v>
      </c>
      <c r="D151" s="266" t="s">
        <v>215</v>
      </c>
      <c r="E151" s="267" t="s">
        <v>487</v>
      </c>
      <c r="F151" s="268" t="s">
        <v>519</v>
      </c>
      <c r="G151" s="2"/>
      <c r="H151" s="541">
        <f>SUM(H152:H153)</f>
        <v>912730</v>
      </c>
      <c r="I151" s="541">
        <f>SUM(I152:I153)</f>
        <v>850047</v>
      </c>
    </row>
    <row r="152" spans="1:9" ht="49.5" customHeight="1" x14ac:dyDescent="0.25">
      <c r="A152" s="86" t="s">
        <v>86</v>
      </c>
      <c r="B152" s="2" t="s">
        <v>10</v>
      </c>
      <c r="C152" s="406">
        <v>13</v>
      </c>
      <c r="D152" s="266" t="s">
        <v>215</v>
      </c>
      <c r="E152" s="267" t="s">
        <v>487</v>
      </c>
      <c r="F152" s="268" t="s">
        <v>519</v>
      </c>
      <c r="G152" s="2" t="s">
        <v>13</v>
      </c>
      <c r="H152" s="542">
        <f>SUM(прил10!I108)</f>
        <v>882000</v>
      </c>
      <c r="I152" s="542">
        <f>SUM(прил10!J108)</f>
        <v>850047</v>
      </c>
    </row>
    <row r="153" spans="1:9" ht="33" customHeight="1" x14ac:dyDescent="0.25">
      <c r="A153" s="91" t="s">
        <v>673</v>
      </c>
      <c r="B153" s="2" t="s">
        <v>10</v>
      </c>
      <c r="C153" s="406">
        <v>13</v>
      </c>
      <c r="D153" s="266" t="s">
        <v>215</v>
      </c>
      <c r="E153" s="267" t="s">
        <v>487</v>
      </c>
      <c r="F153" s="268" t="s">
        <v>519</v>
      </c>
      <c r="G153" s="2" t="s">
        <v>16</v>
      </c>
      <c r="H153" s="542">
        <f>SUM(прил10!I109)</f>
        <v>30730</v>
      </c>
      <c r="I153" s="542">
        <f>SUM(прил10!J109)</f>
        <v>0</v>
      </c>
    </row>
    <row r="154" spans="1:9" ht="18" hidden="1" customHeight="1" x14ac:dyDescent="0.25">
      <c r="A154" s="27" t="s">
        <v>91</v>
      </c>
      <c r="B154" s="28" t="s">
        <v>10</v>
      </c>
      <c r="C154" s="30">
        <v>13</v>
      </c>
      <c r="D154" s="257" t="s">
        <v>209</v>
      </c>
      <c r="E154" s="258" t="s">
        <v>487</v>
      </c>
      <c r="F154" s="259" t="s">
        <v>488</v>
      </c>
      <c r="G154" s="28"/>
      <c r="H154" s="540">
        <f t="shared" ref="H154:I156" si="17">SUM(H155)</f>
        <v>0</v>
      </c>
      <c r="I154" s="540">
        <f t="shared" si="17"/>
        <v>0</v>
      </c>
    </row>
    <row r="155" spans="1:9" ht="18" hidden="1" customHeight="1" x14ac:dyDescent="0.25">
      <c r="A155" s="92" t="s">
        <v>92</v>
      </c>
      <c r="B155" s="2" t="s">
        <v>10</v>
      </c>
      <c r="C155" s="406">
        <v>13</v>
      </c>
      <c r="D155" s="284" t="s">
        <v>210</v>
      </c>
      <c r="E155" s="267" t="s">
        <v>487</v>
      </c>
      <c r="F155" s="268" t="s">
        <v>488</v>
      </c>
      <c r="G155" s="2"/>
      <c r="H155" s="541">
        <f t="shared" si="17"/>
        <v>0</v>
      </c>
      <c r="I155" s="541">
        <f t="shared" si="17"/>
        <v>0</v>
      </c>
    </row>
    <row r="156" spans="1:9" ht="18.75" hidden="1" customHeight="1" x14ac:dyDescent="0.25">
      <c r="A156" s="92" t="s">
        <v>686</v>
      </c>
      <c r="B156" s="2" t="s">
        <v>10</v>
      </c>
      <c r="C156" s="406">
        <v>13</v>
      </c>
      <c r="D156" s="284" t="s">
        <v>210</v>
      </c>
      <c r="E156" s="267" t="s">
        <v>487</v>
      </c>
      <c r="F156" s="421">
        <v>10030</v>
      </c>
      <c r="G156" s="2"/>
      <c r="H156" s="541">
        <f t="shared" si="17"/>
        <v>0</v>
      </c>
      <c r="I156" s="541">
        <f t="shared" si="17"/>
        <v>0</v>
      </c>
    </row>
    <row r="157" spans="1:9" ht="18" hidden="1" customHeight="1" x14ac:dyDescent="0.25">
      <c r="A157" s="62" t="s">
        <v>40</v>
      </c>
      <c r="B157" s="2" t="s">
        <v>10</v>
      </c>
      <c r="C157" s="406">
        <v>13</v>
      </c>
      <c r="D157" s="284" t="s">
        <v>210</v>
      </c>
      <c r="E157" s="267" t="s">
        <v>487</v>
      </c>
      <c r="F157" s="421">
        <v>10030</v>
      </c>
      <c r="G157" s="2" t="s">
        <v>39</v>
      </c>
      <c r="H157" s="542">
        <f>SUM(прил10!I113)</f>
        <v>0</v>
      </c>
      <c r="I157" s="542">
        <f>SUM(прил10!J113)</f>
        <v>0</v>
      </c>
    </row>
    <row r="158" spans="1:9" ht="33" customHeight="1" x14ac:dyDescent="0.25">
      <c r="A158" s="27" t="s">
        <v>140</v>
      </c>
      <c r="B158" s="28" t="s">
        <v>10</v>
      </c>
      <c r="C158" s="30">
        <v>13</v>
      </c>
      <c r="D158" s="251" t="s">
        <v>216</v>
      </c>
      <c r="E158" s="252" t="s">
        <v>487</v>
      </c>
      <c r="F158" s="253" t="s">
        <v>488</v>
      </c>
      <c r="G158" s="28"/>
      <c r="H158" s="540">
        <f>SUM(H159)</f>
        <v>5574130</v>
      </c>
      <c r="I158" s="540">
        <f>SUM(I159)</f>
        <v>5574130</v>
      </c>
    </row>
    <row r="159" spans="1:9" ht="33" customHeight="1" x14ac:dyDescent="0.25">
      <c r="A159" s="86" t="s">
        <v>141</v>
      </c>
      <c r="B159" s="2" t="s">
        <v>10</v>
      </c>
      <c r="C159" s="406">
        <v>13</v>
      </c>
      <c r="D159" s="266" t="s">
        <v>217</v>
      </c>
      <c r="E159" s="267" t="s">
        <v>487</v>
      </c>
      <c r="F159" s="268" t="s">
        <v>488</v>
      </c>
      <c r="G159" s="2"/>
      <c r="H159" s="541">
        <f>SUM(H160)</f>
        <v>5574130</v>
      </c>
      <c r="I159" s="541">
        <f>SUM(I160)</f>
        <v>5574130</v>
      </c>
    </row>
    <row r="160" spans="1:9" ht="31.5" x14ac:dyDescent="0.25">
      <c r="A160" s="3" t="s">
        <v>96</v>
      </c>
      <c r="B160" s="2" t="s">
        <v>10</v>
      </c>
      <c r="C160" s="406">
        <v>13</v>
      </c>
      <c r="D160" s="266" t="s">
        <v>217</v>
      </c>
      <c r="E160" s="267" t="s">
        <v>487</v>
      </c>
      <c r="F160" s="268" t="s">
        <v>520</v>
      </c>
      <c r="G160" s="2"/>
      <c r="H160" s="541">
        <f>SUM(H161:H163)</f>
        <v>5574130</v>
      </c>
      <c r="I160" s="541">
        <f>SUM(I161:I163)</f>
        <v>5574130</v>
      </c>
    </row>
    <row r="161" spans="1:9" ht="46.5" customHeight="1" x14ac:dyDescent="0.25">
      <c r="A161" s="86" t="s">
        <v>86</v>
      </c>
      <c r="B161" s="2" t="s">
        <v>10</v>
      </c>
      <c r="C161" s="406">
        <v>13</v>
      </c>
      <c r="D161" s="266" t="s">
        <v>217</v>
      </c>
      <c r="E161" s="267" t="s">
        <v>487</v>
      </c>
      <c r="F161" s="268" t="s">
        <v>520</v>
      </c>
      <c r="G161" s="2" t="s">
        <v>13</v>
      </c>
      <c r="H161" s="542">
        <f>SUM(прил10!I117)</f>
        <v>3563574</v>
      </c>
      <c r="I161" s="542">
        <f>SUM(прил10!J117)</f>
        <v>3563574</v>
      </c>
    </row>
    <row r="162" spans="1:9" ht="30.75" customHeight="1" x14ac:dyDescent="0.25">
      <c r="A162" s="91" t="s">
        <v>673</v>
      </c>
      <c r="B162" s="2" t="s">
        <v>10</v>
      </c>
      <c r="C162" s="406">
        <v>13</v>
      </c>
      <c r="D162" s="266" t="s">
        <v>217</v>
      </c>
      <c r="E162" s="267" t="s">
        <v>487</v>
      </c>
      <c r="F162" s="268" t="s">
        <v>520</v>
      </c>
      <c r="G162" s="2" t="s">
        <v>16</v>
      </c>
      <c r="H162" s="542">
        <f>SUM(прил10!I118)</f>
        <v>1915313</v>
      </c>
      <c r="I162" s="542">
        <f>SUM(прил10!J118)</f>
        <v>1915313</v>
      </c>
    </row>
    <row r="163" spans="1:9" ht="15.75" customHeight="1" x14ac:dyDescent="0.25">
      <c r="A163" s="3" t="s">
        <v>18</v>
      </c>
      <c r="B163" s="2" t="s">
        <v>10</v>
      </c>
      <c r="C163" s="406">
        <v>13</v>
      </c>
      <c r="D163" s="266" t="s">
        <v>217</v>
      </c>
      <c r="E163" s="267" t="s">
        <v>487</v>
      </c>
      <c r="F163" s="268" t="s">
        <v>520</v>
      </c>
      <c r="G163" s="2" t="s">
        <v>17</v>
      </c>
      <c r="H163" s="542">
        <f>SUM(прил10!I119)</f>
        <v>95243</v>
      </c>
      <c r="I163" s="542">
        <f>SUM(прил10!J119)</f>
        <v>95243</v>
      </c>
    </row>
    <row r="164" spans="1:9" ht="15.75" hidden="1" customHeight="1" x14ac:dyDescent="0.25">
      <c r="A164" s="27" t="s">
        <v>685</v>
      </c>
      <c r="B164" s="28" t="s">
        <v>10</v>
      </c>
      <c r="C164" s="30">
        <v>13</v>
      </c>
      <c r="D164" s="251" t="s">
        <v>683</v>
      </c>
      <c r="E164" s="252" t="s">
        <v>487</v>
      </c>
      <c r="F164" s="253" t="s">
        <v>488</v>
      </c>
      <c r="G164" s="28"/>
      <c r="H164" s="540">
        <f t="shared" ref="H164:I166" si="18">SUM(H165)</f>
        <v>0</v>
      </c>
      <c r="I164" s="540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406">
        <v>13</v>
      </c>
      <c r="D165" s="266" t="s">
        <v>684</v>
      </c>
      <c r="E165" s="267" t="s">
        <v>487</v>
      </c>
      <c r="F165" s="268" t="s">
        <v>488</v>
      </c>
      <c r="G165" s="2"/>
      <c r="H165" s="541">
        <f t="shared" si="18"/>
        <v>0</v>
      </c>
      <c r="I165" s="541">
        <f t="shared" si="18"/>
        <v>0</v>
      </c>
    </row>
    <row r="166" spans="1:9" ht="15.75" hidden="1" customHeight="1" x14ac:dyDescent="0.25">
      <c r="A166" s="3" t="s">
        <v>686</v>
      </c>
      <c r="B166" s="2" t="s">
        <v>10</v>
      </c>
      <c r="C166" s="406">
        <v>13</v>
      </c>
      <c r="D166" s="266" t="s">
        <v>684</v>
      </c>
      <c r="E166" s="267" t="s">
        <v>487</v>
      </c>
      <c r="F166" s="421">
        <v>10030</v>
      </c>
      <c r="G166" s="2"/>
      <c r="H166" s="541">
        <f t="shared" si="18"/>
        <v>0</v>
      </c>
      <c r="I166" s="541">
        <f t="shared" si="18"/>
        <v>0</v>
      </c>
    </row>
    <row r="167" spans="1:9" ht="15.75" hidden="1" customHeight="1" x14ac:dyDescent="0.25">
      <c r="A167" s="62" t="s">
        <v>40</v>
      </c>
      <c r="B167" s="2" t="s">
        <v>10</v>
      </c>
      <c r="C167" s="406">
        <v>13</v>
      </c>
      <c r="D167" s="266" t="s">
        <v>684</v>
      </c>
      <c r="E167" s="267" t="s">
        <v>487</v>
      </c>
      <c r="F167" s="421">
        <v>10030</v>
      </c>
      <c r="G167" s="2" t="s">
        <v>39</v>
      </c>
      <c r="H167" s="542">
        <f>SUM(прил10!I123)</f>
        <v>0</v>
      </c>
      <c r="I167" s="542">
        <f>SUM(прил10!J123)</f>
        <v>0</v>
      </c>
    </row>
    <row r="168" spans="1:9" ht="33" customHeight="1" x14ac:dyDescent="0.25">
      <c r="A168" s="75" t="s">
        <v>76</v>
      </c>
      <c r="B168" s="16" t="s">
        <v>15</v>
      </c>
      <c r="C168" s="39"/>
      <c r="D168" s="278"/>
      <c r="E168" s="279"/>
      <c r="F168" s="280"/>
      <c r="G168" s="15"/>
      <c r="H168" s="594">
        <f>SUM(H169)</f>
        <v>2044785</v>
      </c>
      <c r="I168" s="594">
        <f>SUM(I169)</f>
        <v>2044785</v>
      </c>
    </row>
    <row r="169" spans="1:9" ht="33.75" customHeight="1" x14ac:dyDescent="0.25">
      <c r="A169" s="88" t="s">
        <v>77</v>
      </c>
      <c r="B169" s="23" t="s">
        <v>15</v>
      </c>
      <c r="C169" s="56" t="s">
        <v>32</v>
      </c>
      <c r="D169" s="281"/>
      <c r="E169" s="282"/>
      <c r="F169" s="283"/>
      <c r="G169" s="22"/>
      <c r="H169" s="547">
        <f>SUM(H170)</f>
        <v>2044785</v>
      </c>
      <c r="I169" s="547">
        <f>SUM(I170)</f>
        <v>2044785</v>
      </c>
    </row>
    <row r="170" spans="1:9" ht="65.25" customHeight="1" x14ac:dyDescent="0.25">
      <c r="A170" s="76" t="s">
        <v>142</v>
      </c>
      <c r="B170" s="28" t="s">
        <v>15</v>
      </c>
      <c r="C170" s="42" t="s">
        <v>32</v>
      </c>
      <c r="D170" s="257" t="s">
        <v>218</v>
      </c>
      <c r="E170" s="258" t="s">
        <v>487</v>
      </c>
      <c r="F170" s="259" t="s">
        <v>488</v>
      </c>
      <c r="G170" s="28"/>
      <c r="H170" s="540">
        <f>SUM(H171+H177)</f>
        <v>2044785</v>
      </c>
      <c r="I170" s="540">
        <f>SUM(I171+I177)</f>
        <v>2044785</v>
      </c>
    </row>
    <row r="171" spans="1:9" ht="95.25" customHeight="1" x14ac:dyDescent="0.25">
      <c r="A171" s="77" t="s">
        <v>143</v>
      </c>
      <c r="B171" s="2" t="s">
        <v>15</v>
      </c>
      <c r="C171" s="8" t="s">
        <v>32</v>
      </c>
      <c r="D171" s="284" t="s">
        <v>219</v>
      </c>
      <c r="E171" s="285" t="s">
        <v>487</v>
      </c>
      <c r="F171" s="286" t="s">
        <v>488</v>
      </c>
      <c r="G171" s="2"/>
      <c r="H171" s="541">
        <f>SUM(H172)</f>
        <v>1944785</v>
      </c>
      <c r="I171" s="541">
        <f>SUM(I172)</f>
        <v>1944785</v>
      </c>
    </row>
    <row r="172" spans="1:9" ht="34.5" customHeight="1" x14ac:dyDescent="0.25">
      <c r="A172" s="77" t="s">
        <v>521</v>
      </c>
      <c r="B172" s="2" t="s">
        <v>15</v>
      </c>
      <c r="C172" s="8" t="s">
        <v>32</v>
      </c>
      <c r="D172" s="284" t="s">
        <v>219</v>
      </c>
      <c r="E172" s="285" t="s">
        <v>10</v>
      </c>
      <c r="F172" s="286" t="s">
        <v>488</v>
      </c>
      <c r="G172" s="2"/>
      <c r="H172" s="541">
        <f>SUM(H173)</f>
        <v>1944785</v>
      </c>
      <c r="I172" s="541">
        <f>SUM(I173)</f>
        <v>1944785</v>
      </c>
    </row>
    <row r="173" spans="1:9" ht="33" customHeight="1" x14ac:dyDescent="0.25">
      <c r="A173" s="3" t="s">
        <v>96</v>
      </c>
      <c r="B173" s="2" t="s">
        <v>15</v>
      </c>
      <c r="C173" s="8" t="s">
        <v>32</v>
      </c>
      <c r="D173" s="284" t="s">
        <v>219</v>
      </c>
      <c r="E173" s="285" t="s">
        <v>10</v>
      </c>
      <c r="F173" s="286" t="s">
        <v>520</v>
      </c>
      <c r="G173" s="2"/>
      <c r="H173" s="541">
        <f>SUM(H174:H176)</f>
        <v>1944785</v>
      </c>
      <c r="I173" s="541">
        <f>SUM(I174:I176)</f>
        <v>1944785</v>
      </c>
    </row>
    <row r="174" spans="1:9" ht="46.5" customHeight="1" x14ac:dyDescent="0.25">
      <c r="A174" s="86" t="s">
        <v>86</v>
      </c>
      <c r="B174" s="2" t="s">
        <v>15</v>
      </c>
      <c r="C174" s="8" t="s">
        <v>32</v>
      </c>
      <c r="D174" s="284" t="s">
        <v>219</v>
      </c>
      <c r="E174" s="285" t="s">
        <v>10</v>
      </c>
      <c r="F174" s="286" t="s">
        <v>520</v>
      </c>
      <c r="G174" s="2" t="s">
        <v>13</v>
      </c>
      <c r="H174" s="542">
        <f>SUM(прил10!I130)</f>
        <v>1834385</v>
      </c>
      <c r="I174" s="542">
        <f>SUM(прил10!J130)</f>
        <v>1834385</v>
      </c>
    </row>
    <row r="175" spans="1:9" ht="31.5" customHeight="1" x14ac:dyDescent="0.25">
      <c r="A175" s="91" t="s">
        <v>673</v>
      </c>
      <c r="B175" s="2" t="s">
        <v>15</v>
      </c>
      <c r="C175" s="8" t="s">
        <v>32</v>
      </c>
      <c r="D175" s="284" t="s">
        <v>219</v>
      </c>
      <c r="E175" s="285" t="s">
        <v>10</v>
      </c>
      <c r="F175" s="286" t="s">
        <v>520</v>
      </c>
      <c r="G175" s="2" t="s">
        <v>16</v>
      </c>
      <c r="H175" s="542">
        <f>SUM(прил10!I131)</f>
        <v>108000</v>
      </c>
      <c r="I175" s="542">
        <f>SUM(прил10!J131)</f>
        <v>108000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520</v>
      </c>
      <c r="G176" s="2" t="s">
        <v>17</v>
      </c>
      <c r="H176" s="542">
        <f>SUM(прил10!I132)</f>
        <v>2400</v>
      </c>
      <c r="I176" s="542">
        <f>SUM(прил10!J132)</f>
        <v>2400</v>
      </c>
    </row>
    <row r="177" spans="1:9" ht="93.75" customHeight="1" x14ac:dyDescent="0.25">
      <c r="A177" s="55" t="s">
        <v>632</v>
      </c>
      <c r="B177" s="2" t="s">
        <v>15</v>
      </c>
      <c r="C177" s="8" t="s">
        <v>32</v>
      </c>
      <c r="D177" s="260" t="s">
        <v>628</v>
      </c>
      <c r="E177" s="261" t="s">
        <v>487</v>
      </c>
      <c r="F177" s="262" t="s">
        <v>488</v>
      </c>
      <c r="G177" s="2"/>
      <c r="H177" s="541">
        <f t="shared" ref="H177:I179" si="19">SUM(H178)</f>
        <v>100000</v>
      </c>
      <c r="I177" s="541">
        <f t="shared" si="19"/>
        <v>100000</v>
      </c>
    </row>
    <row r="178" spans="1:9" ht="46.5" customHeight="1" x14ac:dyDescent="0.25">
      <c r="A178" s="104" t="s">
        <v>630</v>
      </c>
      <c r="B178" s="2" t="s">
        <v>15</v>
      </c>
      <c r="C178" s="8" t="s">
        <v>32</v>
      </c>
      <c r="D178" s="260" t="s">
        <v>628</v>
      </c>
      <c r="E178" s="261" t="s">
        <v>10</v>
      </c>
      <c r="F178" s="262" t="s">
        <v>488</v>
      </c>
      <c r="G178" s="2"/>
      <c r="H178" s="541">
        <f t="shared" si="19"/>
        <v>100000</v>
      </c>
      <c r="I178" s="541">
        <f t="shared" si="19"/>
        <v>100000</v>
      </c>
    </row>
    <row r="179" spans="1:9" ht="36.75" customHeight="1" x14ac:dyDescent="0.25">
      <c r="A179" s="104" t="s">
        <v>631</v>
      </c>
      <c r="B179" s="2" t="s">
        <v>15</v>
      </c>
      <c r="C179" s="8" t="s">
        <v>32</v>
      </c>
      <c r="D179" s="260" t="s">
        <v>628</v>
      </c>
      <c r="E179" s="261" t="s">
        <v>10</v>
      </c>
      <c r="F179" s="268" t="s">
        <v>629</v>
      </c>
      <c r="G179" s="2"/>
      <c r="H179" s="541">
        <f t="shared" si="19"/>
        <v>100000</v>
      </c>
      <c r="I179" s="541">
        <f t="shared" si="19"/>
        <v>100000</v>
      </c>
    </row>
    <row r="180" spans="1:9" ht="32.25" customHeight="1" x14ac:dyDescent="0.25">
      <c r="A180" s="91" t="s">
        <v>673</v>
      </c>
      <c r="B180" s="2" t="s">
        <v>15</v>
      </c>
      <c r="C180" s="8" t="s">
        <v>32</v>
      </c>
      <c r="D180" s="260" t="s">
        <v>628</v>
      </c>
      <c r="E180" s="261" t="s">
        <v>10</v>
      </c>
      <c r="F180" s="268" t="s">
        <v>629</v>
      </c>
      <c r="G180" s="2" t="s">
        <v>16</v>
      </c>
      <c r="H180" s="542">
        <f>SUM(прил10!I136)</f>
        <v>100000</v>
      </c>
      <c r="I180" s="542">
        <f>SUM(прил10!J136)</f>
        <v>100000</v>
      </c>
    </row>
    <row r="181" spans="1:9" ht="15.75" x14ac:dyDescent="0.25">
      <c r="A181" s="75" t="s">
        <v>25</v>
      </c>
      <c r="B181" s="16" t="s">
        <v>20</v>
      </c>
      <c r="C181" s="39"/>
      <c r="D181" s="278"/>
      <c r="E181" s="279"/>
      <c r="F181" s="280"/>
      <c r="G181" s="15"/>
      <c r="H181" s="594">
        <f>SUM(H182+H188+H213)</f>
        <v>7053335</v>
      </c>
      <c r="I181" s="594">
        <f>SUM(I182+I188+I213)</f>
        <v>7492602</v>
      </c>
    </row>
    <row r="182" spans="1:9" ht="15.75" x14ac:dyDescent="0.25">
      <c r="A182" s="88" t="s">
        <v>266</v>
      </c>
      <c r="B182" s="23" t="s">
        <v>20</v>
      </c>
      <c r="C182" s="56" t="s">
        <v>35</v>
      </c>
      <c r="D182" s="281"/>
      <c r="E182" s="282"/>
      <c r="F182" s="283"/>
      <c r="G182" s="22"/>
      <c r="H182" s="547">
        <f t="shared" ref="H182:I186" si="20">SUM(H183)</f>
        <v>450000</v>
      </c>
      <c r="I182" s="547">
        <f t="shared" si="20"/>
        <v>450000</v>
      </c>
    </row>
    <row r="183" spans="1:9" ht="47.25" x14ac:dyDescent="0.25">
      <c r="A183" s="76" t="s">
        <v>146</v>
      </c>
      <c r="B183" s="28" t="s">
        <v>20</v>
      </c>
      <c r="C183" s="30" t="s">
        <v>35</v>
      </c>
      <c r="D183" s="251" t="s">
        <v>524</v>
      </c>
      <c r="E183" s="252" t="s">
        <v>487</v>
      </c>
      <c r="F183" s="253" t="s">
        <v>488</v>
      </c>
      <c r="G183" s="28"/>
      <c r="H183" s="540">
        <f t="shared" si="20"/>
        <v>450000</v>
      </c>
      <c r="I183" s="540">
        <f t="shared" si="20"/>
        <v>450000</v>
      </c>
    </row>
    <row r="184" spans="1:9" ht="68.25" customHeight="1" x14ac:dyDescent="0.25">
      <c r="A184" s="77" t="s">
        <v>191</v>
      </c>
      <c r="B184" s="44" t="s">
        <v>20</v>
      </c>
      <c r="C184" s="54" t="s">
        <v>35</v>
      </c>
      <c r="D184" s="254" t="s">
        <v>229</v>
      </c>
      <c r="E184" s="255" t="s">
        <v>487</v>
      </c>
      <c r="F184" s="256" t="s">
        <v>488</v>
      </c>
      <c r="G184" s="44"/>
      <c r="H184" s="541">
        <f t="shared" si="20"/>
        <v>450000</v>
      </c>
      <c r="I184" s="541">
        <f t="shared" si="20"/>
        <v>450000</v>
      </c>
    </row>
    <row r="185" spans="1:9" ht="33" customHeight="1" x14ac:dyDescent="0.25">
      <c r="A185" s="77" t="s">
        <v>525</v>
      </c>
      <c r="B185" s="44" t="s">
        <v>20</v>
      </c>
      <c r="C185" s="54" t="s">
        <v>35</v>
      </c>
      <c r="D185" s="254" t="s">
        <v>229</v>
      </c>
      <c r="E185" s="255" t="s">
        <v>10</v>
      </c>
      <c r="F185" s="256" t="s">
        <v>488</v>
      </c>
      <c r="G185" s="44"/>
      <c r="H185" s="541">
        <f t="shared" si="20"/>
        <v>450000</v>
      </c>
      <c r="I185" s="541">
        <f t="shared" si="20"/>
        <v>450000</v>
      </c>
    </row>
    <row r="186" spans="1:9" ht="15.75" customHeight="1" x14ac:dyDescent="0.25">
      <c r="A186" s="77" t="s">
        <v>192</v>
      </c>
      <c r="B186" s="44" t="s">
        <v>20</v>
      </c>
      <c r="C186" s="54" t="s">
        <v>35</v>
      </c>
      <c r="D186" s="254" t="s">
        <v>229</v>
      </c>
      <c r="E186" s="255" t="s">
        <v>10</v>
      </c>
      <c r="F186" s="256" t="s">
        <v>526</v>
      </c>
      <c r="G186" s="44"/>
      <c r="H186" s="541">
        <f t="shared" si="20"/>
        <v>450000</v>
      </c>
      <c r="I186" s="541">
        <f t="shared" si="20"/>
        <v>450000</v>
      </c>
    </row>
    <row r="187" spans="1:9" ht="15.75" customHeight="1" x14ac:dyDescent="0.25">
      <c r="A187" s="3" t="s">
        <v>18</v>
      </c>
      <c r="B187" s="44" t="s">
        <v>20</v>
      </c>
      <c r="C187" s="54" t="s">
        <v>35</v>
      </c>
      <c r="D187" s="254" t="s">
        <v>229</v>
      </c>
      <c r="E187" s="255" t="s">
        <v>10</v>
      </c>
      <c r="F187" s="256" t="s">
        <v>526</v>
      </c>
      <c r="G187" s="44" t="s">
        <v>17</v>
      </c>
      <c r="H187" s="543">
        <f>SUM(прил10!I143)</f>
        <v>450000</v>
      </c>
      <c r="I187" s="543">
        <f>SUM(прил10!J143)</f>
        <v>450000</v>
      </c>
    </row>
    <row r="188" spans="1:9" ht="15.75" x14ac:dyDescent="0.25">
      <c r="A188" s="88" t="s">
        <v>145</v>
      </c>
      <c r="B188" s="23" t="s">
        <v>20</v>
      </c>
      <c r="C188" s="40" t="s">
        <v>32</v>
      </c>
      <c r="D188" s="269"/>
      <c r="E188" s="270"/>
      <c r="F188" s="271"/>
      <c r="G188" s="22"/>
      <c r="H188" s="547">
        <f>SUM(H189+H206)</f>
        <v>6323503</v>
      </c>
      <c r="I188" s="547">
        <f>SUM(I189+I206)</f>
        <v>6762770</v>
      </c>
    </row>
    <row r="189" spans="1:9" ht="47.25" x14ac:dyDescent="0.25">
      <c r="A189" s="76" t="s">
        <v>146</v>
      </c>
      <c r="B189" s="28" t="s">
        <v>20</v>
      </c>
      <c r="C189" s="30" t="s">
        <v>32</v>
      </c>
      <c r="D189" s="251" t="s">
        <v>524</v>
      </c>
      <c r="E189" s="252" t="s">
        <v>487</v>
      </c>
      <c r="F189" s="253" t="s">
        <v>488</v>
      </c>
      <c r="G189" s="28"/>
      <c r="H189" s="540">
        <f>SUM(H190+H202)</f>
        <v>5979464</v>
      </c>
      <c r="I189" s="540">
        <f>SUM(I190+I202)</f>
        <v>6762770</v>
      </c>
    </row>
    <row r="190" spans="1:9" ht="65.25" customHeight="1" x14ac:dyDescent="0.25">
      <c r="A190" s="77" t="s">
        <v>147</v>
      </c>
      <c r="B190" s="44" t="s">
        <v>20</v>
      </c>
      <c r="C190" s="54" t="s">
        <v>32</v>
      </c>
      <c r="D190" s="254" t="s">
        <v>221</v>
      </c>
      <c r="E190" s="255" t="s">
        <v>487</v>
      </c>
      <c r="F190" s="256" t="s">
        <v>488</v>
      </c>
      <c r="G190" s="44"/>
      <c r="H190" s="541">
        <f>SUM(H191)</f>
        <v>5928584</v>
      </c>
      <c r="I190" s="541">
        <f>SUM(I191)</f>
        <v>6711890</v>
      </c>
    </row>
    <row r="191" spans="1:9" ht="47.25" customHeight="1" x14ac:dyDescent="0.25">
      <c r="A191" s="77" t="s">
        <v>527</v>
      </c>
      <c r="B191" s="44" t="s">
        <v>20</v>
      </c>
      <c r="C191" s="54" t="s">
        <v>32</v>
      </c>
      <c r="D191" s="254" t="s">
        <v>221</v>
      </c>
      <c r="E191" s="255" t="s">
        <v>10</v>
      </c>
      <c r="F191" s="256" t="s">
        <v>488</v>
      </c>
      <c r="G191" s="44"/>
      <c r="H191" s="541">
        <f>SUM(H192+H194+H196+H198+H200)</f>
        <v>5928584</v>
      </c>
      <c r="I191" s="541">
        <f>SUM(I192+I194+I196+I198+I200)</f>
        <v>6711890</v>
      </c>
    </row>
    <row r="192" spans="1:9" ht="31.5" hidden="1" customHeight="1" x14ac:dyDescent="0.25">
      <c r="A192" s="77" t="s">
        <v>915</v>
      </c>
      <c r="B192" s="44" t="s">
        <v>20</v>
      </c>
      <c r="C192" s="54" t="s">
        <v>32</v>
      </c>
      <c r="D192" s="254" t="s">
        <v>221</v>
      </c>
      <c r="E192" s="255" t="s">
        <v>10</v>
      </c>
      <c r="F192" s="484">
        <v>13390</v>
      </c>
      <c r="G192" s="44"/>
      <c r="H192" s="541">
        <f>SUM(H193)</f>
        <v>0</v>
      </c>
      <c r="I192" s="541">
        <f>SUM(I193)</f>
        <v>0</v>
      </c>
    </row>
    <row r="193" spans="1:11" ht="33.75" hidden="1" customHeight="1" x14ac:dyDescent="0.25">
      <c r="A193" s="77" t="s">
        <v>190</v>
      </c>
      <c r="B193" s="44" t="s">
        <v>20</v>
      </c>
      <c r="C193" s="54" t="s">
        <v>32</v>
      </c>
      <c r="D193" s="254" t="s">
        <v>221</v>
      </c>
      <c r="E193" s="255" t="s">
        <v>10</v>
      </c>
      <c r="F193" s="484">
        <v>13390</v>
      </c>
      <c r="G193" s="44" t="s">
        <v>185</v>
      </c>
      <c r="H193" s="543">
        <f>SUM(прил10!I149)</f>
        <v>0</v>
      </c>
      <c r="I193" s="543">
        <f>SUM(прил10!J149)</f>
        <v>0</v>
      </c>
    </row>
    <row r="194" spans="1:11" ht="19.5" hidden="1" customHeight="1" x14ac:dyDescent="0.25">
      <c r="A194" s="77" t="s">
        <v>916</v>
      </c>
      <c r="B194" s="44" t="s">
        <v>20</v>
      </c>
      <c r="C194" s="54" t="s">
        <v>32</v>
      </c>
      <c r="D194" s="254" t="s">
        <v>221</v>
      </c>
      <c r="E194" s="255" t="s">
        <v>10</v>
      </c>
      <c r="F194" s="256" t="s">
        <v>917</v>
      </c>
      <c r="G194" s="44"/>
      <c r="H194" s="541">
        <f>SUM(H195)</f>
        <v>0</v>
      </c>
      <c r="I194" s="541">
        <f>SUM(I195)</f>
        <v>0</v>
      </c>
    </row>
    <row r="195" spans="1:11" ht="33.75" hidden="1" customHeight="1" x14ac:dyDescent="0.25">
      <c r="A195" s="77" t="s">
        <v>190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256" t="s">
        <v>917</v>
      </c>
      <c r="G195" s="44" t="s">
        <v>185</v>
      </c>
      <c r="H195" s="543">
        <f>SUM(прил10!I151)</f>
        <v>0</v>
      </c>
      <c r="I195" s="543">
        <f>SUM(прил10!J151)</f>
        <v>0</v>
      </c>
    </row>
    <row r="196" spans="1:11" ht="33.75" customHeight="1" x14ac:dyDescent="0.25">
      <c r="A196" s="77" t="s">
        <v>148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256" t="s">
        <v>528</v>
      </c>
      <c r="G196" s="44"/>
      <c r="H196" s="541">
        <f>SUM(H197)</f>
        <v>5928584</v>
      </c>
      <c r="I196" s="541">
        <f>SUM(I197)</f>
        <v>6711890</v>
      </c>
      <c r="J196" s="487"/>
      <c r="K196" s="487"/>
    </row>
    <row r="197" spans="1:11" ht="33.75" customHeight="1" x14ac:dyDescent="0.25">
      <c r="A197" s="77" t="s">
        <v>190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256" t="s">
        <v>528</v>
      </c>
      <c r="G197" s="44" t="s">
        <v>185</v>
      </c>
      <c r="H197" s="543">
        <f>SUM(прил10!I153)</f>
        <v>5928584</v>
      </c>
      <c r="I197" s="543">
        <f>SUM(прил10!J153)</f>
        <v>6711890</v>
      </c>
    </row>
    <row r="198" spans="1:11" ht="48" hidden="1" customHeight="1" x14ac:dyDescent="0.25">
      <c r="A198" s="77" t="s">
        <v>529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256" t="s">
        <v>530</v>
      </c>
      <c r="G198" s="44"/>
      <c r="H198" s="541">
        <f>SUM(H199)</f>
        <v>0</v>
      </c>
      <c r="I198" s="541">
        <f>SUM(I199)</f>
        <v>0</v>
      </c>
    </row>
    <row r="199" spans="1:11" ht="19.5" hidden="1" customHeight="1" x14ac:dyDescent="0.25">
      <c r="A199" s="77" t="s">
        <v>21</v>
      </c>
      <c r="B199" s="44" t="s">
        <v>20</v>
      </c>
      <c r="C199" s="54" t="s">
        <v>32</v>
      </c>
      <c r="D199" s="106" t="s">
        <v>221</v>
      </c>
      <c r="E199" s="300" t="s">
        <v>10</v>
      </c>
      <c r="F199" s="301" t="s">
        <v>530</v>
      </c>
      <c r="G199" s="44" t="s">
        <v>70</v>
      </c>
      <c r="H199" s="543">
        <f>SUM(прил10!I155)</f>
        <v>0</v>
      </c>
      <c r="I199" s="543">
        <f>SUM(прил10!J155)</f>
        <v>0</v>
      </c>
    </row>
    <row r="200" spans="1:11" ht="47.25" hidden="1" x14ac:dyDescent="0.25">
      <c r="A200" s="77" t="s">
        <v>531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256" t="s">
        <v>532</v>
      </c>
      <c r="G200" s="44"/>
      <c r="H200" s="541">
        <f>SUM(H201)</f>
        <v>0</v>
      </c>
      <c r="I200" s="541">
        <f>SUM(I201)</f>
        <v>0</v>
      </c>
    </row>
    <row r="201" spans="1:11" ht="18" hidden="1" customHeight="1" x14ac:dyDescent="0.25">
      <c r="A201" s="77" t="s">
        <v>21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256" t="s">
        <v>532</v>
      </c>
      <c r="G201" s="44" t="s">
        <v>70</v>
      </c>
      <c r="H201" s="543">
        <f>SUM(прил10!I157)</f>
        <v>0</v>
      </c>
      <c r="I201" s="543">
        <f>SUM(прил10!J157)</f>
        <v>0</v>
      </c>
    </row>
    <row r="202" spans="1:11" ht="78.75" x14ac:dyDescent="0.25">
      <c r="A202" s="77" t="s">
        <v>264</v>
      </c>
      <c r="B202" s="44" t="s">
        <v>20</v>
      </c>
      <c r="C202" s="124" t="s">
        <v>32</v>
      </c>
      <c r="D202" s="254" t="s">
        <v>262</v>
      </c>
      <c r="E202" s="255" t="s">
        <v>487</v>
      </c>
      <c r="F202" s="256" t="s">
        <v>488</v>
      </c>
      <c r="G202" s="44"/>
      <c r="H202" s="541">
        <f t="shared" ref="H202:I204" si="21">SUM(H203)</f>
        <v>50880</v>
      </c>
      <c r="I202" s="541">
        <f t="shared" si="21"/>
        <v>50880</v>
      </c>
    </row>
    <row r="203" spans="1:11" ht="34.5" customHeight="1" x14ac:dyDescent="0.25">
      <c r="A203" s="77" t="s">
        <v>533</v>
      </c>
      <c r="B203" s="44" t="s">
        <v>20</v>
      </c>
      <c r="C203" s="124" t="s">
        <v>32</v>
      </c>
      <c r="D203" s="254" t="s">
        <v>262</v>
      </c>
      <c r="E203" s="255" t="s">
        <v>10</v>
      </c>
      <c r="F203" s="256" t="s">
        <v>488</v>
      </c>
      <c r="G203" s="44"/>
      <c r="H203" s="541">
        <f t="shared" si="21"/>
        <v>50880</v>
      </c>
      <c r="I203" s="541">
        <f t="shared" si="21"/>
        <v>50880</v>
      </c>
    </row>
    <row r="204" spans="1:11" ht="31.5" x14ac:dyDescent="0.25">
      <c r="A204" s="77" t="s">
        <v>263</v>
      </c>
      <c r="B204" s="44" t="s">
        <v>20</v>
      </c>
      <c r="C204" s="124" t="s">
        <v>32</v>
      </c>
      <c r="D204" s="254" t="s">
        <v>262</v>
      </c>
      <c r="E204" s="255" t="s">
        <v>10</v>
      </c>
      <c r="F204" s="256" t="s">
        <v>534</v>
      </c>
      <c r="G204" s="44"/>
      <c r="H204" s="541">
        <f t="shared" si="21"/>
        <v>50880</v>
      </c>
      <c r="I204" s="541">
        <f t="shared" si="21"/>
        <v>50880</v>
      </c>
    </row>
    <row r="205" spans="1:11" ht="32.25" customHeight="1" x14ac:dyDescent="0.25">
      <c r="A205" s="91" t="s">
        <v>673</v>
      </c>
      <c r="B205" s="44" t="s">
        <v>20</v>
      </c>
      <c r="C205" s="124" t="s">
        <v>32</v>
      </c>
      <c r="D205" s="254" t="s">
        <v>262</v>
      </c>
      <c r="E205" s="255" t="s">
        <v>10</v>
      </c>
      <c r="F205" s="256" t="s">
        <v>534</v>
      </c>
      <c r="G205" s="44" t="s">
        <v>16</v>
      </c>
      <c r="H205" s="543">
        <f>SUM(прил10!I161)</f>
        <v>50880</v>
      </c>
      <c r="I205" s="543">
        <f>SUM(прил10!J161)</f>
        <v>50880</v>
      </c>
    </row>
    <row r="206" spans="1:11" ht="32.25" customHeight="1" x14ac:dyDescent="0.25">
      <c r="A206" s="118" t="s">
        <v>188</v>
      </c>
      <c r="B206" s="28" t="s">
        <v>20</v>
      </c>
      <c r="C206" s="123" t="s">
        <v>32</v>
      </c>
      <c r="D206" s="257" t="s">
        <v>226</v>
      </c>
      <c r="E206" s="258" t="s">
        <v>487</v>
      </c>
      <c r="F206" s="259" t="s">
        <v>488</v>
      </c>
      <c r="G206" s="28"/>
      <c r="H206" s="540">
        <f>SUM(H207)</f>
        <v>344039</v>
      </c>
      <c r="I206" s="540">
        <f>SUM(I207)</f>
        <v>0</v>
      </c>
    </row>
    <row r="207" spans="1:11" ht="50.25" customHeight="1" x14ac:dyDescent="0.25">
      <c r="A207" s="7" t="s">
        <v>189</v>
      </c>
      <c r="B207" s="44" t="s">
        <v>20</v>
      </c>
      <c r="C207" s="124" t="s">
        <v>32</v>
      </c>
      <c r="D207" s="260" t="s">
        <v>227</v>
      </c>
      <c r="E207" s="261" t="s">
        <v>487</v>
      </c>
      <c r="F207" s="262" t="s">
        <v>488</v>
      </c>
      <c r="G207" s="44"/>
      <c r="H207" s="541">
        <f>SUM(H208)</f>
        <v>344039</v>
      </c>
      <c r="I207" s="541">
        <f>SUM(I208)</f>
        <v>0</v>
      </c>
    </row>
    <row r="208" spans="1:11" ht="51" customHeight="1" x14ac:dyDescent="0.25">
      <c r="A208" s="7" t="s">
        <v>548</v>
      </c>
      <c r="B208" s="44" t="s">
        <v>20</v>
      </c>
      <c r="C208" s="124" t="s">
        <v>32</v>
      </c>
      <c r="D208" s="260" t="s">
        <v>227</v>
      </c>
      <c r="E208" s="261" t="s">
        <v>12</v>
      </c>
      <c r="F208" s="262" t="s">
        <v>488</v>
      </c>
      <c r="G208" s="44"/>
      <c r="H208" s="541">
        <f>SUM(H209+H211)</f>
        <v>344039</v>
      </c>
      <c r="I208" s="541">
        <f>SUM(I209+I211)</f>
        <v>0</v>
      </c>
    </row>
    <row r="209" spans="1:9" ht="32.25" customHeight="1" x14ac:dyDescent="0.25">
      <c r="A209" s="7" t="s">
        <v>918</v>
      </c>
      <c r="B209" s="44" t="s">
        <v>20</v>
      </c>
      <c r="C209" s="124" t="s">
        <v>32</v>
      </c>
      <c r="D209" s="260" t="s">
        <v>227</v>
      </c>
      <c r="E209" s="261" t="s">
        <v>12</v>
      </c>
      <c r="F209" s="262" t="s">
        <v>976</v>
      </c>
      <c r="G209" s="44"/>
      <c r="H209" s="541">
        <f>SUM(H210)</f>
        <v>344039</v>
      </c>
      <c r="I209" s="541">
        <f>SUM(I210)</f>
        <v>0</v>
      </c>
    </row>
    <row r="210" spans="1:9" ht="32.25" customHeight="1" x14ac:dyDescent="0.25">
      <c r="A210" s="7" t="s">
        <v>190</v>
      </c>
      <c r="B210" s="44" t="s">
        <v>20</v>
      </c>
      <c r="C210" s="124" t="s">
        <v>32</v>
      </c>
      <c r="D210" s="260" t="s">
        <v>227</v>
      </c>
      <c r="E210" s="261" t="s">
        <v>12</v>
      </c>
      <c r="F210" s="262" t="s">
        <v>976</v>
      </c>
      <c r="G210" s="44" t="s">
        <v>185</v>
      </c>
      <c r="H210" s="543">
        <f>SUM(прил10!I166)</f>
        <v>344039</v>
      </c>
      <c r="I210" s="543">
        <f>SUM(прил10!J166)</f>
        <v>0</v>
      </c>
    </row>
    <row r="211" spans="1:9" ht="15" hidden="1" customHeight="1" x14ac:dyDescent="0.25">
      <c r="A211" s="7" t="s">
        <v>920</v>
      </c>
      <c r="B211" s="44" t="s">
        <v>20</v>
      </c>
      <c r="C211" s="124" t="s">
        <v>32</v>
      </c>
      <c r="D211" s="260" t="s">
        <v>227</v>
      </c>
      <c r="E211" s="261" t="s">
        <v>12</v>
      </c>
      <c r="F211" s="262" t="s">
        <v>921</v>
      </c>
      <c r="G211" s="44"/>
      <c r="H211" s="541">
        <f>SUM(H212)</f>
        <v>0</v>
      </c>
      <c r="I211" s="541">
        <f>SUM(I212)</f>
        <v>0</v>
      </c>
    </row>
    <row r="212" spans="1:9" ht="32.25" hidden="1" customHeight="1" x14ac:dyDescent="0.25">
      <c r="A212" s="7" t="s">
        <v>190</v>
      </c>
      <c r="B212" s="44" t="s">
        <v>20</v>
      </c>
      <c r="C212" s="124" t="s">
        <v>32</v>
      </c>
      <c r="D212" s="260" t="s">
        <v>227</v>
      </c>
      <c r="E212" s="261" t="s">
        <v>12</v>
      </c>
      <c r="F212" s="262" t="s">
        <v>921</v>
      </c>
      <c r="G212" s="44" t="s">
        <v>185</v>
      </c>
      <c r="H212" s="543">
        <f>SUM(прил10!I168)</f>
        <v>0</v>
      </c>
      <c r="I212" s="543">
        <f>SUM(прил10!J168)</f>
        <v>0</v>
      </c>
    </row>
    <row r="213" spans="1:9" ht="15.75" x14ac:dyDescent="0.25">
      <c r="A213" s="88" t="s">
        <v>26</v>
      </c>
      <c r="B213" s="23" t="s">
        <v>20</v>
      </c>
      <c r="C213" s="40">
        <v>12</v>
      </c>
      <c r="D213" s="269"/>
      <c r="E213" s="270"/>
      <c r="F213" s="271"/>
      <c r="G213" s="22"/>
      <c r="H213" s="547">
        <f>SUM(H214,H219,H224,H233,H240)</f>
        <v>279832</v>
      </c>
      <c r="I213" s="547">
        <f>SUM(I214,I219,I224,I233,I240)</f>
        <v>279832</v>
      </c>
    </row>
    <row r="214" spans="1:9" ht="47.25" customHeight="1" x14ac:dyDescent="0.25">
      <c r="A214" s="27" t="s">
        <v>138</v>
      </c>
      <c r="B214" s="28" t="s">
        <v>20</v>
      </c>
      <c r="C214" s="30">
        <v>12</v>
      </c>
      <c r="D214" s="251" t="s">
        <v>513</v>
      </c>
      <c r="E214" s="252" t="s">
        <v>487</v>
      </c>
      <c r="F214" s="253" t="s">
        <v>488</v>
      </c>
      <c r="G214" s="28"/>
      <c r="H214" s="540">
        <f t="shared" ref="H214:I217" si="22">SUM(H215)</f>
        <v>100000</v>
      </c>
      <c r="I214" s="540">
        <f t="shared" si="22"/>
        <v>100000</v>
      </c>
    </row>
    <row r="215" spans="1:9" ht="64.5" customHeight="1" x14ac:dyDescent="0.25">
      <c r="A215" s="55" t="s">
        <v>139</v>
      </c>
      <c r="B215" s="2" t="s">
        <v>20</v>
      </c>
      <c r="C215" s="406">
        <v>12</v>
      </c>
      <c r="D215" s="266" t="s">
        <v>211</v>
      </c>
      <c r="E215" s="267" t="s">
        <v>487</v>
      </c>
      <c r="F215" s="268" t="s">
        <v>488</v>
      </c>
      <c r="G215" s="2"/>
      <c r="H215" s="541">
        <f t="shared" si="22"/>
        <v>100000</v>
      </c>
      <c r="I215" s="541">
        <f t="shared" si="22"/>
        <v>100000</v>
      </c>
    </row>
    <row r="216" spans="1:9" ht="48.75" customHeight="1" x14ac:dyDescent="0.25">
      <c r="A216" s="55" t="s">
        <v>514</v>
      </c>
      <c r="B216" s="2" t="s">
        <v>20</v>
      </c>
      <c r="C216" s="406">
        <v>12</v>
      </c>
      <c r="D216" s="266" t="s">
        <v>211</v>
      </c>
      <c r="E216" s="267" t="s">
        <v>10</v>
      </c>
      <c r="F216" s="268" t="s">
        <v>488</v>
      </c>
      <c r="G216" s="2"/>
      <c r="H216" s="541">
        <f t="shared" si="22"/>
        <v>100000</v>
      </c>
      <c r="I216" s="541">
        <f t="shared" si="22"/>
        <v>100000</v>
      </c>
    </row>
    <row r="217" spans="1:9" ht="16.5" customHeight="1" x14ac:dyDescent="0.25">
      <c r="A217" s="86" t="s">
        <v>516</v>
      </c>
      <c r="B217" s="2" t="s">
        <v>20</v>
      </c>
      <c r="C217" s="406">
        <v>12</v>
      </c>
      <c r="D217" s="266" t="s">
        <v>211</v>
      </c>
      <c r="E217" s="267" t="s">
        <v>10</v>
      </c>
      <c r="F217" s="268" t="s">
        <v>515</v>
      </c>
      <c r="G217" s="2"/>
      <c r="H217" s="541">
        <f t="shared" si="22"/>
        <v>100000</v>
      </c>
      <c r="I217" s="541">
        <f t="shared" si="22"/>
        <v>100000</v>
      </c>
    </row>
    <row r="218" spans="1:9" ht="30" customHeight="1" x14ac:dyDescent="0.25">
      <c r="A218" s="91" t="s">
        <v>673</v>
      </c>
      <c r="B218" s="2" t="s">
        <v>20</v>
      </c>
      <c r="C218" s="406">
        <v>12</v>
      </c>
      <c r="D218" s="266" t="s">
        <v>211</v>
      </c>
      <c r="E218" s="267" t="s">
        <v>10</v>
      </c>
      <c r="F218" s="268" t="s">
        <v>515</v>
      </c>
      <c r="G218" s="2" t="s">
        <v>16</v>
      </c>
      <c r="H218" s="542">
        <f>SUM(прил10!I174)</f>
        <v>100000</v>
      </c>
      <c r="I218" s="542">
        <f>SUM(прил10!J174)</f>
        <v>100000</v>
      </c>
    </row>
    <row r="219" spans="1:9" ht="47.25" x14ac:dyDescent="0.25">
      <c r="A219" s="27" t="s">
        <v>151</v>
      </c>
      <c r="B219" s="28" t="s">
        <v>20</v>
      </c>
      <c r="C219" s="30">
        <v>12</v>
      </c>
      <c r="D219" s="251" t="s">
        <v>535</v>
      </c>
      <c r="E219" s="252" t="s">
        <v>487</v>
      </c>
      <c r="F219" s="253" t="s">
        <v>488</v>
      </c>
      <c r="G219" s="28"/>
      <c r="H219" s="540">
        <f t="shared" ref="H219:I222" si="23">SUM(H220)</f>
        <v>48000</v>
      </c>
      <c r="I219" s="540">
        <f t="shared" si="23"/>
        <v>48000</v>
      </c>
    </row>
    <row r="220" spans="1:9" ht="63.75" customHeight="1" x14ac:dyDescent="0.25">
      <c r="A220" s="302" t="s">
        <v>152</v>
      </c>
      <c r="B220" s="5" t="s">
        <v>20</v>
      </c>
      <c r="C220" s="432">
        <v>12</v>
      </c>
      <c r="D220" s="266" t="s">
        <v>222</v>
      </c>
      <c r="E220" s="267" t="s">
        <v>487</v>
      </c>
      <c r="F220" s="268" t="s">
        <v>488</v>
      </c>
      <c r="G220" s="2"/>
      <c r="H220" s="541">
        <f t="shared" si="23"/>
        <v>48000</v>
      </c>
      <c r="I220" s="541">
        <f t="shared" si="23"/>
        <v>48000</v>
      </c>
    </row>
    <row r="221" spans="1:9" ht="32.25" customHeight="1" x14ac:dyDescent="0.25">
      <c r="A221" s="92" t="s">
        <v>536</v>
      </c>
      <c r="B221" s="5" t="s">
        <v>20</v>
      </c>
      <c r="C221" s="432">
        <v>12</v>
      </c>
      <c r="D221" s="266" t="s">
        <v>222</v>
      </c>
      <c r="E221" s="267" t="s">
        <v>10</v>
      </c>
      <c r="F221" s="268" t="s">
        <v>488</v>
      </c>
      <c r="G221" s="299"/>
      <c r="H221" s="541">
        <f t="shared" si="23"/>
        <v>48000</v>
      </c>
      <c r="I221" s="541">
        <f t="shared" si="23"/>
        <v>48000</v>
      </c>
    </row>
    <row r="222" spans="1:9" ht="18" customHeight="1" x14ac:dyDescent="0.25">
      <c r="A222" s="3" t="s">
        <v>109</v>
      </c>
      <c r="B222" s="5" t="s">
        <v>20</v>
      </c>
      <c r="C222" s="432">
        <v>12</v>
      </c>
      <c r="D222" s="266" t="s">
        <v>222</v>
      </c>
      <c r="E222" s="267" t="s">
        <v>10</v>
      </c>
      <c r="F222" s="268" t="s">
        <v>537</v>
      </c>
      <c r="G222" s="60"/>
      <c r="H222" s="541">
        <f t="shared" si="23"/>
        <v>48000</v>
      </c>
      <c r="I222" s="541">
        <f t="shared" si="23"/>
        <v>48000</v>
      </c>
    </row>
    <row r="223" spans="1:9" ht="30.75" customHeight="1" x14ac:dyDescent="0.25">
      <c r="A223" s="91" t="s">
        <v>673</v>
      </c>
      <c r="B223" s="5" t="s">
        <v>20</v>
      </c>
      <c r="C223" s="432">
        <v>12</v>
      </c>
      <c r="D223" s="266" t="s">
        <v>222</v>
      </c>
      <c r="E223" s="267" t="s">
        <v>10</v>
      </c>
      <c r="F223" s="268" t="s">
        <v>537</v>
      </c>
      <c r="G223" s="60" t="s">
        <v>16</v>
      </c>
      <c r="H223" s="543">
        <f>SUM(прил10!I389)</f>
        <v>48000</v>
      </c>
      <c r="I223" s="543">
        <f>SUM(прил10!J389)</f>
        <v>48000</v>
      </c>
    </row>
    <row r="224" spans="1:9" ht="50.25" customHeight="1" x14ac:dyDescent="0.25">
      <c r="A224" s="76" t="s">
        <v>197</v>
      </c>
      <c r="B224" s="28" t="s">
        <v>20</v>
      </c>
      <c r="C224" s="30">
        <v>12</v>
      </c>
      <c r="D224" s="251" t="s">
        <v>898</v>
      </c>
      <c r="E224" s="252" t="s">
        <v>487</v>
      </c>
      <c r="F224" s="253" t="s">
        <v>488</v>
      </c>
      <c r="G224" s="28"/>
      <c r="H224" s="540">
        <f>SUM(H225)</f>
        <v>121832</v>
      </c>
      <c r="I224" s="540">
        <f>SUM(I225)</f>
        <v>121832</v>
      </c>
    </row>
    <row r="225" spans="1:9" ht="79.5" customHeight="1" x14ac:dyDescent="0.25">
      <c r="A225" s="77" t="s">
        <v>198</v>
      </c>
      <c r="B225" s="44" t="s">
        <v>20</v>
      </c>
      <c r="C225" s="54">
        <v>12</v>
      </c>
      <c r="D225" s="254" t="s">
        <v>228</v>
      </c>
      <c r="E225" s="255" t="s">
        <v>487</v>
      </c>
      <c r="F225" s="256" t="s">
        <v>488</v>
      </c>
      <c r="G225" s="44"/>
      <c r="H225" s="541">
        <f>SUM(H226)</f>
        <v>121832</v>
      </c>
      <c r="I225" s="541">
        <f>SUM(I226)</f>
        <v>121832</v>
      </c>
    </row>
    <row r="226" spans="1:9" ht="30.75" customHeight="1" x14ac:dyDescent="0.25">
      <c r="A226" s="77" t="s">
        <v>551</v>
      </c>
      <c r="B226" s="44" t="s">
        <v>20</v>
      </c>
      <c r="C226" s="54">
        <v>12</v>
      </c>
      <c r="D226" s="254" t="s">
        <v>228</v>
      </c>
      <c r="E226" s="255" t="s">
        <v>10</v>
      </c>
      <c r="F226" s="256" t="s">
        <v>488</v>
      </c>
      <c r="G226" s="44"/>
      <c r="H226" s="541">
        <f>SUM(H229+H231+H227)</f>
        <v>121832</v>
      </c>
      <c r="I226" s="541">
        <f>SUM(I229+I231+I227)</f>
        <v>121832</v>
      </c>
    </row>
    <row r="227" spans="1:9" ht="30.75" hidden="1" customHeight="1" x14ac:dyDescent="0.25">
      <c r="A227" s="77" t="s">
        <v>922</v>
      </c>
      <c r="B227" s="44" t="s">
        <v>20</v>
      </c>
      <c r="C227" s="54">
        <v>12</v>
      </c>
      <c r="D227" s="254" t="s">
        <v>228</v>
      </c>
      <c r="E227" s="255" t="s">
        <v>10</v>
      </c>
      <c r="F227" s="484">
        <v>13600</v>
      </c>
      <c r="G227" s="44"/>
      <c r="H227" s="541">
        <f>SUM(H228)</f>
        <v>0</v>
      </c>
      <c r="I227" s="541">
        <f>SUM(I228)</f>
        <v>0</v>
      </c>
    </row>
    <row r="228" spans="1:9" ht="18.75" hidden="1" customHeight="1" x14ac:dyDescent="0.25">
      <c r="A228" s="77" t="s">
        <v>21</v>
      </c>
      <c r="B228" s="44" t="s">
        <v>20</v>
      </c>
      <c r="C228" s="54">
        <v>12</v>
      </c>
      <c r="D228" s="254" t="s">
        <v>228</v>
      </c>
      <c r="E228" s="255" t="s">
        <v>10</v>
      </c>
      <c r="F228" s="484">
        <v>13600</v>
      </c>
      <c r="G228" s="44" t="s">
        <v>70</v>
      </c>
      <c r="H228" s="543">
        <f>SUM(прил10!I184)</f>
        <v>0</v>
      </c>
      <c r="I228" s="543">
        <f>SUM(прил10!J184)</f>
        <v>0</v>
      </c>
    </row>
    <row r="229" spans="1:9" ht="30.75" customHeight="1" x14ac:dyDescent="0.25">
      <c r="A229" s="77" t="s">
        <v>923</v>
      </c>
      <c r="B229" s="44" t="s">
        <v>20</v>
      </c>
      <c r="C229" s="54">
        <v>12</v>
      </c>
      <c r="D229" s="254" t="s">
        <v>228</v>
      </c>
      <c r="E229" s="255" t="s">
        <v>10</v>
      </c>
      <c r="F229" s="256" t="s">
        <v>924</v>
      </c>
      <c r="G229" s="44"/>
      <c r="H229" s="541">
        <f>SUM(H230)</f>
        <v>121832</v>
      </c>
      <c r="I229" s="541">
        <f>SUM(I230)</f>
        <v>121832</v>
      </c>
    </row>
    <row r="230" spans="1:9" ht="17.25" customHeight="1" x14ac:dyDescent="0.25">
      <c r="A230" s="77" t="s">
        <v>21</v>
      </c>
      <c r="B230" s="44" t="s">
        <v>20</v>
      </c>
      <c r="C230" s="54">
        <v>12</v>
      </c>
      <c r="D230" s="254" t="s">
        <v>228</v>
      </c>
      <c r="E230" s="255" t="s">
        <v>10</v>
      </c>
      <c r="F230" s="256" t="s">
        <v>924</v>
      </c>
      <c r="G230" s="44" t="s">
        <v>70</v>
      </c>
      <c r="H230" s="543">
        <f>SUM(прил10!I186)</f>
        <v>121832</v>
      </c>
      <c r="I230" s="543">
        <f>SUM(прил10!J186)</f>
        <v>121832</v>
      </c>
    </row>
    <row r="231" spans="1:9" ht="30.75" hidden="1" customHeight="1" x14ac:dyDescent="0.25">
      <c r="A231" s="77" t="s">
        <v>900</v>
      </c>
      <c r="B231" s="44" t="s">
        <v>20</v>
      </c>
      <c r="C231" s="54">
        <v>12</v>
      </c>
      <c r="D231" s="254" t="s">
        <v>228</v>
      </c>
      <c r="E231" s="255" t="s">
        <v>10</v>
      </c>
      <c r="F231" s="256" t="s">
        <v>899</v>
      </c>
      <c r="G231" s="44"/>
      <c r="H231" s="541">
        <f>SUM(H232)</f>
        <v>0</v>
      </c>
      <c r="I231" s="541">
        <f>SUM(I232)</f>
        <v>0</v>
      </c>
    </row>
    <row r="232" spans="1:9" ht="18" hidden="1" customHeight="1" x14ac:dyDescent="0.25">
      <c r="A232" s="91" t="s">
        <v>21</v>
      </c>
      <c r="B232" s="44" t="s">
        <v>20</v>
      </c>
      <c r="C232" s="54">
        <v>12</v>
      </c>
      <c r="D232" s="254" t="s">
        <v>228</v>
      </c>
      <c r="E232" s="255" t="s">
        <v>10</v>
      </c>
      <c r="F232" s="256" t="s">
        <v>899</v>
      </c>
      <c r="G232" s="44" t="s">
        <v>70</v>
      </c>
      <c r="H232" s="543">
        <f>SUM(прил10!I188)</f>
        <v>0</v>
      </c>
      <c r="I232" s="543">
        <f>SUM(прил10!J188)</f>
        <v>0</v>
      </c>
    </row>
    <row r="233" spans="1:9" ht="33" customHeight="1" x14ac:dyDescent="0.25">
      <c r="A233" s="66" t="s">
        <v>149</v>
      </c>
      <c r="B233" s="29" t="s">
        <v>20</v>
      </c>
      <c r="C233" s="29" t="s">
        <v>80</v>
      </c>
      <c r="D233" s="245" t="s">
        <v>223</v>
      </c>
      <c r="E233" s="246" t="s">
        <v>487</v>
      </c>
      <c r="F233" s="247" t="s">
        <v>488</v>
      </c>
      <c r="G233" s="28"/>
      <c r="H233" s="540">
        <f>SUM(H234)</f>
        <v>10000</v>
      </c>
      <c r="I233" s="540">
        <f>SUM(I234)</f>
        <v>10000</v>
      </c>
    </row>
    <row r="234" spans="1:9" ht="47.25" customHeight="1" x14ac:dyDescent="0.25">
      <c r="A234" s="86" t="s">
        <v>150</v>
      </c>
      <c r="B234" s="5" t="s">
        <v>20</v>
      </c>
      <c r="C234" s="432">
        <v>12</v>
      </c>
      <c r="D234" s="266" t="s">
        <v>224</v>
      </c>
      <c r="E234" s="267" t="s">
        <v>487</v>
      </c>
      <c r="F234" s="268" t="s">
        <v>488</v>
      </c>
      <c r="G234" s="299"/>
      <c r="H234" s="541">
        <f>SUM(H235)</f>
        <v>10000</v>
      </c>
      <c r="I234" s="541">
        <f>SUM(I235)</f>
        <v>10000</v>
      </c>
    </row>
    <row r="235" spans="1:9" ht="65.25" customHeight="1" x14ac:dyDescent="0.25">
      <c r="A235" s="86" t="s">
        <v>538</v>
      </c>
      <c r="B235" s="5" t="s">
        <v>20</v>
      </c>
      <c r="C235" s="432">
        <v>12</v>
      </c>
      <c r="D235" s="266" t="s">
        <v>224</v>
      </c>
      <c r="E235" s="267" t="s">
        <v>10</v>
      </c>
      <c r="F235" s="268" t="s">
        <v>488</v>
      </c>
      <c r="G235" s="299"/>
      <c r="H235" s="541">
        <f>SUM(H236+H238)</f>
        <v>10000</v>
      </c>
      <c r="I235" s="541">
        <f>SUM(I236+I238)</f>
        <v>10000</v>
      </c>
    </row>
    <row r="236" spans="1:9" ht="31.5" x14ac:dyDescent="0.25">
      <c r="A236" s="3" t="s">
        <v>540</v>
      </c>
      <c r="B236" s="5" t="s">
        <v>20</v>
      </c>
      <c r="C236" s="432">
        <v>12</v>
      </c>
      <c r="D236" s="266" t="s">
        <v>224</v>
      </c>
      <c r="E236" s="267" t="s">
        <v>10</v>
      </c>
      <c r="F236" s="268" t="s">
        <v>539</v>
      </c>
      <c r="G236" s="299"/>
      <c r="H236" s="541">
        <f>SUM(H237)</f>
        <v>10000</v>
      </c>
      <c r="I236" s="541">
        <f>SUM(I237)</f>
        <v>10000</v>
      </c>
    </row>
    <row r="237" spans="1:9" ht="16.5" customHeight="1" x14ac:dyDescent="0.25">
      <c r="A237" s="86" t="s">
        <v>18</v>
      </c>
      <c r="B237" s="5" t="s">
        <v>20</v>
      </c>
      <c r="C237" s="432">
        <v>12</v>
      </c>
      <c r="D237" s="266" t="s">
        <v>224</v>
      </c>
      <c r="E237" s="267" t="s">
        <v>10</v>
      </c>
      <c r="F237" s="268" t="s">
        <v>539</v>
      </c>
      <c r="G237" s="299" t="s">
        <v>17</v>
      </c>
      <c r="H237" s="543">
        <f>SUM(прил10!I193)</f>
        <v>10000</v>
      </c>
      <c r="I237" s="543">
        <f>SUM(прил10!J193)</f>
        <v>10000</v>
      </c>
    </row>
    <row r="238" spans="1:9" ht="33" hidden="1" customHeight="1" x14ac:dyDescent="0.25">
      <c r="A238" s="430" t="s">
        <v>725</v>
      </c>
      <c r="B238" s="5" t="s">
        <v>20</v>
      </c>
      <c r="C238" s="432">
        <v>12</v>
      </c>
      <c r="D238" s="266" t="s">
        <v>224</v>
      </c>
      <c r="E238" s="267" t="s">
        <v>10</v>
      </c>
      <c r="F238" s="268" t="s">
        <v>724</v>
      </c>
      <c r="G238" s="299"/>
      <c r="H238" s="541">
        <f>SUM(H239)</f>
        <v>0</v>
      </c>
      <c r="I238" s="541">
        <f>SUM(I239)</f>
        <v>0</v>
      </c>
    </row>
    <row r="239" spans="1:9" ht="16.5" hidden="1" customHeight="1" x14ac:dyDescent="0.25">
      <c r="A239" s="86" t="s">
        <v>18</v>
      </c>
      <c r="B239" s="5" t="s">
        <v>20</v>
      </c>
      <c r="C239" s="432">
        <v>12</v>
      </c>
      <c r="D239" s="266" t="s">
        <v>224</v>
      </c>
      <c r="E239" s="267" t="s">
        <v>10</v>
      </c>
      <c r="F239" s="268" t="s">
        <v>724</v>
      </c>
      <c r="G239" s="299" t="s">
        <v>17</v>
      </c>
      <c r="H239" s="543">
        <f>SUM(прил10!I195)</f>
        <v>0</v>
      </c>
      <c r="I239" s="543">
        <f>SUM(прил10!J195)</f>
        <v>0</v>
      </c>
    </row>
    <row r="240" spans="1:9" ht="33" hidden="1" customHeight="1" x14ac:dyDescent="0.25">
      <c r="A240" s="66" t="s">
        <v>140</v>
      </c>
      <c r="B240" s="29" t="s">
        <v>20</v>
      </c>
      <c r="C240" s="29" t="s">
        <v>80</v>
      </c>
      <c r="D240" s="245" t="s">
        <v>216</v>
      </c>
      <c r="E240" s="246" t="s">
        <v>487</v>
      </c>
      <c r="F240" s="247" t="s">
        <v>488</v>
      </c>
      <c r="G240" s="28"/>
      <c r="H240" s="540">
        <f>SUM(H241)</f>
        <v>0</v>
      </c>
      <c r="I240" s="540">
        <f>SUM(I241)</f>
        <v>0</v>
      </c>
    </row>
    <row r="241" spans="1:9" ht="33" hidden="1" customHeight="1" x14ac:dyDescent="0.25">
      <c r="A241" s="86" t="s">
        <v>141</v>
      </c>
      <c r="B241" s="5" t="s">
        <v>20</v>
      </c>
      <c r="C241" s="432">
        <v>12</v>
      </c>
      <c r="D241" s="266" t="s">
        <v>217</v>
      </c>
      <c r="E241" s="267" t="s">
        <v>487</v>
      </c>
      <c r="F241" s="268" t="s">
        <v>488</v>
      </c>
      <c r="G241" s="299"/>
      <c r="H241" s="541">
        <f>SUM(H242)</f>
        <v>0</v>
      </c>
      <c r="I241" s="541">
        <f>SUM(I242)</f>
        <v>0</v>
      </c>
    </row>
    <row r="242" spans="1:9" ht="33.75" hidden="1" customHeight="1" x14ac:dyDescent="0.25">
      <c r="A242" s="3" t="s">
        <v>96</v>
      </c>
      <c r="B242" s="5" t="s">
        <v>20</v>
      </c>
      <c r="C242" s="432">
        <v>12</v>
      </c>
      <c r="D242" s="266" t="s">
        <v>217</v>
      </c>
      <c r="E242" s="267" t="s">
        <v>487</v>
      </c>
      <c r="F242" s="268" t="s">
        <v>520</v>
      </c>
      <c r="G242" s="299"/>
      <c r="H242" s="541">
        <f>SUM(H243:H245)</f>
        <v>0</v>
      </c>
      <c r="I242" s="541">
        <f>SUM(I243:I245)</f>
        <v>0</v>
      </c>
    </row>
    <row r="243" spans="1:9" ht="48" hidden="1" customHeight="1" x14ac:dyDescent="0.25">
      <c r="A243" s="86" t="s">
        <v>86</v>
      </c>
      <c r="B243" s="5" t="s">
        <v>20</v>
      </c>
      <c r="C243" s="432">
        <v>12</v>
      </c>
      <c r="D243" s="266" t="s">
        <v>217</v>
      </c>
      <c r="E243" s="267" t="s">
        <v>487</v>
      </c>
      <c r="F243" s="268" t="s">
        <v>520</v>
      </c>
      <c r="G243" s="299" t="s">
        <v>13</v>
      </c>
      <c r="H243" s="543">
        <f>SUM(прил10!I199)</f>
        <v>0</v>
      </c>
      <c r="I243" s="543">
        <f>SUM(прил10!J199)</f>
        <v>0</v>
      </c>
    </row>
    <row r="244" spans="1:9" ht="30" hidden="1" customHeight="1" x14ac:dyDescent="0.25">
      <c r="A244" s="91" t="s">
        <v>673</v>
      </c>
      <c r="B244" s="5" t="s">
        <v>20</v>
      </c>
      <c r="C244" s="432">
        <v>12</v>
      </c>
      <c r="D244" s="266" t="s">
        <v>217</v>
      </c>
      <c r="E244" s="267" t="s">
        <v>487</v>
      </c>
      <c r="F244" s="268" t="s">
        <v>520</v>
      </c>
      <c r="G244" s="299" t="s">
        <v>16</v>
      </c>
      <c r="H244" s="543">
        <f>SUM(прил10!I200)</f>
        <v>0</v>
      </c>
      <c r="I244" s="543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432">
        <v>12</v>
      </c>
      <c r="D245" s="266" t="s">
        <v>217</v>
      </c>
      <c r="E245" s="267" t="s">
        <v>487</v>
      </c>
      <c r="F245" s="268" t="s">
        <v>520</v>
      </c>
      <c r="G245" s="299" t="s">
        <v>17</v>
      </c>
      <c r="H245" s="543">
        <f>SUM(прил10!I201)</f>
        <v>0</v>
      </c>
      <c r="I245" s="543">
        <f>SUM(прил10!J201)</f>
        <v>0</v>
      </c>
    </row>
    <row r="246" spans="1:9" ht="16.5" hidden="1" customHeight="1" x14ac:dyDescent="0.25">
      <c r="A246" s="59" t="s">
        <v>153</v>
      </c>
      <c r="B246" s="97" t="s">
        <v>110</v>
      </c>
      <c r="C246" s="98"/>
      <c r="D246" s="278"/>
      <c r="E246" s="279"/>
      <c r="F246" s="280"/>
      <c r="G246" s="99"/>
      <c r="H246" s="594">
        <f>SUM(H247+H255+H285)</f>
        <v>0</v>
      </c>
      <c r="I246" s="594">
        <f>SUM(I247+I255+I285)</f>
        <v>0</v>
      </c>
    </row>
    <row r="247" spans="1:9" s="9" customFormat="1" ht="15.75" hidden="1" x14ac:dyDescent="0.25">
      <c r="A247" s="41" t="s">
        <v>253</v>
      </c>
      <c r="B247" s="52" t="s">
        <v>110</v>
      </c>
      <c r="C247" s="122" t="s">
        <v>10</v>
      </c>
      <c r="D247" s="242"/>
      <c r="E247" s="243"/>
      <c r="F247" s="244"/>
      <c r="G247" s="53"/>
      <c r="H247" s="547">
        <f t="shared" ref="H247:I249" si="24">SUM(H248)</f>
        <v>0</v>
      </c>
      <c r="I247" s="547">
        <f t="shared" si="24"/>
        <v>0</v>
      </c>
    </row>
    <row r="248" spans="1:9" ht="47.25" hidden="1" x14ac:dyDescent="0.25">
      <c r="A248" s="27" t="s">
        <v>197</v>
      </c>
      <c r="B248" s="29" t="s">
        <v>110</v>
      </c>
      <c r="C248" s="126" t="s">
        <v>10</v>
      </c>
      <c r="D248" s="251" t="s">
        <v>541</v>
      </c>
      <c r="E248" s="252" t="s">
        <v>487</v>
      </c>
      <c r="F248" s="253" t="s">
        <v>488</v>
      </c>
      <c r="G248" s="31"/>
      <c r="H248" s="540">
        <f t="shared" si="24"/>
        <v>0</v>
      </c>
      <c r="I248" s="540">
        <f t="shared" si="24"/>
        <v>0</v>
      </c>
    </row>
    <row r="249" spans="1:9" ht="78.75" hidden="1" x14ac:dyDescent="0.25">
      <c r="A249" s="3" t="s">
        <v>255</v>
      </c>
      <c r="B249" s="5" t="s">
        <v>110</v>
      </c>
      <c r="C249" s="125" t="s">
        <v>10</v>
      </c>
      <c r="D249" s="266" t="s">
        <v>254</v>
      </c>
      <c r="E249" s="267" t="s">
        <v>487</v>
      </c>
      <c r="F249" s="268" t="s">
        <v>488</v>
      </c>
      <c r="G249" s="60"/>
      <c r="H249" s="541">
        <f t="shared" si="24"/>
        <v>0</v>
      </c>
      <c r="I249" s="541">
        <f t="shared" si="24"/>
        <v>0</v>
      </c>
    </row>
    <row r="250" spans="1:9" ht="47.25" hidden="1" x14ac:dyDescent="0.25">
      <c r="A250" s="62" t="s">
        <v>542</v>
      </c>
      <c r="B250" s="5" t="s">
        <v>110</v>
      </c>
      <c r="C250" s="125" t="s">
        <v>10</v>
      </c>
      <c r="D250" s="266" t="s">
        <v>254</v>
      </c>
      <c r="E250" s="267" t="s">
        <v>10</v>
      </c>
      <c r="F250" s="268" t="s">
        <v>488</v>
      </c>
      <c r="G250" s="60"/>
      <c r="H250" s="541">
        <f>SUM(H251+H253)</f>
        <v>0</v>
      </c>
      <c r="I250" s="541">
        <f>SUM(I251+I253)</f>
        <v>0</v>
      </c>
    </row>
    <row r="251" spans="1:9" ht="18" hidden="1" customHeight="1" x14ac:dyDescent="0.25">
      <c r="A251" s="109" t="s">
        <v>265</v>
      </c>
      <c r="B251" s="5" t="s">
        <v>110</v>
      </c>
      <c r="C251" s="125" t="s">
        <v>10</v>
      </c>
      <c r="D251" s="266" t="s">
        <v>254</v>
      </c>
      <c r="E251" s="267" t="s">
        <v>10</v>
      </c>
      <c r="F251" s="268" t="s">
        <v>543</v>
      </c>
      <c r="G251" s="60"/>
      <c r="H251" s="541">
        <f>SUM(H252)</f>
        <v>0</v>
      </c>
      <c r="I251" s="541">
        <f>SUM(I252)</f>
        <v>0</v>
      </c>
    </row>
    <row r="252" spans="1:9" ht="31.5" hidden="1" customHeight="1" x14ac:dyDescent="0.25">
      <c r="A252" s="91" t="s">
        <v>673</v>
      </c>
      <c r="B252" s="5" t="s">
        <v>110</v>
      </c>
      <c r="C252" s="125" t="s">
        <v>10</v>
      </c>
      <c r="D252" s="266" t="s">
        <v>254</v>
      </c>
      <c r="E252" s="267" t="s">
        <v>10</v>
      </c>
      <c r="F252" s="268" t="s">
        <v>543</v>
      </c>
      <c r="G252" s="60" t="s">
        <v>16</v>
      </c>
      <c r="H252" s="543">
        <f>SUM(прил10!I208)</f>
        <v>0</v>
      </c>
      <c r="I252" s="543">
        <f>SUM(прил10!J208)</f>
        <v>0</v>
      </c>
    </row>
    <row r="253" spans="1:9" ht="33.75" hidden="1" customHeight="1" x14ac:dyDescent="0.25">
      <c r="A253" s="109" t="s">
        <v>544</v>
      </c>
      <c r="B253" s="5" t="s">
        <v>110</v>
      </c>
      <c r="C253" s="125" t="s">
        <v>10</v>
      </c>
      <c r="D253" s="266" t="s">
        <v>254</v>
      </c>
      <c r="E253" s="267" t="s">
        <v>10</v>
      </c>
      <c r="F253" s="268" t="s">
        <v>545</v>
      </c>
      <c r="G253" s="60"/>
      <c r="H253" s="541">
        <f>SUM(H254)</f>
        <v>0</v>
      </c>
      <c r="I253" s="541">
        <f>SUM(I254)</f>
        <v>0</v>
      </c>
    </row>
    <row r="254" spans="1:9" ht="16.5" hidden="1" customHeight="1" x14ac:dyDescent="0.25">
      <c r="A254" s="77" t="s">
        <v>21</v>
      </c>
      <c r="B254" s="5" t="s">
        <v>110</v>
      </c>
      <c r="C254" s="125" t="s">
        <v>10</v>
      </c>
      <c r="D254" s="266" t="s">
        <v>254</v>
      </c>
      <c r="E254" s="267" t="s">
        <v>10</v>
      </c>
      <c r="F254" s="268" t="s">
        <v>545</v>
      </c>
      <c r="G254" s="60" t="s">
        <v>70</v>
      </c>
      <c r="H254" s="543">
        <f>SUM(прил10!I210)</f>
        <v>0</v>
      </c>
      <c r="I254" s="543">
        <f>SUM(прил10!J210)</f>
        <v>0</v>
      </c>
    </row>
    <row r="255" spans="1:9" ht="16.5" hidden="1" customHeight="1" x14ac:dyDescent="0.25">
      <c r="A255" s="41" t="s">
        <v>154</v>
      </c>
      <c r="B255" s="52" t="s">
        <v>110</v>
      </c>
      <c r="C255" s="23" t="s">
        <v>12</v>
      </c>
      <c r="D255" s="242"/>
      <c r="E255" s="243"/>
      <c r="F255" s="244"/>
      <c r="G255" s="53"/>
      <c r="H255" s="547">
        <f>SUM(H256+H269+H274)</f>
        <v>0</v>
      </c>
      <c r="I255" s="547">
        <f>SUM(I256+I269+I274)</f>
        <v>0</v>
      </c>
    </row>
    <row r="256" spans="1:9" ht="32.25" hidden="1" customHeight="1" x14ac:dyDescent="0.25">
      <c r="A256" s="27" t="s">
        <v>186</v>
      </c>
      <c r="B256" s="29" t="s">
        <v>110</v>
      </c>
      <c r="C256" s="33" t="s">
        <v>12</v>
      </c>
      <c r="D256" s="251" t="s">
        <v>546</v>
      </c>
      <c r="E256" s="252" t="s">
        <v>487</v>
      </c>
      <c r="F256" s="253" t="s">
        <v>488</v>
      </c>
      <c r="G256" s="31"/>
      <c r="H256" s="540">
        <f>SUM(H257)</f>
        <v>0</v>
      </c>
      <c r="I256" s="540">
        <f>SUM(I257)</f>
        <v>0</v>
      </c>
    </row>
    <row r="257" spans="1:9" s="43" customFormat="1" ht="48.75" hidden="1" customHeight="1" x14ac:dyDescent="0.25">
      <c r="A257" s="55" t="s">
        <v>187</v>
      </c>
      <c r="B257" s="5" t="s">
        <v>110</v>
      </c>
      <c r="C257" s="432" t="s">
        <v>12</v>
      </c>
      <c r="D257" s="266" t="s">
        <v>225</v>
      </c>
      <c r="E257" s="267" t="s">
        <v>487</v>
      </c>
      <c r="F257" s="268" t="s">
        <v>488</v>
      </c>
      <c r="G257" s="60"/>
      <c r="H257" s="541">
        <f>SUM(H258)</f>
        <v>0</v>
      </c>
      <c r="I257" s="541">
        <f>SUM(I258)</f>
        <v>0</v>
      </c>
    </row>
    <row r="258" spans="1:9" s="43" customFormat="1" ht="33.75" hidden="1" customHeight="1" x14ac:dyDescent="0.25">
      <c r="A258" s="109" t="s">
        <v>547</v>
      </c>
      <c r="B258" s="5" t="s">
        <v>110</v>
      </c>
      <c r="C258" s="432" t="s">
        <v>12</v>
      </c>
      <c r="D258" s="266" t="s">
        <v>225</v>
      </c>
      <c r="E258" s="267" t="s">
        <v>10</v>
      </c>
      <c r="F258" s="268" t="s">
        <v>488</v>
      </c>
      <c r="G258" s="60"/>
      <c r="H258" s="541">
        <f>SUM(H259+H261+H263+H265+H267)</f>
        <v>0</v>
      </c>
      <c r="I258" s="541">
        <f>SUM(I259+I261+I263+I265+I267)</f>
        <v>0</v>
      </c>
    </row>
    <row r="259" spans="1:9" s="43" customFormat="1" ht="35.25" hidden="1" customHeight="1" x14ac:dyDescent="0.25">
      <c r="A259" s="109" t="s">
        <v>953</v>
      </c>
      <c r="B259" s="5" t="s">
        <v>110</v>
      </c>
      <c r="C259" s="432" t="s">
        <v>12</v>
      </c>
      <c r="D259" s="266" t="s">
        <v>225</v>
      </c>
      <c r="E259" s="267" t="s">
        <v>10</v>
      </c>
      <c r="F259" s="421">
        <v>13420</v>
      </c>
      <c r="G259" s="60"/>
      <c r="H259" s="541">
        <f>SUM(H260)</f>
        <v>0</v>
      </c>
      <c r="I259" s="541">
        <f>SUM(I260)</f>
        <v>0</v>
      </c>
    </row>
    <row r="260" spans="1:9" s="43" customFormat="1" ht="15.75" hidden="1" customHeight="1" x14ac:dyDescent="0.25">
      <c r="A260" s="109" t="s">
        <v>21</v>
      </c>
      <c r="B260" s="5" t="s">
        <v>110</v>
      </c>
      <c r="C260" s="432" t="s">
        <v>12</v>
      </c>
      <c r="D260" s="266" t="s">
        <v>225</v>
      </c>
      <c r="E260" s="267" t="s">
        <v>10</v>
      </c>
      <c r="F260" s="421">
        <v>13420</v>
      </c>
      <c r="G260" s="60" t="s">
        <v>70</v>
      </c>
      <c r="H260" s="543">
        <f>SUM(прил10!I216)</f>
        <v>0</v>
      </c>
      <c r="I260" s="543">
        <f>SUM(прил10!J216)</f>
        <v>0</v>
      </c>
    </row>
    <row r="261" spans="1:9" s="43" customFormat="1" ht="33.75" hidden="1" customHeight="1" x14ac:dyDescent="0.25">
      <c r="A261" s="109" t="s">
        <v>927</v>
      </c>
      <c r="B261" s="5" t="s">
        <v>110</v>
      </c>
      <c r="C261" s="432" t="s">
        <v>12</v>
      </c>
      <c r="D261" s="266" t="s">
        <v>225</v>
      </c>
      <c r="E261" s="267" t="s">
        <v>10</v>
      </c>
      <c r="F261" s="421">
        <v>13430</v>
      </c>
      <c r="G261" s="60"/>
      <c r="H261" s="541">
        <f>SUM(H262)</f>
        <v>0</v>
      </c>
      <c r="I261" s="541">
        <f>SUM(I262)</f>
        <v>0</v>
      </c>
    </row>
    <row r="262" spans="1:9" s="43" customFormat="1" ht="15.75" hidden="1" customHeight="1" x14ac:dyDescent="0.25">
      <c r="A262" s="109" t="s">
        <v>21</v>
      </c>
      <c r="B262" s="5" t="s">
        <v>110</v>
      </c>
      <c r="C262" s="432" t="s">
        <v>12</v>
      </c>
      <c r="D262" s="266" t="s">
        <v>225</v>
      </c>
      <c r="E262" s="267" t="s">
        <v>10</v>
      </c>
      <c r="F262" s="421">
        <v>13430</v>
      </c>
      <c r="G262" s="60" t="s">
        <v>70</v>
      </c>
      <c r="H262" s="543">
        <f>SUM(прил10!I218)</f>
        <v>0</v>
      </c>
      <c r="I262" s="543">
        <f>SUM(прил10!J218)</f>
        <v>0</v>
      </c>
    </row>
    <row r="263" spans="1:9" s="43" customFormat="1" ht="33.75" hidden="1" customHeight="1" x14ac:dyDescent="0.25">
      <c r="A263" s="109" t="s">
        <v>666</v>
      </c>
      <c r="B263" s="5" t="s">
        <v>110</v>
      </c>
      <c r="C263" s="432" t="s">
        <v>12</v>
      </c>
      <c r="D263" s="266" t="s">
        <v>225</v>
      </c>
      <c r="E263" s="267" t="s">
        <v>10</v>
      </c>
      <c r="F263" s="268" t="s">
        <v>665</v>
      </c>
      <c r="G263" s="60"/>
      <c r="H263" s="541">
        <f>SUM(H264)</f>
        <v>0</v>
      </c>
      <c r="I263" s="541">
        <f>SUM(I264)</f>
        <v>0</v>
      </c>
    </row>
    <row r="264" spans="1:9" s="43" customFormat="1" ht="18" hidden="1" customHeight="1" x14ac:dyDescent="0.25">
      <c r="A264" s="77" t="s">
        <v>21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665</v>
      </c>
      <c r="G264" s="60" t="s">
        <v>70</v>
      </c>
      <c r="H264" s="543">
        <f>SUM(прил10!I220)</f>
        <v>0</v>
      </c>
      <c r="I264" s="543">
        <f>SUM(прил10!J220)</f>
        <v>0</v>
      </c>
    </row>
    <row r="265" spans="1:9" s="43" customFormat="1" ht="33.75" hidden="1" customHeight="1" x14ac:dyDescent="0.25">
      <c r="A265" s="77" t="s">
        <v>925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268" t="s">
        <v>926</v>
      </c>
      <c r="G265" s="60"/>
      <c r="H265" s="541">
        <f>SUM(H266)</f>
        <v>0</v>
      </c>
      <c r="I265" s="541">
        <f>SUM(I266)</f>
        <v>0</v>
      </c>
    </row>
    <row r="266" spans="1:9" s="43" customFormat="1" ht="15.75" hidden="1" customHeight="1" x14ac:dyDescent="0.25">
      <c r="A266" s="77" t="s">
        <v>21</v>
      </c>
      <c r="B266" s="5" t="s">
        <v>110</v>
      </c>
      <c r="C266" s="432" t="s">
        <v>12</v>
      </c>
      <c r="D266" s="266" t="s">
        <v>225</v>
      </c>
      <c r="E266" s="267" t="s">
        <v>10</v>
      </c>
      <c r="F266" s="268" t="s">
        <v>926</v>
      </c>
      <c r="G266" s="60" t="s">
        <v>70</v>
      </c>
      <c r="H266" s="543">
        <f>SUM(прил10!I222)</f>
        <v>0</v>
      </c>
      <c r="I266" s="543">
        <f>SUM(прил10!J222)</f>
        <v>0</v>
      </c>
    </row>
    <row r="267" spans="1:9" s="43" customFormat="1" ht="33.75" hidden="1" customHeight="1" x14ac:dyDescent="0.25">
      <c r="A267" s="77" t="s">
        <v>954</v>
      </c>
      <c r="B267" s="5" t="s">
        <v>110</v>
      </c>
      <c r="C267" s="432" t="s">
        <v>12</v>
      </c>
      <c r="D267" s="266" t="s">
        <v>225</v>
      </c>
      <c r="E267" s="267" t="s">
        <v>10</v>
      </c>
      <c r="F267" s="268" t="s">
        <v>928</v>
      </c>
      <c r="G267" s="60"/>
      <c r="H267" s="541">
        <f>SUM(H268)</f>
        <v>0</v>
      </c>
      <c r="I267" s="541">
        <f>SUM(I268)</f>
        <v>0</v>
      </c>
    </row>
    <row r="268" spans="1:9" s="43" customFormat="1" ht="15.75" hidden="1" customHeight="1" x14ac:dyDescent="0.25">
      <c r="A268" s="77" t="s">
        <v>21</v>
      </c>
      <c r="B268" s="5" t="s">
        <v>110</v>
      </c>
      <c r="C268" s="432" t="s">
        <v>12</v>
      </c>
      <c r="D268" s="266" t="s">
        <v>225</v>
      </c>
      <c r="E268" s="267" t="s">
        <v>10</v>
      </c>
      <c r="F268" s="268" t="s">
        <v>928</v>
      </c>
      <c r="G268" s="60" t="s">
        <v>70</v>
      </c>
      <c r="H268" s="543">
        <f>SUM(прил10!I224)</f>
        <v>0</v>
      </c>
      <c r="I268" s="543">
        <f>SUM(прил10!J224)</f>
        <v>0</v>
      </c>
    </row>
    <row r="269" spans="1:9" s="43" customFormat="1" ht="49.5" hidden="1" customHeight="1" x14ac:dyDescent="0.25">
      <c r="A269" s="27" t="s">
        <v>197</v>
      </c>
      <c r="B269" s="29" t="s">
        <v>110</v>
      </c>
      <c r="C269" s="126" t="s">
        <v>12</v>
      </c>
      <c r="D269" s="251" t="s">
        <v>541</v>
      </c>
      <c r="E269" s="252" t="s">
        <v>487</v>
      </c>
      <c r="F269" s="253" t="s">
        <v>488</v>
      </c>
      <c r="G269" s="31"/>
      <c r="H269" s="540">
        <f t="shared" ref="H269:I272" si="25">SUM(H270)</f>
        <v>0</v>
      </c>
      <c r="I269" s="540">
        <f t="shared" si="25"/>
        <v>0</v>
      </c>
    </row>
    <row r="270" spans="1:9" s="43" customFormat="1" ht="78.75" hidden="1" customHeight="1" x14ac:dyDescent="0.25">
      <c r="A270" s="55" t="s">
        <v>255</v>
      </c>
      <c r="B270" s="5" t="s">
        <v>110</v>
      </c>
      <c r="C270" s="125" t="s">
        <v>12</v>
      </c>
      <c r="D270" s="266" t="s">
        <v>254</v>
      </c>
      <c r="E270" s="267" t="s">
        <v>487</v>
      </c>
      <c r="F270" s="268" t="s">
        <v>488</v>
      </c>
      <c r="G270" s="299"/>
      <c r="H270" s="541">
        <f t="shared" si="25"/>
        <v>0</v>
      </c>
      <c r="I270" s="541">
        <f t="shared" si="25"/>
        <v>0</v>
      </c>
    </row>
    <row r="271" spans="1:9" s="43" customFormat="1" ht="48" hidden="1" customHeight="1" x14ac:dyDescent="0.25">
      <c r="A271" s="109" t="s">
        <v>542</v>
      </c>
      <c r="B271" s="5" t="s">
        <v>110</v>
      </c>
      <c r="C271" s="125" t="s">
        <v>12</v>
      </c>
      <c r="D271" s="266" t="s">
        <v>254</v>
      </c>
      <c r="E271" s="267" t="s">
        <v>10</v>
      </c>
      <c r="F271" s="268" t="s">
        <v>488</v>
      </c>
      <c r="G271" s="299"/>
      <c r="H271" s="541">
        <f t="shared" si="25"/>
        <v>0</v>
      </c>
      <c r="I271" s="541">
        <f t="shared" si="25"/>
        <v>0</v>
      </c>
    </row>
    <row r="272" spans="1:9" s="43" customFormat="1" ht="32.25" hidden="1" customHeight="1" x14ac:dyDescent="0.25">
      <c r="A272" s="109" t="s">
        <v>619</v>
      </c>
      <c r="B272" s="5" t="s">
        <v>110</v>
      </c>
      <c r="C272" s="125" t="s">
        <v>12</v>
      </c>
      <c r="D272" s="266" t="s">
        <v>254</v>
      </c>
      <c r="E272" s="267" t="s">
        <v>10</v>
      </c>
      <c r="F272" s="268" t="s">
        <v>620</v>
      </c>
      <c r="G272" s="299"/>
      <c r="H272" s="541">
        <f t="shared" si="25"/>
        <v>0</v>
      </c>
      <c r="I272" s="541">
        <f t="shared" si="25"/>
        <v>0</v>
      </c>
    </row>
    <row r="273" spans="1:9" s="43" customFormat="1" ht="15.75" hidden="1" customHeight="1" x14ac:dyDescent="0.25">
      <c r="A273" s="77" t="s">
        <v>21</v>
      </c>
      <c r="B273" s="5" t="s">
        <v>110</v>
      </c>
      <c r="C273" s="125" t="s">
        <v>12</v>
      </c>
      <c r="D273" s="266" t="s">
        <v>254</v>
      </c>
      <c r="E273" s="267" t="s">
        <v>10</v>
      </c>
      <c r="F273" s="268" t="s">
        <v>620</v>
      </c>
      <c r="G273" s="299" t="s">
        <v>70</v>
      </c>
      <c r="H273" s="543">
        <f>SUM(прил10!I229)</f>
        <v>0</v>
      </c>
      <c r="I273" s="543">
        <f>SUM(прил10!J229)</f>
        <v>0</v>
      </c>
    </row>
    <row r="274" spans="1:9" s="43" customFormat="1" ht="33.75" hidden="1" customHeight="1" x14ac:dyDescent="0.25">
      <c r="A274" s="27" t="s">
        <v>188</v>
      </c>
      <c r="B274" s="29" t="s">
        <v>110</v>
      </c>
      <c r="C274" s="33" t="s">
        <v>12</v>
      </c>
      <c r="D274" s="251" t="s">
        <v>226</v>
      </c>
      <c r="E274" s="252" t="s">
        <v>487</v>
      </c>
      <c r="F274" s="253" t="s">
        <v>488</v>
      </c>
      <c r="G274" s="31"/>
      <c r="H274" s="540">
        <f>SUM(H275)</f>
        <v>0</v>
      </c>
      <c r="I274" s="540">
        <f>SUM(I275)</f>
        <v>0</v>
      </c>
    </row>
    <row r="275" spans="1:9" s="43" customFormat="1" ht="48.75" hidden="1" customHeight="1" x14ac:dyDescent="0.25">
      <c r="A275" s="55" t="s">
        <v>189</v>
      </c>
      <c r="B275" s="5" t="s">
        <v>110</v>
      </c>
      <c r="C275" s="432" t="s">
        <v>12</v>
      </c>
      <c r="D275" s="266" t="s">
        <v>227</v>
      </c>
      <c r="E275" s="267" t="s">
        <v>487</v>
      </c>
      <c r="F275" s="268" t="s">
        <v>488</v>
      </c>
      <c r="G275" s="60"/>
      <c r="H275" s="541">
        <f>SUM(H276)</f>
        <v>0</v>
      </c>
      <c r="I275" s="541">
        <f>SUM(I276)</f>
        <v>0</v>
      </c>
    </row>
    <row r="276" spans="1:9" s="43" customFormat="1" ht="48.75" hidden="1" customHeight="1" x14ac:dyDescent="0.25">
      <c r="A276" s="55" t="s">
        <v>548</v>
      </c>
      <c r="B276" s="5" t="s">
        <v>110</v>
      </c>
      <c r="C276" s="432" t="s">
        <v>12</v>
      </c>
      <c r="D276" s="266" t="s">
        <v>227</v>
      </c>
      <c r="E276" s="267" t="s">
        <v>12</v>
      </c>
      <c r="F276" s="268" t="s">
        <v>488</v>
      </c>
      <c r="G276" s="60"/>
      <c r="H276" s="541">
        <f>SUM(H277+H279+H281+H283)</f>
        <v>0</v>
      </c>
      <c r="I276" s="541">
        <f>SUM(I277+I279+I281+I283)</f>
        <v>0</v>
      </c>
    </row>
    <row r="277" spans="1:9" s="43" customFormat="1" ht="48.75" hidden="1" customHeight="1" x14ac:dyDescent="0.25">
      <c r="A277" s="55" t="s">
        <v>690</v>
      </c>
      <c r="B277" s="5" t="s">
        <v>110</v>
      </c>
      <c r="C277" s="432" t="s">
        <v>12</v>
      </c>
      <c r="D277" s="266" t="s">
        <v>227</v>
      </c>
      <c r="E277" s="267" t="s">
        <v>12</v>
      </c>
      <c r="F277" s="421">
        <v>50181</v>
      </c>
      <c r="G277" s="60"/>
      <c r="H277" s="541">
        <f>SUM(H278)</f>
        <v>0</v>
      </c>
      <c r="I277" s="541">
        <f>SUM(I278)</f>
        <v>0</v>
      </c>
    </row>
    <row r="278" spans="1:9" s="43" customFormat="1" ht="17.25" hidden="1" customHeight="1" x14ac:dyDescent="0.25">
      <c r="A278" s="55" t="s">
        <v>21</v>
      </c>
      <c r="B278" s="5" t="s">
        <v>110</v>
      </c>
      <c r="C278" s="432" t="s">
        <v>12</v>
      </c>
      <c r="D278" s="266" t="s">
        <v>227</v>
      </c>
      <c r="E278" s="267" t="s">
        <v>12</v>
      </c>
      <c r="F278" s="421">
        <v>50181</v>
      </c>
      <c r="G278" s="60" t="s">
        <v>70</v>
      </c>
      <c r="H278" s="543"/>
      <c r="I278" s="543"/>
    </row>
    <row r="279" spans="1:9" s="43" customFormat="1" ht="32.25" hidden="1" customHeight="1" x14ac:dyDescent="0.25">
      <c r="A279" s="55" t="s">
        <v>918</v>
      </c>
      <c r="B279" s="5" t="s">
        <v>110</v>
      </c>
      <c r="C279" s="432" t="s">
        <v>12</v>
      </c>
      <c r="D279" s="266" t="s">
        <v>227</v>
      </c>
      <c r="E279" s="267" t="s">
        <v>12</v>
      </c>
      <c r="F279" s="268" t="s">
        <v>976</v>
      </c>
      <c r="G279" s="60"/>
      <c r="H279" s="541">
        <f>SUM(H280)</f>
        <v>0</v>
      </c>
      <c r="I279" s="541">
        <f>SUM(I280)</f>
        <v>0</v>
      </c>
    </row>
    <row r="280" spans="1:9" s="43" customFormat="1" ht="18" hidden="1" customHeight="1" x14ac:dyDescent="0.25">
      <c r="A280" s="3" t="s">
        <v>21</v>
      </c>
      <c r="B280" s="5" t="s">
        <v>110</v>
      </c>
      <c r="C280" s="432" t="s">
        <v>12</v>
      </c>
      <c r="D280" s="266" t="s">
        <v>227</v>
      </c>
      <c r="E280" s="267" t="s">
        <v>12</v>
      </c>
      <c r="F280" s="268" t="s">
        <v>976</v>
      </c>
      <c r="G280" s="60" t="s">
        <v>70</v>
      </c>
      <c r="H280" s="543">
        <f>SUM(прил10!I236)</f>
        <v>0</v>
      </c>
      <c r="I280" s="543">
        <f>SUM(прил10!J236)</f>
        <v>0</v>
      </c>
    </row>
    <row r="281" spans="1:9" s="43" customFormat="1" ht="18" hidden="1" customHeight="1" x14ac:dyDescent="0.25">
      <c r="A281" s="3" t="s">
        <v>920</v>
      </c>
      <c r="B281" s="5" t="s">
        <v>110</v>
      </c>
      <c r="C281" s="432" t="s">
        <v>12</v>
      </c>
      <c r="D281" s="266" t="s">
        <v>227</v>
      </c>
      <c r="E281" s="267" t="s">
        <v>12</v>
      </c>
      <c r="F281" s="268" t="s">
        <v>921</v>
      </c>
      <c r="G281" s="60"/>
      <c r="H281" s="541">
        <f>SUM(H282)</f>
        <v>0</v>
      </c>
      <c r="I281" s="541">
        <f>SUM(I282)</f>
        <v>0</v>
      </c>
    </row>
    <row r="282" spans="1:9" s="43" customFormat="1" ht="18" hidden="1" customHeight="1" x14ac:dyDescent="0.25">
      <c r="A282" s="3" t="s">
        <v>21</v>
      </c>
      <c r="B282" s="5" t="s">
        <v>110</v>
      </c>
      <c r="C282" s="432" t="s">
        <v>12</v>
      </c>
      <c r="D282" s="266" t="s">
        <v>227</v>
      </c>
      <c r="E282" s="267" t="s">
        <v>12</v>
      </c>
      <c r="F282" s="268" t="s">
        <v>921</v>
      </c>
      <c r="G282" s="60" t="s">
        <v>70</v>
      </c>
      <c r="H282" s="543">
        <f>SUM(прил10!I238)</f>
        <v>0</v>
      </c>
      <c r="I282" s="543">
        <f>SUM(прил10!J238)</f>
        <v>0</v>
      </c>
    </row>
    <row r="283" spans="1:9" s="43" customFormat="1" ht="47.25" hidden="1" customHeight="1" x14ac:dyDescent="0.25">
      <c r="A283" s="3" t="s">
        <v>689</v>
      </c>
      <c r="B283" s="5" t="s">
        <v>110</v>
      </c>
      <c r="C283" s="432" t="s">
        <v>12</v>
      </c>
      <c r="D283" s="266" t="s">
        <v>227</v>
      </c>
      <c r="E283" s="267" t="s">
        <v>12</v>
      </c>
      <c r="F283" s="268" t="s">
        <v>688</v>
      </c>
      <c r="G283" s="60"/>
      <c r="H283" s="541">
        <f>SUM(H284)</f>
        <v>0</v>
      </c>
      <c r="I283" s="541">
        <f>SUM(I284)</f>
        <v>0</v>
      </c>
    </row>
    <row r="284" spans="1:9" s="43" customFormat="1" ht="18" hidden="1" customHeight="1" x14ac:dyDescent="0.25">
      <c r="A284" s="3" t="s">
        <v>21</v>
      </c>
      <c r="B284" s="5" t="s">
        <v>110</v>
      </c>
      <c r="C284" s="432" t="s">
        <v>12</v>
      </c>
      <c r="D284" s="266" t="s">
        <v>227</v>
      </c>
      <c r="E284" s="267" t="s">
        <v>12</v>
      </c>
      <c r="F284" s="268" t="s">
        <v>688</v>
      </c>
      <c r="G284" s="60" t="s">
        <v>70</v>
      </c>
      <c r="H284" s="543">
        <f>SUM(прил10!I240)</f>
        <v>0</v>
      </c>
      <c r="I284" s="543">
        <f>SUM(прил10!J240)</f>
        <v>0</v>
      </c>
    </row>
    <row r="285" spans="1:9" s="43" customFormat="1" ht="18" hidden="1" customHeight="1" x14ac:dyDescent="0.25">
      <c r="A285" s="88" t="s">
        <v>929</v>
      </c>
      <c r="B285" s="23" t="s">
        <v>110</v>
      </c>
      <c r="C285" s="23" t="s">
        <v>15</v>
      </c>
      <c r="D285" s="242"/>
      <c r="E285" s="243"/>
      <c r="F285" s="244"/>
      <c r="G285" s="22"/>
      <c r="H285" s="547">
        <f t="shared" ref="H285:I289" si="26">SUM(H286)</f>
        <v>0</v>
      </c>
      <c r="I285" s="547">
        <f t="shared" si="26"/>
        <v>0</v>
      </c>
    </row>
    <row r="286" spans="1:9" s="43" customFormat="1" ht="32.25" hidden="1" customHeight="1" x14ac:dyDescent="0.25">
      <c r="A286" s="27" t="s">
        <v>186</v>
      </c>
      <c r="B286" s="29" t="s">
        <v>110</v>
      </c>
      <c r="C286" s="33" t="s">
        <v>15</v>
      </c>
      <c r="D286" s="251" t="s">
        <v>546</v>
      </c>
      <c r="E286" s="252" t="s">
        <v>487</v>
      </c>
      <c r="F286" s="253" t="s">
        <v>488</v>
      </c>
      <c r="G286" s="31"/>
      <c r="H286" s="540">
        <f t="shared" si="26"/>
        <v>0</v>
      </c>
      <c r="I286" s="540">
        <f t="shared" si="26"/>
        <v>0</v>
      </c>
    </row>
    <row r="287" spans="1:9" s="43" customFormat="1" ht="48" hidden="1" customHeight="1" x14ac:dyDescent="0.25">
      <c r="A287" s="55" t="s">
        <v>187</v>
      </c>
      <c r="B287" s="5" t="s">
        <v>110</v>
      </c>
      <c r="C287" s="432" t="s">
        <v>15</v>
      </c>
      <c r="D287" s="266" t="s">
        <v>225</v>
      </c>
      <c r="E287" s="267" t="s">
        <v>487</v>
      </c>
      <c r="F287" s="268" t="s">
        <v>488</v>
      </c>
      <c r="G287" s="60"/>
      <c r="H287" s="541">
        <f t="shared" si="26"/>
        <v>0</v>
      </c>
      <c r="I287" s="541">
        <f t="shared" si="26"/>
        <v>0</v>
      </c>
    </row>
    <row r="288" spans="1:9" s="43" customFormat="1" ht="33" hidden="1" customHeight="1" x14ac:dyDescent="0.25">
      <c r="A288" s="109" t="s">
        <v>547</v>
      </c>
      <c r="B288" s="5" t="s">
        <v>110</v>
      </c>
      <c r="C288" s="432" t="s">
        <v>15</v>
      </c>
      <c r="D288" s="266" t="s">
        <v>225</v>
      </c>
      <c r="E288" s="267" t="s">
        <v>10</v>
      </c>
      <c r="F288" s="268" t="s">
        <v>488</v>
      </c>
      <c r="G288" s="60"/>
      <c r="H288" s="541">
        <f t="shared" si="26"/>
        <v>0</v>
      </c>
      <c r="I288" s="541">
        <f t="shared" si="26"/>
        <v>0</v>
      </c>
    </row>
    <row r="289" spans="1:9" s="43" customFormat="1" ht="19.5" hidden="1" customHeight="1" x14ac:dyDescent="0.25">
      <c r="A289" s="109" t="s">
        <v>653</v>
      </c>
      <c r="B289" s="5" t="s">
        <v>110</v>
      </c>
      <c r="C289" s="432" t="s">
        <v>15</v>
      </c>
      <c r="D289" s="266" t="s">
        <v>225</v>
      </c>
      <c r="E289" s="267" t="s">
        <v>10</v>
      </c>
      <c r="F289" s="268" t="s">
        <v>652</v>
      </c>
      <c r="G289" s="60"/>
      <c r="H289" s="541">
        <f t="shared" si="26"/>
        <v>0</v>
      </c>
      <c r="I289" s="541">
        <f t="shared" si="26"/>
        <v>0</v>
      </c>
    </row>
    <row r="290" spans="1:9" s="43" customFormat="1" ht="33" hidden="1" customHeight="1" x14ac:dyDescent="0.25">
      <c r="A290" s="77" t="s">
        <v>190</v>
      </c>
      <c r="B290" s="5" t="s">
        <v>110</v>
      </c>
      <c r="C290" s="432" t="s">
        <v>15</v>
      </c>
      <c r="D290" s="266" t="s">
        <v>225</v>
      </c>
      <c r="E290" s="267" t="s">
        <v>10</v>
      </c>
      <c r="F290" s="268" t="s">
        <v>652</v>
      </c>
      <c r="G290" s="60" t="s">
        <v>185</v>
      </c>
      <c r="H290" s="543">
        <f>SUM(прил10!I246)</f>
        <v>0</v>
      </c>
      <c r="I290" s="543">
        <f>SUM(прил10!J246)</f>
        <v>0</v>
      </c>
    </row>
    <row r="291" spans="1:9" ht="17.25" customHeight="1" x14ac:dyDescent="0.25">
      <c r="A291" s="75" t="s">
        <v>27</v>
      </c>
      <c r="B291" s="16" t="s">
        <v>29</v>
      </c>
      <c r="C291" s="39"/>
      <c r="D291" s="278"/>
      <c r="E291" s="279"/>
      <c r="F291" s="280"/>
      <c r="G291" s="15"/>
      <c r="H291" s="594">
        <f>SUM(H292+H317+H377+H397+H417)</f>
        <v>185842643</v>
      </c>
      <c r="I291" s="594">
        <f>SUM(I292+I317+I377+I397+I417)</f>
        <v>184559723</v>
      </c>
    </row>
    <row r="292" spans="1:9" ht="15.75" x14ac:dyDescent="0.25">
      <c r="A292" s="88" t="s">
        <v>28</v>
      </c>
      <c r="B292" s="23" t="s">
        <v>29</v>
      </c>
      <c r="C292" s="23" t="s">
        <v>10</v>
      </c>
      <c r="D292" s="242"/>
      <c r="E292" s="243"/>
      <c r="F292" s="244"/>
      <c r="G292" s="22"/>
      <c r="H292" s="547">
        <f>SUM(H293,H307,H312)</f>
        <v>20599387</v>
      </c>
      <c r="I292" s="547">
        <f>SUM(I293,I307,I312)</f>
        <v>21289819</v>
      </c>
    </row>
    <row r="293" spans="1:9" ht="35.25" customHeight="1" x14ac:dyDescent="0.25">
      <c r="A293" s="27" t="s">
        <v>155</v>
      </c>
      <c r="B293" s="29" t="s">
        <v>29</v>
      </c>
      <c r="C293" s="29" t="s">
        <v>10</v>
      </c>
      <c r="D293" s="245" t="s">
        <v>552</v>
      </c>
      <c r="E293" s="246" t="s">
        <v>487</v>
      </c>
      <c r="F293" s="247" t="s">
        <v>488</v>
      </c>
      <c r="G293" s="31"/>
      <c r="H293" s="540">
        <f>SUM(H294)</f>
        <v>20461387</v>
      </c>
      <c r="I293" s="540">
        <f>SUM(I294)</f>
        <v>21151819</v>
      </c>
    </row>
    <row r="294" spans="1:9" ht="49.5" customHeight="1" x14ac:dyDescent="0.25">
      <c r="A294" s="3" t="s">
        <v>156</v>
      </c>
      <c r="B294" s="5" t="s">
        <v>29</v>
      </c>
      <c r="C294" s="5" t="s">
        <v>10</v>
      </c>
      <c r="D294" s="248" t="s">
        <v>239</v>
      </c>
      <c r="E294" s="249" t="s">
        <v>487</v>
      </c>
      <c r="F294" s="250" t="s">
        <v>488</v>
      </c>
      <c r="G294" s="60"/>
      <c r="H294" s="541">
        <f>SUM(H295)</f>
        <v>20461387</v>
      </c>
      <c r="I294" s="541">
        <f>SUM(I295)</f>
        <v>21151819</v>
      </c>
    </row>
    <row r="295" spans="1:9" ht="17.25" customHeight="1" x14ac:dyDescent="0.25">
      <c r="A295" s="3" t="s">
        <v>553</v>
      </c>
      <c r="B295" s="5" t="s">
        <v>29</v>
      </c>
      <c r="C295" s="5" t="s">
        <v>10</v>
      </c>
      <c r="D295" s="248" t="s">
        <v>239</v>
      </c>
      <c r="E295" s="249" t="s">
        <v>10</v>
      </c>
      <c r="F295" s="250" t="s">
        <v>488</v>
      </c>
      <c r="G295" s="60"/>
      <c r="H295" s="541">
        <f>SUM(H296+H299+H301+H303)</f>
        <v>20461387</v>
      </c>
      <c r="I295" s="541">
        <f>SUM(I296+I299+I301+I303)</f>
        <v>21151819</v>
      </c>
    </row>
    <row r="296" spans="1:9" ht="81" customHeight="1" x14ac:dyDescent="0.25">
      <c r="A296" s="3" t="s">
        <v>554</v>
      </c>
      <c r="B296" s="5" t="s">
        <v>29</v>
      </c>
      <c r="C296" s="5" t="s">
        <v>10</v>
      </c>
      <c r="D296" s="248" t="s">
        <v>239</v>
      </c>
      <c r="E296" s="249" t="s">
        <v>10</v>
      </c>
      <c r="F296" s="250" t="s">
        <v>555</v>
      </c>
      <c r="G296" s="2"/>
      <c r="H296" s="541">
        <f>SUM(H297:H298)</f>
        <v>10993792</v>
      </c>
      <c r="I296" s="541">
        <f>SUM(I297:I298)</f>
        <v>10993792</v>
      </c>
    </row>
    <row r="297" spans="1:9" ht="47.25" x14ac:dyDescent="0.25">
      <c r="A297" s="86" t="s">
        <v>86</v>
      </c>
      <c r="B297" s="5" t="s">
        <v>29</v>
      </c>
      <c r="C297" s="5" t="s">
        <v>10</v>
      </c>
      <c r="D297" s="248" t="s">
        <v>239</v>
      </c>
      <c r="E297" s="249" t="s">
        <v>10</v>
      </c>
      <c r="F297" s="250" t="s">
        <v>555</v>
      </c>
      <c r="G297" s="299" t="s">
        <v>13</v>
      </c>
      <c r="H297" s="543">
        <f>SUM(прил10!I396)</f>
        <v>10777836</v>
      </c>
      <c r="I297" s="543">
        <f>SUM(прил10!J396)</f>
        <v>10777836</v>
      </c>
    </row>
    <row r="298" spans="1:9" ht="31.5" customHeight="1" x14ac:dyDescent="0.25">
      <c r="A298" s="91" t="s">
        <v>673</v>
      </c>
      <c r="B298" s="5" t="s">
        <v>29</v>
      </c>
      <c r="C298" s="5" t="s">
        <v>10</v>
      </c>
      <c r="D298" s="248" t="s">
        <v>239</v>
      </c>
      <c r="E298" s="249" t="s">
        <v>10</v>
      </c>
      <c r="F298" s="250" t="s">
        <v>555</v>
      </c>
      <c r="G298" s="299" t="s">
        <v>16</v>
      </c>
      <c r="H298" s="543">
        <f>SUM(прил10!I397)</f>
        <v>215956</v>
      </c>
      <c r="I298" s="543">
        <f>SUM(прил10!J397)</f>
        <v>215956</v>
      </c>
    </row>
    <row r="299" spans="1:9" ht="46.5" hidden="1" customHeight="1" x14ac:dyDescent="0.25">
      <c r="A299" s="104" t="s">
        <v>998</v>
      </c>
      <c r="B299" s="5" t="s">
        <v>29</v>
      </c>
      <c r="C299" s="5" t="s">
        <v>10</v>
      </c>
      <c r="D299" s="248" t="s">
        <v>239</v>
      </c>
      <c r="E299" s="249" t="s">
        <v>10</v>
      </c>
      <c r="F299" s="250" t="s">
        <v>999</v>
      </c>
      <c r="G299" s="299"/>
      <c r="H299" s="541">
        <f>SUM(H300)</f>
        <v>0</v>
      </c>
      <c r="I299" s="541">
        <f>SUM(I300)</f>
        <v>0</v>
      </c>
    </row>
    <row r="300" spans="1:9" ht="31.5" hidden="1" customHeight="1" x14ac:dyDescent="0.25">
      <c r="A300" s="77" t="s">
        <v>190</v>
      </c>
      <c r="B300" s="5" t="s">
        <v>29</v>
      </c>
      <c r="C300" s="5" t="s">
        <v>10</v>
      </c>
      <c r="D300" s="248" t="s">
        <v>239</v>
      </c>
      <c r="E300" s="249" t="s">
        <v>10</v>
      </c>
      <c r="F300" s="250" t="s">
        <v>999</v>
      </c>
      <c r="G300" s="299" t="s">
        <v>185</v>
      </c>
      <c r="H300" s="543">
        <f>SUM(прил10!I399)</f>
        <v>0</v>
      </c>
      <c r="I300" s="543">
        <f>SUM(прил10!J399)</f>
        <v>0</v>
      </c>
    </row>
    <row r="301" spans="1:9" ht="31.5" hidden="1" customHeight="1" x14ac:dyDescent="0.25">
      <c r="A301" s="420" t="s">
        <v>670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669</v>
      </c>
      <c r="G301" s="299"/>
      <c r="H301" s="541">
        <f>SUM(H302)</f>
        <v>0</v>
      </c>
      <c r="I301" s="541">
        <f>SUM(I302)</f>
        <v>0</v>
      </c>
    </row>
    <row r="302" spans="1:9" ht="33.75" hidden="1" customHeight="1" x14ac:dyDescent="0.25">
      <c r="A302" s="114" t="s">
        <v>673</v>
      </c>
      <c r="B302" s="5" t="s">
        <v>29</v>
      </c>
      <c r="C302" s="5" t="s">
        <v>10</v>
      </c>
      <c r="D302" s="248" t="s">
        <v>239</v>
      </c>
      <c r="E302" s="249" t="s">
        <v>10</v>
      </c>
      <c r="F302" s="250" t="s">
        <v>669</v>
      </c>
      <c r="G302" s="299" t="s">
        <v>16</v>
      </c>
      <c r="H302" s="543">
        <f>SUM(прил10!I401)</f>
        <v>0</v>
      </c>
      <c r="I302" s="543">
        <f>SUM(прил10!J401)</f>
        <v>0</v>
      </c>
    </row>
    <row r="303" spans="1:9" ht="33" customHeight="1" x14ac:dyDescent="0.25">
      <c r="A303" s="3" t="s">
        <v>96</v>
      </c>
      <c r="B303" s="5" t="s">
        <v>29</v>
      </c>
      <c r="C303" s="5" t="s">
        <v>10</v>
      </c>
      <c r="D303" s="248" t="s">
        <v>239</v>
      </c>
      <c r="E303" s="249" t="s">
        <v>10</v>
      </c>
      <c r="F303" s="250" t="s">
        <v>520</v>
      </c>
      <c r="G303" s="60"/>
      <c r="H303" s="541">
        <f>SUM(H304:H306)</f>
        <v>9467595</v>
      </c>
      <c r="I303" s="541">
        <f>SUM(I304:I306)</f>
        <v>10158027</v>
      </c>
    </row>
    <row r="304" spans="1:9" ht="49.5" customHeight="1" x14ac:dyDescent="0.25">
      <c r="A304" s="86" t="s">
        <v>86</v>
      </c>
      <c r="B304" s="5" t="s">
        <v>29</v>
      </c>
      <c r="C304" s="5" t="s">
        <v>10</v>
      </c>
      <c r="D304" s="248" t="s">
        <v>239</v>
      </c>
      <c r="E304" s="249" t="s">
        <v>10</v>
      </c>
      <c r="F304" s="250" t="s">
        <v>520</v>
      </c>
      <c r="G304" s="60" t="s">
        <v>13</v>
      </c>
      <c r="H304" s="543">
        <f>SUM(прил10!I403)</f>
        <v>4640548</v>
      </c>
      <c r="I304" s="543">
        <f>SUM(прил10!J403)</f>
        <v>4640548</v>
      </c>
    </row>
    <row r="305" spans="1:9" ht="31.5" customHeight="1" x14ac:dyDescent="0.25">
      <c r="A305" s="91" t="s">
        <v>673</v>
      </c>
      <c r="B305" s="5" t="s">
        <v>29</v>
      </c>
      <c r="C305" s="5" t="s">
        <v>10</v>
      </c>
      <c r="D305" s="248" t="s">
        <v>239</v>
      </c>
      <c r="E305" s="249" t="s">
        <v>10</v>
      </c>
      <c r="F305" s="250" t="s">
        <v>520</v>
      </c>
      <c r="G305" s="60" t="s">
        <v>16</v>
      </c>
      <c r="H305" s="543">
        <f>SUM(прил10!I404)</f>
        <v>4750673</v>
      </c>
      <c r="I305" s="543">
        <f>SUM(прил10!J404)</f>
        <v>5441105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48" t="s">
        <v>239</v>
      </c>
      <c r="E306" s="249" t="s">
        <v>10</v>
      </c>
      <c r="F306" s="250" t="s">
        <v>520</v>
      </c>
      <c r="G306" s="60" t="s">
        <v>17</v>
      </c>
      <c r="H306" s="543">
        <f>SUM(прил10!I405)</f>
        <v>76374</v>
      </c>
      <c r="I306" s="543">
        <f>SUM(прил10!J405)</f>
        <v>76374</v>
      </c>
    </row>
    <row r="307" spans="1:9" ht="51.75" hidden="1" customHeight="1" x14ac:dyDescent="0.25">
      <c r="A307" s="27" t="s">
        <v>146</v>
      </c>
      <c r="B307" s="29" t="s">
        <v>29</v>
      </c>
      <c r="C307" s="29" t="s">
        <v>10</v>
      </c>
      <c r="D307" s="245" t="s">
        <v>930</v>
      </c>
      <c r="E307" s="246" t="s">
        <v>487</v>
      </c>
      <c r="F307" s="247" t="s">
        <v>488</v>
      </c>
      <c r="G307" s="31"/>
      <c r="H307" s="540">
        <f t="shared" ref="H307:I310" si="27">SUM(H308)</f>
        <v>0</v>
      </c>
      <c r="I307" s="540">
        <f t="shared" si="27"/>
        <v>0</v>
      </c>
    </row>
    <row r="308" spans="1:9" ht="81" hidden="1" customHeight="1" x14ac:dyDescent="0.25">
      <c r="A308" s="3" t="s">
        <v>264</v>
      </c>
      <c r="B308" s="5" t="s">
        <v>29</v>
      </c>
      <c r="C308" s="5" t="s">
        <v>10</v>
      </c>
      <c r="D308" s="248" t="s">
        <v>262</v>
      </c>
      <c r="E308" s="249" t="s">
        <v>487</v>
      </c>
      <c r="F308" s="250" t="s">
        <v>488</v>
      </c>
      <c r="G308" s="60"/>
      <c r="H308" s="541">
        <f t="shared" si="27"/>
        <v>0</v>
      </c>
      <c r="I308" s="541">
        <f t="shared" si="27"/>
        <v>0</v>
      </c>
    </row>
    <row r="309" spans="1:9" ht="33.75" hidden="1" customHeight="1" x14ac:dyDescent="0.25">
      <c r="A309" s="3" t="s">
        <v>533</v>
      </c>
      <c r="B309" s="5" t="s">
        <v>29</v>
      </c>
      <c r="C309" s="5" t="s">
        <v>10</v>
      </c>
      <c r="D309" s="248" t="s">
        <v>262</v>
      </c>
      <c r="E309" s="249" t="s">
        <v>10</v>
      </c>
      <c r="F309" s="250" t="s">
        <v>488</v>
      </c>
      <c r="G309" s="60"/>
      <c r="H309" s="541">
        <f t="shared" si="27"/>
        <v>0</v>
      </c>
      <c r="I309" s="541">
        <f t="shared" si="27"/>
        <v>0</v>
      </c>
    </row>
    <row r="310" spans="1:9" ht="32.25" hidden="1" customHeight="1" x14ac:dyDescent="0.25">
      <c r="A310" s="3" t="s">
        <v>263</v>
      </c>
      <c r="B310" s="5" t="s">
        <v>29</v>
      </c>
      <c r="C310" s="5" t="s">
        <v>10</v>
      </c>
      <c r="D310" s="248" t="s">
        <v>262</v>
      </c>
      <c r="E310" s="249" t="s">
        <v>10</v>
      </c>
      <c r="F310" s="250" t="s">
        <v>534</v>
      </c>
      <c r="G310" s="60"/>
      <c r="H310" s="541">
        <f t="shared" si="27"/>
        <v>0</v>
      </c>
      <c r="I310" s="541">
        <f t="shared" si="27"/>
        <v>0</v>
      </c>
    </row>
    <row r="311" spans="1:9" ht="32.25" hidden="1" customHeight="1" x14ac:dyDescent="0.25">
      <c r="A311" s="3" t="s">
        <v>673</v>
      </c>
      <c r="B311" s="5" t="s">
        <v>29</v>
      </c>
      <c r="C311" s="5" t="s">
        <v>10</v>
      </c>
      <c r="D311" s="248" t="s">
        <v>262</v>
      </c>
      <c r="E311" s="249" t="s">
        <v>10</v>
      </c>
      <c r="F311" s="250" t="s">
        <v>534</v>
      </c>
      <c r="G311" s="60" t="s">
        <v>16</v>
      </c>
      <c r="H311" s="543">
        <f>SUM(прил10!I410)</f>
        <v>0</v>
      </c>
      <c r="I311" s="543">
        <f>SUM(прил10!J410)</f>
        <v>0</v>
      </c>
    </row>
    <row r="312" spans="1:9" ht="64.5" customHeight="1" x14ac:dyDescent="0.25">
      <c r="A312" s="76" t="s">
        <v>142</v>
      </c>
      <c r="B312" s="28" t="s">
        <v>29</v>
      </c>
      <c r="C312" s="42" t="s">
        <v>10</v>
      </c>
      <c r="D312" s="257" t="s">
        <v>218</v>
      </c>
      <c r="E312" s="258" t="s">
        <v>487</v>
      </c>
      <c r="F312" s="259" t="s">
        <v>488</v>
      </c>
      <c r="G312" s="28"/>
      <c r="H312" s="540">
        <f t="shared" ref="H312:I315" si="28">SUM(H313)</f>
        <v>138000</v>
      </c>
      <c r="I312" s="540">
        <f t="shared" si="28"/>
        <v>138000</v>
      </c>
    </row>
    <row r="313" spans="1:9" ht="96" customHeight="1" x14ac:dyDescent="0.25">
      <c r="A313" s="77" t="s">
        <v>158</v>
      </c>
      <c r="B313" s="2" t="s">
        <v>29</v>
      </c>
      <c r="C313" s="8" t="s">
        <v>10</v>
      </c>
      <c r="D313" s="284" t="s">
        <v>220</v>
      </c>
      <c r="E313" s="285" t="s">
        <v>487</v>
      </c>
      <c r="F313" s="286" t="s">
        <v>488</v>
      </c>
      <c r="G313" s="2"/>
      <c r="H313" s="541">
        <f t="shared" si="28"/>
        <v>138000</v>
      </c>
      <c r="I313" s="541">
        <f t="shared" si="28"/>
        <v>138000</v>
      </c>
    </row>
    <row r="314" spans="1:9" ht="49.5" customHeight="1" x14ac:dyDescent="0.25">
      <c r="A314" s="77" t="s">
        <v>507</v>
      </c>
      <c r="B314" s="2" t="s">
        <v>29</v>
      </c>
      <c r="C314" s="8" t="s">
        <v>10</v>
      </c>
      <c r="D314" s="284" t="s">
        <v>220</v>
      </c>
      <c r="E314" s="285" t="s">
        <v>10</v>
      </c>
      <c r="F314" s="286" t="s">
        <v>488</v>
      </c>
      <c r="G314" s="2"/>
      <c r="H314" s="541">
        <f t="shared" si="28"/>
        <v>138000</v>
      </c>
      <c r="I314" s="541">
        <f t="shared" si="28"/>
        <v>138000</v>
      </c>
    </row>
    <row r="315" spans="1:9" ht="18" customHeight="1" x14ac:dyDescent="0.25">
      <c r="A315" s="3" t="s">
        <v>111</v>
      </c>
      <c r="B315" s="2" t="s">
        <v>29</v>
      </c>
      <c r="C315" s="8" t="s">
        <v>10</v>
      </c>
      <c r="D315" s="284" t="s">
        <v>220</v>
      </c>
      <c r="E315" s="285" t="s">
        <v>10</v>
      </c>
      <c r="F315" s="286" t="s">
        <v>508</v>
      </c>
      <c r="G315" s="2"/>
      <c r="H315" s="541">
        <f t="shared" si="28"/>
        <v>138000</v>
      </c>
      <c r="I315" s="541">
        <f t="shared" si="28"/>
        <v>138000</v>
      </c>
    </row>
    <row r="316" spans="1:9" ht="30" customHeight="1" x14ac:dyDescent="0.25">
      <c r="A316" s="91" t="s">
        <v>673</v>
      </c>
      <c r="B316" s="2" t="s">
        <v>29</v>
      </c>
      <c r="C316" s="8" t="s">
        <v>10</v>
      </c>
      <c r="D316" s="284" t="s">
        <v>220</v>
      </c>
      <c r="E316" s="285" t="s">
        <v>10</v>
      </c>
      <c r="F316" s="286" t="s">
        <v>508</v>
      </c>
      <c r="G316" s="2" t="s">
        <v>16</v>
      </c>
      <c r="H316" s="542">
        <f>SUM(прил10!I415)</f>
        <v>138000</v>
      </c>
      <c r="I316" s="542">
        <f>SUM(прил10!J415)</f>
        <v>138000</v>
      </c>
    </row>
    <row r="317" spans="1:9" ht="15.75" x14ac:dyDescent="0.25">
      <c r="A317" s="88" t="s">
        <v>30</v>
      </c>
      <c r="B317" s="23" t="s">
        <v>29</v>
      </c>
      <c r="C317" s="23" t="s">
        <v>12</v>
      </c>
      <c r="D317" s="242"/>
      <c r="E317" s="243"/>
      <c r="F317" s="244"/>
      <c r="G317" s="22"/>
      <c r="H317" s="547">
        <f>SUM(H318+H367+H372)</f>
        <v>139918217</v>
      </c>
      <c r="I317" s="547">
        <f>SUM(I318+I367+I372)</f>
        <v>137945565</v>
      </c>
    </row>
    <row r="318" spans="1:9" ht="35.25" customHeight="1" x14ac:dyDescent="0.25">
      <c r="A318" s="27" t="s">
        <v>155</v>
      </c>
      <c r="B318" s="28" t="s">
        <v>29</v>
      </c>
      <c r="C318" s="28" t="s">
        <v>12</v>
      </c>
      <c r="D318" s="245" t="s">
        <v>552</v>
      </c>
      <c r="E318" s="246" t="s">
        <v>487</v>
      </c>
      <c r="F318" s="247" t="s">
        <v>488</v>
      </c>
      <c r="G318" s="28"/>
      <c r="H318" s="540">
        <f>SUM(H319+H351)</f>
        <v>139087517</v>
      </c>
      <c r="I318" s="540">
        <f>SUM(I319+I351)</f>
        <v>137114865</v>
      </c>
    </row>
    <row r="319" spans="1:9" ht="50.25" customHeight="1" x14ac:dyDescent="0.25">
      <c r="A319" s="3" t="s">
        <v>156</v>
      </c>
      <c r="B319" s="2" t="s">
        <v>29</v>
      </c>
      <c r="C319" s="2" t="s">
        <v>12</v>
      </c>
      <c r="D319" s="248" t="s">
        <v>239</v>
      </c>
      <c r="E319" s="249" t="s">
        <v>487</v>
      </c>
      <c r="F319" s="250" t="s">
        <v>488</v>
      </c>
      <c r="G319" s="2"/>
      <c r="H319" s="541">
        <f>SUM(H320)</f>
        <v>138887517</v>
      </c>
      <c r="I319" s="541">
        <f>SUM(I320)</f>
        <v>136914865</v>
      </c>
    </row>
    <row r="320" spans="1:9" ht="17.25" customHeight="1" x14ac:dyDescent="0.25">
      <c r="A320" s="303" t="s">
        <v>564</v>
      </c>
      <c r="B320" s="2" t="s">
        <v>29</v>
      </c>
      <c r="C320" s="2" t="s">
        <v>12</v>
      </c>
      <c r="D320" s="248" t="s">
        <v>239</v>
      </c>
      <c r="E320" s="249" t="s">
        <v>12</v>
      </c>
      <c r="F320" s="250" t="s">
        <v>488</v>
      </c>
      <c r="G320" s="2"/>
      <c r="H320" s="541">
        <f>SUM(H321+H324+H326+H328+H332+H336+H334+H338+H349+H341+H330+H343+H347)</f>
        <v>138887517</v>
      </c>
      <c r="I320" s="541">
        <f>SUM(I321+I324+I326+I328+I332+I336+I334+I338+I349+I341+I330+I343+I347)</f>
        <v>136914865</v>
      </c>
    </row>
    <row r="321" spans="1:9" ht="82.5" customHeight="1" x14ac:dyDescent="0.25">
      <c r="A321" s="51" t="s">
        <v>159</v>
      </c>
      <c r="B321" s="2" t="s">
        <v>29</v>
      </c>
      <c r="C321" s="2" t="s">
        <v>12</v>
      </c>
      <c r="D321" s="248" t="s">
        <v>239</v>
      </c>
      <c r="E321" s="249" t="s">
        <v>12</v>
      </c>
      <c r="F321" s="250" t="s">
        <v>556</v>
      </c>
      <c r="G321" s="2"/>
      <c r="H321" s="541">
        <f>SUM(H322:H323)</f>
        <v>116637288</v>
      </c>
      <c r="I321" s="541">
        <f>SUM(I322:I323)</f>
        <v>116637288</v>
      </c>
    </row>
    <row r="322" spans="1:9" ht="48" customHeight="1" x14ac:dyDescent="0.25">
      <c r="A322" s="86" t="s">
        <v>86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556</v>
      </c>
      <c r="G322" s="2" t="s">
        <v>13</v>
      </c>
      <c r="H322" s="543">
        <f>SUM(прил10!I421)</f>
        <v>111638911</v>
      </c>
      <c r="I322" s="543">
        <f>SUM(прил10!J421)</f>
        <v>111638911</v>
      </c>
    </row>
    <row r="323" spans="1:9" ht="32.25" customHeight="1" x14ac:dyDescent="0.25">
      <c r="A323" s="91" t="s">
        <v>673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556</v>
      </c>
      <c r="G323" s="2" t="s">
        <v>16</v>
      </c>
      <c r="H323" s="543">
        <f>SUM(прил10!I422)</f>
        <v>4998377</v>
      </c>
      <c r="I323" s="543">
        <f>SUM(прил10!J422)</f>
        <v>4998377</v>
      </c>
    </row>
    <row r="324" spans="1:9" ht="17.25" hidden="1" customHeight="1" x14ac:dyDescent="0.25">
      <c r="A324" s="420" t="s">
        <v>704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703</v>
      </c>
      <c r="G324" s="2"/>
      <c r="H324" s="541">
        <f>SUM(H325)</f>
        <v>0</v>
      </c>
      <c r="I324" s="541">
        <f>SUM(I325)</f>
        <v>0</v>
      </c>
    </row>
    <row r="325" spans="1:9" ht="33" hidden="1" customHeight="1" x14ac:dyDescent="0.25">
      <c r="A325" s="114" t="s">
        <v>673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703</v>
      </c>
      <c r="G325" s="2" t="s">
        <v>16</v>
      </c>
      <c r="H325" s="543">
        <f>SUM(прил10!I424)</f>
        <v>0</v>
      </c>
      <c r="I325" s="543">
        <f>SUM(прил10!J424)</f>
        <v>0</v>
      </c>
    </row>
    <row r="326" spans="1:9" ht="34.5" hidden="1" customHeight="1" x14ac:dyDescent="0.25">
      <c r="A326" s="420" t="s">
        <v>696</v>
      </c>
      <c r="B326" s="2" t="s">
        <v>29</v>
      </c>
      <c r="C326" s="2" t="s">
        <v>12</v>
      </c>
      <c r="D326" s="248" t="s">
        <v>239</v>
      </c>
      <c r="E326" s="249" t="s">
        <v>12</v>
      </c>
      <c r="F326" s="250" t="s">
        <v>695</v>
      </c>
      <c r="G326" s="2"/>
      <c r="H326" s="541">
        <f>SUM(H327)</f>
        <v>0</v>
      </c>
      <c r="I326" s="541">
        <f>SUM(I327)</f>
        <v>0</v>
      </c>
    </row>
    <row r="327" spans="1:9" ht="50.25" hidden="1" customHeight="1" x14ac:dyDescent="0.25">
      <c r="A327" s="104" t="s">
        <v>86</v>
      </c>
      <c r="B327" s="2" t="s">
        <v>29</v>
      </c>
      <c r="C327" s="2" t="s">
        <v>12</v>
      </c>
      <c r="D327" s="248" t="s">
        <v>239</v>
      </c>
      <c r="E327" s="249" t="s">
        <v>12</v>
      </c>
      <c r="F327" s="250" t="s">
        <v>695</v>
      </c>
      <c r="G327" s="2" t="s">
        <v>13</v>
      </c>
      <c r="H327" s="543">
        <f>SUM(прил10!I426)</f>
        <v>0</v>
      </c>
      <c r="I327" s="543">
        <f>SUM(прил10!J426)</f>
        <v>0</v>
      </c>
    </row>
    <row r="328" spans="1:9" ht="63.75" hidden="1" customHeight="1" x14ac:dyDescent="0.25">
      <c r="A328" s="420" t="s">
        <v>697</v>
      </c>
      <c r="B328" s="2" t="s">
        <v>29</v>
      </c>
      <c r="C328" s="2" t="s">
        <v>12</v>
      </c>
      <c r="D328" s="248" t="s">
        <v>239</v>
      </c>
      <c r="E328" s="249" t="s">
        <v>12</v>
      </c>
      <c r="F328" s="250" t="s">
        <v>694</v>
      </c>
      <c r="G328" s="2"/>
      <c r="H328" s="541">
        <f>SUM(H329)</f>
        <v>0</v>
      </c>
      <c r="I328" s="541">
        <f>SUM(I329)</f>
        <v>0</v>
      </c>
    </row>
    <row r="329" spans="1:9" ht="33" hidden="1" customHeight="1" x14ac:dyDescent="0.25">
      <c r="A329" s="114" t="s">
        <v>673</v>
      </c>
      <c r="B329" s="2" t="s">
        <v>29</v>
      </c>
      <c r="C329" s="2" t="s">
        <v>12</v>
      </c>
      <c r="D329" s="248" t="s">
        <v>239</v>
      </c>
      <c r="E329" s="249" t="s">
        <v>12</v>
      </c>
      <c r="F329" s="250" t="s">
        <v>694</v>
      </c>
      <c r="G329" s="2" t="s">
        <v>16</v>
      </c>
      <c r="H329" s="543">
        <f>SUM(прил10!I428)</f>
        <v>0</v>
      </c>
      <c r="I329" s="543">
        <f>SUM(прил10!J428)</f>
        <v>0</v>
      </c>
    </row>
    <row r="330" spans="1:9" ht="17.25" hidden="1" customHeight="1" x14ac:dyDescent="0.25">
      <c r="A330" s="93" t="s">
        <v>451</v>
      </c>
      <c r="B330" s="5" t="s">
        <v>29</v>
      </c>
      <c r="C330" s="5" t="s">
        <v>12</v>
      </c>
      <c r="D330" s="248" t="s">
        <v>239</v>
      </c>
      <c r="E330" s="249" t="s">
        <v>12</v>
      </c>
      <c r="F330" s="250" t="s">
        <v>557</v>
      </c>
      <c r="G330" s="2"/>
      <c r="H330" s="541">
        <f>SUM(H331)</f>
        <v>0</v>
      </c>
      <c r="I330" s="541">
        <f>SUM(I331)</f>
        <v>0</v>
      </c>
    </row>
    <row r="331" spans="1:9" ht="48" hidden="1" customHeight="1" x14ac:dyDescent="0.25">
      <c r="A331" s="86" t="s">
        <v>86</v>
      </c>
      <c r="B331" s="5" t="s">
        <v>29</v>
      </c>
      <c r="C331" s="5" t="s">
        <v>12</v>
      </c>
      <c r="D331" s="248" t="s">
        <v>239</v>
      </c>
      <c r="E331" s="249" t="s">
        <v>12</v>
      </c>
      <c r="F331" s="250" t="s">
        <v>557</v>
      </c>
      <c r="G331" s="2" t="s">
        <v>13</v>
      </c>
      <c r="H331" s="543">
        <f>SUM(прил10!I430)</f>
        <v>0</v>
      </c>
      <c r="I331" s="543">
        <f>SUM(прил10!J430)</f>
        <v>0</v>
      </c>
    </row>
    <row r="332" spans="1:9" ht="48" hidden="1" customHeight="1" x14ac:dyDescent="0.25">
      <c r="A332" s="104" t="s">
        <v>931</v>
      </c>
      <c r="B332" s="5" t="s">
        <v>29</v>
      </c>
      <c r="C332" s="5" t="s">
        <v>12</v>
      </c>
      <c r="D332" s="248" t="s">
        <v>239</v>
      </c>
      <c r="E332" s="249" t="s">
        <v>12</v>
      </c>
      <c r="F332" s="250" t="s">
        <v>932</v>
      </c>
      <c r="G332" s="2"/>
      <c r="H332" s="541">
        <f>SUM(H333)</f>
        <v>0</v>
      </c>
      <c r="I332" s="541">
        <f>SUM(I333)</f>
        <v>0</v>
      </c>
    </row>
    <row r="333" spans="1:9" ht="32.25" hidden="1" customHeight="1" x14ac:dyDescent="0.25">
      <c r="A333" s="114" t="s">
        <v>673</v>
      </c>
      <c r="B333" s="5" t="s">
        <v>29</v>
      </c>
      <c r="C333" s="5" t="s">
        <v>12</v>
      </c>
      <c r="D333" s="248" t="s">
        <v>239</v>
      </c>
      <c r="E333" s="249" t="s">
        <v>12</v>
      </c>
      <c r="F333" s="250" t="s">
        <v>932</v>
      </c>
      <c r="G333" s="2" t="s">
        <v>16</v>
      </c>
      <c r="H333" s="543">
        <f>SUM(прил10!I432)</f>
        <v>0</v>
      </c>
      <c r="I333" s="543">
        <f>SUM(прил10!J432)</f>
        <v>0</v>
      </c>
    </row>
    <row r="334" spans="1:9" ht="32.25" hidden="1" customHeight="1" x14ac:dyDescent="0.25">
      <c r="A334" s="104" t="s">
        <v>933</v>
      </c>
      <c r="B334" s="5" t="s">
        <v>29</v>
      </c>
      <c r="C334" s="5" t="s">
        <v>12</v>
      </c>
      <c r="D334" s="248" t="s">
        <v>239</v>
      </c>
      <c r="E334" s="249" t="s">
        <v>12</v>
      </c>
      <c r="F334" s="250" t="s">
        <v>934</v>
      </c>
      <c r="G334" s="2"/>
      <c r="H334" s="541">
        <f>SUM(H335)</f>
        <v>0</v>
      </c>
      <c r="I334" s="541">
        <f>SUM(I335)</f>
        <v>0</v>
      </c>
    </row>
    <row r="335" spans="1:9" ht="32.25" hidden="1" customHeight="1" x14ac:dyDescent="0.25">
      <c r="A335" s="114" t="s">
        <v>673</v>
      </c>
      <c r="B335" s="5" t="s">
        <v>29</v>
      </c>
      <c r="C335" s="5" t="s">
        <v>12</v>
      </c>
      <c r="D335" s="248" t="s">
        <v>239</v>
      </c>
      <c r="E335" s="249" t="s">
        <v>12</v>
      </c>
      <c r="F335" s="250" t="s">
        <v>934</v>
      </c>
      <c r="G335" s="2" t="s">
        <v>16</v>
      </c>
      <c r="H335" s="543">
        <f>SUM(прил10!I434)</f>
        <v>0</v>
      </c>
      <c r="I335" s="543">
        <f>SUM(прил10!J434)</f>
        <v>0</v>
      </c>
    </row>
    <row r="336" spans="1:9" ht="32.25" hidden="1" customHeight="1" x14ac:dyDescent="0.25">
      <c r="A336" s="420" t="s">
        <v>670</v>
      </c>
      <c r="B336" s="2" t="s">
        <v>29</v>
      </c>
      <c r="C336" s="2" t="s">
        <v>12</v>
      </c>
      <c r="D336" s="248" t="s">
        <v>239</v>
      </c>
      <c r="E336" s="249" t="s">
        <v>12</v>
      </c>
      <c r="F336" s="250" t="s">
        <v>669</v>
      </c>
      <c r="G336" s="2"/>
      <c r="H336" s="541">
        <f>SUM(H337)</f>
        <v>0</v>
      </c>
      <c r="I336" s="541">
        <f>SUM(I337)</f>
        <v>0</v>
      </c>
    </row>
    <row r="337" spans="1:9" ht="31.5" hidden="1" customHeight="1" x14ac:dyDescent="0.25">
      <c r="A337" s="91" t="s">
        <v>673</v>
      </c>
      <c r="B337" s="2" t="s">
        <v>29</v>
      </c>
      <c r="C337" s="2" t="s">
        <v>12</v>
      </c>
      <c r="D337" s="248" t="s">
        <v>239</v>
      </c>
      <c r="E337" s="249" t="s">
        <v>12</v>
      </c>
      <c r="F337" s="250" t="s">
        <v>669</v>
      </c>
      <c r="G337" s="2" t="s">
        <v>16</v>
      </c>
      <c r="H337" s="543">
        <f>SUM(прил10!I436)</f>
        <v>0</v>
      </c>
      <c r="I337" s="543">
        <f>SUM(прил10!J436)</f>
        <v>0</v>
      </c>
    </row>
    <row r="338" spans="1:9" ht="32.25" customHeight="1" x14ac:dyDescent="0.25">
      <c r="A338" s="304" t="s">
        <v>558</v>
      </c>
      <c r="B338" s="2" t="s">
        <v>29</v>
      </c>
      <c r="C338" s="2" t="s">
        <v>12</v>
      </c>
      <c r="D338" s="248" t="s">
        <v>239</v>
      </c>
      <c r="E338" s="249" t="s">
        <v>12</v>
      </c>
      <c r="F338" s="250" t="s">
        <v>559</v>
      </c>
      <c r="G338" s="2"/>
      <c r="H338" s="541">
        <f>SUM(H339:H340)</f>
        <v>691630</v>
      </c>
      <c r="I338" s="541">
        <f>SUM(I339:I340)</f>
        <v>691630</v>
      </c>
    </row>
    <row r="339" spans="1:9" ht="49.5" customHeight="1" x14ac:dyDescent="0.25">
      <c r="A339" s="86" t="s">
        <v>86</v>
      </c>
      <c r="B339" s="2" t="s">
        <v>29</v>
      </c>
      <c r="C339" s="2" t="s">
        <v>12</v>
      </c>
      <c r="D339" s="248" t="s">
        <v>239</v>
      </c>
      <c r="E339" s="249" t="s">
        <v>12</v>
      </c>
      <c r="F339" s="250" t="s">
        <v>559</v>
      </c>
      <c r="G339" s="2" t="s">
        <v>13</v>
      </c>
      <c r="H339" s="543">
        <f>SUM(прил10!I438)</f>
        <v>562294</v>
      </c>
      <c r="I339" s="543">
        <f>SUM(прил10!J438)</f>
        <v>562294</v>
      </c>
    </row>
    <row r="340" spans="1:9" ht="16.5" customHeight="1" x14ac:dyDescent="0.25">
      <c r="A340" s="62" t="s">
        <v>40</v>
      </c>
      <c r="B340" s="2" t="s">
        <v>29</v>
      </c>
      <c r="C340" s="2" t="s">
        <v>12</v>
      </c>
      <c r="D340" s="248" t="s">
        <v>239</v>
      </c>
      <c r="E340" s="249" t="s">
        <v>12</v>
      </c>
      <c r="F340" s="250" t="s">
        <v>559</v>
      </c>
      <c r="G340" s="299" t="s">
        <v>39</v>
      </c>
      <c r="H340" s="543">
        <f>SUM(прил10!I439)</f>
        <v>129336</v>
      </c>
      <c r="I340" s="543">
        <f>SUM(прил10!J439)</f>
        <v>129336</v>
      </c>
    </row>
    <row r="341" spans="1:9" ht="48.75" customHeight="1" x14ac:dyDescent="0.25">
      <c r="A341" s="305" t="s">
        <v>977</v>
      </c>
      <c r="B341" s="44" t="s">
        <v>29</v>
      </c>
      <c r="C341" s="44" t="s">
        <v>12</v>
      </c>
      <c r="D341" s="287" t="s">
        <v>239</v>
      </c>
      <c r="E341" s="288" t="s">
        <v>12</v>
      </c>
      <c r="F341" s="289" t="s">
        <v>560</v>
      </c>
      <c r="G341" s="44"/>
      <c r="H341" s="541">
        <f>SUM(H342)</f>
        <v>1475000</v>
      </c>
      <c r="I341" s="541">
        <f>SUM(I342)</f>
        <v>1475000</v>
      </c>
    </row>
    <row r="342" spans="1:9" ht="30.75" customHeight="1" x14ac:dyDescent="0.25">
      <c r="A342" s="233" t="s">
        <v>673</v>
      </c>
      <c r="B342" s="60" t="s">
        <v>29</v>
      </c>
      <c r="C342" s="44" t="s">
        <v>12</v>
      </c>
      <c r="D342" s="287" t="s">
        <v>239</v>
      </c>
      <c r="E342" s="288" t="s">
        <v>12</v>
      </c>
      <c r="F342" s="289" t="s">
        <v>560</v>
      </c>
      <c r="G342" s="44" t="s">
        <v>16</v>
      </c>
      <c r="H342" s="543">
        <f>SUM(прил10!I441)</f>
        <v>1475000</v>
      </c>
      <c r="I342" s="543">
        <f>SUM(прил10!J441)</f>
        <v>1475000</v>
      </c>
    </row>
    <row r="343" spans="1:9" ht="33" customHeight="1" x14ac:dyDescent="0.25">
      <c r="A343" s="3" t="s">
        <v>96</v>
      </c>
      <c r="B343" s="5" t="s">
        <v>29</v>
      </c>
      <c r="C343" s="5" t="s">
        <v>12</v>
      </c>
      <c r="D343" s="248" t="s">
        <v>239</v>
      </c>
      <c r="E343" s="249" t="s">
        <v>12</v>
      </c>
      <c r="F343" s="250" t="s">
        <v>520</v>
      </c>
      <c r="G343" s="2"/>
      <c r="H343" s="541">
        <f>SUM(H344:H346)</f>
        <v>19948599</v>
      </c>
      <c r="I343" s="541">
        <f>SUM(I344:I346)</f>
        <v>17975947</v>
      </c>
    </row>
    <row r="344" spans="1:9" ht="49.5" customHeight="1" x14ac:dyDescent="0.25">
      <c r="A344" s="86" t="s">
        <v>86</v>
      </c>
      <c r="B344" s="5" t="s">
        <v>29</v>
      </c>
      <c r="C344" s="5" t="s">
        <v>12</v>
      </c>
      <c r="D344" s="248" t="s">
        <v>239</v>
      </c>
      <c r="E344" s="249" t="s">
        <v>12</v>
      </c>
      <c r="F344" s="250" t="s">
        <v>520</v>
      </c>
      <c r="G344" s="2" t="s">
        <v>13</v>
      </c>
      <c r="H344" s="542">
        <f>SUM(прил10!I443)</f>
        <v>1812634</v>
      </c>
      <c r="I344" s="542">
        <f>SUM(прил10!J443)</f>
        <v>1812634</v>
      </c>
    </row>
    <row r="345" spans="1:9" ht="31.5" customHeight="1" x14ac:dyDescent="0.25">
      <c r="A345" s="91" t="s">
        <v>673</v>
      </c>
      <c r="B345" s="5" t="s">
        <v>29</v>
      </c>
      <c r="C345" s="5" t="s">
        <v>12</v>
      </c>
      <c r="D345" s="248" t="s">
        <v>239</v>
      </c>
      <c r="E345" s="249" t="s">
        <v>12</v>
      </c>
      <c r="F345" s="250" t="s">
        <v>520</v>
      </c>
      <c r="G345" s="2" t="s">
        <v>16</v>
      </c>
      <c r="H345" s="542">
        <f>SUM(прил10!I444)</f>
        <v>15123969</v>
      </c>
      <c r="I345" s="542">
        <f>SUM(прил10!J444)</f>
        <v>13151317</v>
      </c>
    </row>
    <row r="346" spans="1:9" ht="16.5" customHeight="1" x14ac:dyDescent="0.25">
      <c r="A346" s="3" t="s">
        <v>18</v>
      </c>
      <c r="B346" s="44" t="s">
        <v>29</v>
      </c>
      <c r="C346" s="44" t="s">
        <v>12</v>
      </c>
      <c r="D346" s="287" t="s">
        <v>239</v>
      </c>
      <c r="E346" s="288" t="s">
        <v>12</v>
      </c>
      <c r="F346" s="289" t="s">
        <v>520</v>
      </c>
      <c r="G346" s="44" t="s">
        <v>17</v>
      </c>
      <c r="H346" s="542">
        <f>SUM(прил10!I445)</f>
        <v>3011996</v>
      </c>
      <c r="I346" s="542">
        <f>SUM(прил10!J445)</f>
        <v>3011996</v>
      </c>
    </row>
    <row r="347" spans="1:9" ht="31.5" hidden="1" customHeight="1" x14ac:dyDescent="0.25">
      <c r="A347" s="3" t="s">
        <v>668</v>
      </c>
      <c r="B347" s="44" t="s">
        <v>29</v>
      </c>
      <c r="C347" s="44" t="s">
        <v>12</v>
      </c>
      <c r="D347" s="287" t="s">
        <v>239</v>
      </c>
      <c r="E347" s="288" t="s">
        <v>12</v>
      </c>
      <c r="F347" s="289" t="s">
        <v>667</v>
      </c>
      <c r="G347" s="44"/>
      <c r="H347" s="541">
        <f>SUM(H348)</f>
        <v>0</v>
      </c>
      <c r="I347" s="541">
        <f>SUM(I348)</f>
        <v>0</v>
      </c>
    </row>
    <row r="348" spans="1:9" ht="30.75" hidden="1" customHeight="1" x14ac:dyDescent="0.25">
      <c r="A348" s="91" t="s">
        <v>673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667</v>
      </c>
      <c r="G348" s="44" t="s">
        <v>16</v>
      </c>
      <c r="H348" s="542">
        <f>SUM(прил10!I447)</f>
        <v>0</v>
      </c>
      <c r="I348" s="542">
        <f>SUM(прил10!J447)</f>
        <v>0</v>
      </c>
    </row>
    <row r="349" spans="1:9" ht="16.5" customHeight="1" x14ac:dyDescent="0.25">
      <c r="A349" s="62" t="s">
        <v>672</v>
      </c>
      <c r="B349" s="2" t="s">
        <v>29</v>
      </c>
      <c r="C349" s="2" t="s">
        <v>12</v>
      </c>
      <c r="D349" s="248" t="s">
        <v>239</v>
      </c>
      <c r="E349" s="249" t="s">
        <v>12</v>
      </c>
      <c r="F349" s="289" t="s">
        <v>671</v>
      </c>
      <c r="G349" s="2"/>
      <c r="H349" s="541">
        <f>SUM(H350)</f>
        <v>135000</v>
      </c>
      <c r="I349" s="541">
        <f>SUM(I350)</f>
        <v>135000</v>
      </c>
    </row>
    <row r="350" spans="1:9" ht="30" customHeight="1" x14ac:dyDescent="0.25">
      <c r="A350" s="233" t="s">
        <v>673</v>
      </c>
      <c r="B350" s="60" t="s">
        <v>29</v>
      </c>
      <c r="C350" s="44" t="s">
        <v>12</v>
      </c>
      <c r="D350" s="287" t="s">
        <v>239</v>
      </c>
      <c r="E350" s="288" t="s">
        <v>12</v>
      </c>
      <c r="F350" s="289" t="s">
        <v>671</v>
      </c>
      <c r="G350" s="44" t="s">
        <v>16</v>
      </c>
      <c r="H350" s="543">
        <f>SUM(прил10!I449)</f>
        <v>135000</v>
      </c>
      <c r="I350" s="543">
        <f>SUM(прил10!J449)</f>
        <v>135000</v>
      </c>
    </row>
    <row r="351" spans="1:9" ht="69" hidden="1" customHeight="1" x14ac:dyDescent="0.25">
      <c r="A351" s="77" t="s">
        <v>161</v>
      </c>
      <c r="B351" s="44" t="s">
        <v>29</v>
      </c>
      <c r="C351" s="44" t="s">
        <v>12</v>
      </c>
      <c r="D351" s="287" t="s">
        <v>241</v>
      </c>
      <c r="E351" s="288" t="s">
        <v>487</v>
      </c>
      <c r="F351" s="289" t="s">
        <v>488</v>
      </c>
      <c r="G351" s="44"/>
      <c r="H351" s="541">
        <f t="shared" ref="H351:I353" si="29">SUM(H352)</f>
        <v>200000</v>
      </c>
      <c r="I351" s="541">
        <f t="shared" si="29"/>
        <v>200000</v>
      </c>
    </row>
    <row r="352" spans="1:9" ht="33" hidden="1" customHeight="1" x14ac:dyDescent="0.25">
      <c r="A352" s="301" t="s">
        <v>561</v>
      </c>
      <c r="B352" s="44" t="s">
        <v>29</v>
      </c>
      <c r="C352" s="44" t="s">
        <v>12</v>
      </c>
      <c r="D352" s="287" t="s">
        <v>241</v>
      </c>
      <c r="E352" s="288" t="s">
        <v>10</v>
      </c>
      <c r="F352" s="289" t="s">
        <v>488</v>
      </c>
      <c r="G352" s="44"/>
      <c r="H352" s="541">
        <f t="shared" si="29"/>
        <v>200000</v>
      </c>
      <c r="I352" s="541">
        <f t="shared" si="29"/>
        <v>200000</v>
      </c>
    </row>
    <row r="353" spans="1:9" ht="17.25" hidden="1" customHeight="1" x14ac:dyDescent="0.25">
      <c r="A353" s="81" t="s">
        <v>562</v>
      </c>
      <c r="B353" s="44" t="s">
        <v>29</v>
      </c>
      <c r="C353" s="44" t="s">
        <v>12</v>
      </c>
      <c r="D353" s="287" t="s">
        <v>241</v>
      </c>
      <c r="E353" s="288" t="s">
        <v>10</v>
      </c>
      <c r="F353" s="289" t="s">
        <v>563</v>
      </c>
      <c r="G353" s="44"/>
      <c r="H353" s="541">
        <f t="shared" si="29"/>
        <v>200000</v>
      </c>
      <c r="I353" s="541">
        <f t="shared" si="29"/>
        <v>200000</v>
      </c>
    </row>
    <row r="354" spans="1:9" ht="31.5" hidden="1" customHeight="1" x14ac:dyDescent="0.25">
      <c r="A354" s="91" t="s">
        <v>673</v>
      </c>
      <c r="B354" s="2" t="s">
        <v>29</v>
      </c>
      <c r="C354" s="2" t="s">
        <v>12</v>
      </c>
      <c r="D354" s="248" t="s">
        <v>241</v>
      </c>
      <c r="E354" s="249" t="s">
        <v>10</v>
      </c>
      <c r="F354" s="250" t="s">
        <v>563</v>
      </c>
      <c r="G354" s="2" t="s">
        <v>16</v>
      </c>
      <c r="H354" s="543">
        <f>SUM(прил10!I453)</f>
        <v>200000</v>
      </c>
      <c r="I354" s="543">
        <f>SUM(прил10!J453)</f>
        <v>200000</v>
      </c>
    </row>
    <row r="355" spans="1:9" ht="49.5" hidden="1" customHeight="1" x14ac:dyDescent="0.25">
      <c r="A355" s="27" t="s">
        <v>197</v>
      </c>
      <c r="B355" s="28" t="s">
        <v>29</v>
      </c>
      <c r="C355" s="42" t="s">
        <v>12</v>
      </c>
      <c r="D355" s="251" t="s">
        <v>541</v>
      </c>
      <c r="E355" s="252" t="s">
        <v>487</v>
      </c>
      <c r="F355" s="253" t="s">
        <v>488</v>
      </c>
      <c r="G355" s="28"/>
      <c r="H355" s="540">
        <f>SUM(H356)</f>
        <v>0</v>
      </c>
      <c r="I355" s="540">
        <f>SUM(I356)</f>
        <v>0</v>
      </c>
    </row>
    <row r="356" spans="1:9" ht="80.25" hidden="1" customHeight="1" x14ac:dyDescent="0.25">
      <c r="A356" s="302" t="s">
        <v>198</v>
      </c>
      <c r="B356" s="5" t="s">
        <v>29</v>
      </c>
      <c r="C356" s="408" t="s">
        <v>12</v>
      </c>
      <c r="D356" s="266" t="s">
        <v>228</v>
      </c>
      <c r="E356" s="267" t="s">
        <v>487</v>
      </c>
      <c r="F356" s="268" t="s">
        <v>488</v>
      </c>
      <c r="G356" s="2"/>
      <c r="H356" s="541">
        <f>SUM(H357)</f>
        <v>0</v>
      </c>
      <c r="I356" s="541">
        <f>SUM(I357)</f>
        <v>0</v>
      </c>
    </row>
    <row r="357" spans="1:9" ht="31.5" hidden="1" customHeight="1" x14ac:dyDescent="0.25">
      <c r="A357" s="302" t="s">
        <v>551</v>
      </c>
      <c r="B357" s="5" t="s">
        <v>29</v>
      </c>
      <c r="C357" s="408" t="s">
        <v>12</v>
      </c>
      <c r="D357" s="266" t="s">
        <v>228</v>
      </c>
      <c r="E357" s="267" t="s">
        <v>10</v>
      </c>
      <c r="F357" s="268" t="s">
        <v>488</v>
      </c>
      <c r="G357" s="299"/>
      <c r="H357" s="541">
        <f>SUM(H358+H360)</f>
        <v>0</v>
      </c>
      <c r="I357" s="541">
        <f>SUM(I358+I360)</f>
        <v>0</v>
      </c>
    </row>
    <row r="358" spans="1:9" ht="31.5" hidden="1" customHeight="1" x14ac:dyDescent="0.25">
      <c r="A358" s="92" t="s">
        <v>727</v>
      </c>
      <c r="B358" s="5" t="s">
        <v>29</v>
      </c>
      <c r="C358" s="408" t="s">
        <v>12</v>
      </c>
      <c r="D358" s="266" t="s">
        <v>228</v>
      </c>
      <c r="E358" s="267" t="s">
        <v>10</v>
      </c>
      <c r="F358" s="421">
        <v>11500</v>
      </c>
      <c r="G358" s="60"/>
      <c r="H358" s="541">
        <f>SUM(H359)</f>
        <v>0</v>
      </c>
      <c r="I358" s="541">
        <f>SUM(I359)</f>
        <v>0</v>
      </c>
    </row>
    <row r="359" spans="1:9" ht="31.5" hidden="1" customHeight="1" x14ac:dyDescent="0.25">
      <c r="A359" s="114" t="s">
        <v>190</v>
      </c>
      <c r="B359" s="5" t="s">
        <v>29</v>
      </c>
      <c r="C359" s="408" t="s">
        <v>12</v>
      </c>
      <c r="D359" s="266" t="s">
        <v>228</v>
      </c>
      <c r="E359" s="267" t="s">
        <v>10</v>
      </c>
      <c r="F359" s="421">
        <v>11500</v>
      </c>
      <c r="G359" s="60" t="s">
        <v>185</v>
      </c>
      <c r="H359" s="543"/>
      <c r="I359" s="543"/>
    </row>
    <row r="360" spans="1:9" ht="31.5" hidden="1" customHeight="1" x14ac:dyDescent="0.25">
      <c r="A360" s="114" t="s">
        <v>651</v>
      </c>
      <c r="B360" s="5" t="s">
        <v>29</v>
      </c>
      <c r="C360" s="408" t="s">
        <v>12</v>
      </c>
      <c r="D360" s="266" t="s">
        <v>228</v>
      </c>
      <c r="E360" s="267" t="s">
        <v>10</v>
      </c>
      <c r="F360" s="268" t="s">
        <v>650</v>
      </c>
      <c r="G360" s="60"/>
      <c r="H360" s="541">
        <f>SUM(H361)</f>
        <v>0</v>
      </c>
      <c r="I360" s="541">
        <f>SUM(I361)</f>
        <v>0</v>
      </c>
    </row>
    <row r="361" spans="1:9" ht="31.5" hidden="1" customHeight="1" x14ac:dyDescent="0.25">
      <c r="A361" s="114" t="s">
        <v>190</v>
      </c>
      <c r="B361" s="5" t="s">
        <v>29</v>
      </c>
      <c r="C361" s="408" t="s">
        <v>12</v>
      </c>
      <c r="D361" s="266" t="s">
        <v>228</v>
      </c>
      <c r="E361" s="267" t="s">
        <v>10</v>
      </c>
      <c r="F361" s="268" t="s">
        <v>650</v>
      </c>
      <c r="G361" s="60" t="s">
        <v>185</v>
      </c>
      <c r="H361" s="543"/>
      <c r="I361" s="543"/>
    </row>
    <row r="362" spans="1:9" s="65" customFormat="1" ht="33" hidden="1" customHeight="1" x14ac:dyDescent="0.25">
      <c r="A362" s="76" t="s">
        <v>126</v>
      </c>
      <c r="B362" s="28" t="s">
        <v>29</v>
      </c>
      <c r="C362" s="28" t="s">
        <v>12</v>
      </c>
      <c r="D362" s="245" t="s">
        <v>502</v>
      </c>
      <c r="E362" s="246" t="s">
        <v>487</v>
      </c>
      <c r="F362" s="247" t="s">
        <v>488</v>
      </c>
      <c r="G362" s="28"/>
      <c r="H362" s="540">
        <f t="shared" ref="H362:I365" si="30">SUM(H363)</f>
        <v>0</v>
      </c>
      <c r="I362" s="540">
        <f t="shared" si="30"/>
        <v>0</v>
      </c>
    </row>
    <row r="363" spans="1:9" s="65" customFormat="1" ht="63.75" hidden="1" customHeight="1" x14ac:dyDescent="0.25">
      <c r="A363" s="77" t="s">
        <v>162</v>
      </c>
      <c r="B363" s="35" t="s">
        <v>29</v>
      </c>
      <c r="C363" s="35" t="s">
        <v>12</v>
      </c>
      <c r="D363" s="290" t="s">
        <v>242</v>
      </c>
      <c r="E363" s="291" t="s">
        <v>487</v>
      </c>
      <c r="F363" s="292" t="s">
        <v>488</v>
      </c>
      <c r="G363" s="72"/>
      <c r="H363" s="544">
        <f t="shared" si="30"/>
        <v>0</v>
      </c>
      <c r="I363" s="544">
        <f t="shared" si="30"/>
        <v>0</v>
      </c>
    </row>
    <row r="364" spans="1:9" s="65" customFormat="1" ht="32.25" hidden="1" customHeight="1" x14ac:dyDescent="0.25">
      <c r="A364" s="77" t="s">
        <v>565</v>
      </c>
      <c r="B364" s="35" t="s">
        <v>29</v>
      </c>
      <c r="C364" s="35" t="s">
        <v>12</v>
      </c>
      <c r="D364" s="290" t="s">
        <v>242</v>
      </c>
      <c r="E364" s="291" t="s">
        <v>10</v>
      </c>
      <c r="F364" s="292" t="s">
        <v>488</v>
      </c>
      <c r="G364" s="72"/>
      <c r="H364" s="544">
        <f t="shared" si="30"/>
        <v>0</v>
      </c>
      <c r="I364" s="544">
        <f t="shared" si="30"/>
        <v>0</v>
      </c>
    </row>
    <row r="365" spans="1:9" s="37" customFormat="1" ht="32.25" hidden="1" customHeight="1" x14ac:dyDescent="0.25">
      <c r="A365" s="70" t="s">
        <v>163</v>
      </c>
      <c r="B365" s="35" t="s">
        <v>29</v>
      </c>
      <c r="C365" s="35" t="s">
        <v>12</v>
      </c>
      <c r="D365" s="290" t="s">
        <v>242</v>
      </c>
      <c r="E365" s="291" t="s">
        <v>10</v>
      </c>
      <c r="F365" s="292" t="s">
        <v>566</v>
      </c>
      <c r="G365" s="72"/>
      <c r="H365" s="544">
        <f t="shared" si="30"/>
        <v>0</v>
      </c>
      <c r="I365" s="544">
        <f t="shared" si="30"/>
        <v>0</v>
      </c>
    </row>
    <row r="366" spans="1:9" s="37" customFormat="1" ht="30.75" hidden="1" customHeight="1" x14ac:dyDescent="0.25">
      <c r="A366" s="94" t="s">
        <v>673</v>
      </c>
      <c r="B366" s="35" t="s">
        <v>29</v>
      </c>
      <c r="C366" s="35" t="s">
        <v>12</v>
      </c>
      <c r="D366" s="290" t="s">
        <v>242</v>
      </c>
      <c r="E366" s="291" t="s">
        <v>10</v>
      </c>
      <c r="F366" s="292" t="s">
        <v>566</v>
      </c>
      <c r="G366" s="72" t="s">
        <v>16</v>
      </c>
      <c r="H366" s="545"/>
      <c r="I366" s="545"/>
    </row>
    <row r="367" spans="1:9" ht="51.75" hidden="1" customHeight="1" x14ac:dyDescent="0.25">
      <c r="A367" s="27" t="s">
        <v>146</v>
      </c>
      <c r="B367" s="29" t="s">
        <v>29</v>
      </c>
      <c r="C367" s="29" t="s">
        <v>12</v>
      </c>
      <c r="D367" s="245" t="s">
        <v>930</v>
      </c>
      <c r="E367" s="246" t="s">
        <v>487</v>
      </c>
      <c r="F367" s="247" t="s">
        <v>488</v>
      </c>
      <c r="G367" s="31"/>
      <c r="H367" s="540">
        <f t="shared" ref="H367:I370" si="31">SUM(H368)</f>
        <v>0</v>
      </c>
      <c r="I367" s="540">
        <f t="shared" si="31"/>
        <v>0</v>
      </c>
    </row>
    <row r="368" spans="1:9" ht="81" hidden="1" customHeight="1" x14ac:dyDescent="0.25">
      <c r="A368" s="3" t="s">
        <v>264</v>
      </c>
      <c r="B368" s="5" t="s">
        <v>29</v>
      </c>
      <c r="C368" s="5" t="s">
        <v>12</v>
      </c>
      <c r="D368" s="248" t="s">
        <v>262</v>
      </c>
      <c r="E368" s="249" t="s">
        <v>487</v>
      </c>
      <c r="F368" s="250" t="s">
        <v>488</v>
      </c>
      <c r="G368" s="60"/>
      <c r="H368" s="541">
        <f t="shared" si="31"/>
        <v>0</v>
      </c>
      <c r="I368" s="541">
        <f t="shared" si="31"/>
        <v>0</v>
      </c>
    </row>
    <row r="369" spans="1:9" ht="33.75" hidden="1" customHeight="1" x14ac:dyDescent="0.25">
      <c r="A369" s="3" t="s">
        <v>533</v>
      </c>
      <c r="B369" s="5" t="s">
        <v>29</v>
      </c>
      <c r="C369" s="5" t="s">
        <v>12</v>
      </c>
      <c r="D369" s="248" t="s">
        <v>262</v>
      </c>
      <c r="E369" s="249" t="s">
        <v>10</v>
      </c>
      <c r="F369" s="250" t="s">
        <v>488</v>
      </c>
      <c r="G369" s="60"/>
      <c r="H369" s="541">
        <f t="shared" si="31"/>
        <v>0</v>
      </c>
      <c r="I369" s="541">
        <f t="shared" si="31"/>
        <v>0</v>
      </c>
    </row>
    <row r="370" spans="1:9" ht="32.25" hidden="1" customHeight="1" x14ac:dyDescent="0.25">
      <c r="A370" s="3" t="s">
        <v>263</v>
      </c>
      <c r="B370" s="5" t="s">
        <v>29</v>
      </c>
      <c r="C370" s="5" t="s">
        <v>12</v>
      </c>
      <c r="D370" s="248" t="s">
        <v>262</v>
      </c>
      <c r="E370" s="249" t="s">
        <v>10</v>
      </c>
      <c r="F370" s="250" t="s">
        <v>534</v>
      </c>
      <c r="G370" s="60"/>
      <c r="H370" s="541">
        <f t="shared" si="31"/>
        <v>0</v>
      </c>
      <c r="I370" s="541">
        <f t="shared" si="31"/>
        <v>0</v>
      </c>
    </row>
    <row r="371" spans="1:9" ht="32.25" hidden="1" customHeight="1" x14ac:dyDescent="0.25">
      <c r="A371" s="3" t="s">
        <v>673</v>
      </c>
      <c r="B371" s="5" t="s">
        <v>29</v>
      </c>
      <c r="C371" s="5" t="s">
        <v>12</v>
      </c>
      <c r="D371" s="248" t="s">
        <v>262</v>
      </c>
      <c r="E371" s="249" t="s">
        <v>10</v>
      </c>
      <c r="F371" s="250" t="s">
        <v>534</v>
      </c>
      <c r="G371" s="60" t="s">
        <v>16</v>
      </c>
      <c r="H371" s="543">
        <f>SUM(прил10!I470)</f>
        <v>0</v>
      </c>
      <c r="I371" s="543">
        <f>SUM(прил10!J470)</f>
        <v>0</v>
      </c>
    </row>
    <row r="372" spans="1:9" s="37" customFormat="1" ht="48.75" customHeight="1" x14ac:dyDescent="0.25">
      <c r="A372" s="76" t="s">
        <v>142</v>
      </c>
      <c r="B372" s="28" t="s">
        <v>29</v>
      </c>
      <c r="C372" s="42" t="s">
        <v>12</v>
      </c>
      <c r="D372" s="257" t="s">
        <v>218</v>
      </c>
      <c r="E372" s="258" t="s">
        <v>487</v>
      </c>
      <c r="F372" s="259" t="s">
        <v>488</v>
      </c>
      <c r="G372" s="28"/>
      <c r="H372" s="540">
        <f t="shared" ref="H372:I375" si="32">SUM(H373)</f>
        <v>830700</v>
      </c>
      <c r="I372" s="540">
        <f t="shared" si="32"/>
        <v>830700</v>
      </c>
    </row>
    <row r="373" spans="1:9" s="37" customFormat="1" ht="81.75" customHeight="1" x14ac:dyDescent="0.25">
      <c r="A373" s="77" t="s">
        <v>158</v>
      </c>
      <c r="B373" s="2" t="s">
        <v>29</v>
      </c>
      <c r="C373" s="35" t="s">
        <v>12</v>
      </c>
      <c r="D373" s="290" t="s">
        <v>220</v>
      </c>
      <c r="E373" s="291" t="s">
        <v>487</v>
      </c>
      <c r="F373" s="292" t="s">
        <v>488</v>
      </c>
      <c r="G373" s="2"/>
      <c r="H373" s="541">
        <f t="shared" si="32"/>
        <v>830700</v>
      </c>
      <c r="I373" s="541">
        <f t="shared" si="32"/>
        <v>830700</v>
      </c>
    </row>
    <row r="374" spans="1:9" s="37" customFormat="1" ht="48.75" customHeight="1" x14ac:dyDescent="0.25">
      <c r="A374" s="77" t="s">
        <v>507</v>
      </c>
      <c r="B374" s="2" t="s">
        <v>29</v>
      </c>
      <c r="C374" s="35" t="s">
        <v>12</v>
      </c>
      <c r="D374" s="290" t="s">
        <v>220</v>
      </c>
      <c r="E374" s="291" t="s">
        <v>10</v>
      </c>
      <c r="F374" s="292" t="s">
        <v>488</v>
      </c>
      <c r="G374" s="2"/>
      <c r="H374" s="541">
        <f t="shared" si="32"/>
        <v>830700</v>
      </c>
      <c r="I374" s="541">
        <f t="shared" si="32"/>
        <v>830700</v>
      </c>
    </row>
    <row r="375" spans="1:9" s="37" customFormat="1" ht="15.75" customHeight="1" x14ac:dyDescent="0.25">
      <c r="A375" s="3" t="s">
        <v>111</v>
      </c>
      <c r="B375" s="2" t="s">
        <v>29</v>
      </c>
      <c r="C375" s="35" t="s">
        <v>12</v>
      </c>
      <c r="D375" s="290" t="s">
        <v>220</v>
      </c>
      <c r="E375" s="291" t="s">
        <v>10</v>
      </c>
      <c r="F375" s="292" t="s">
        <v>508</v>
      </c>
      <c r="G375" s="2"/>
      <c r="H375" s="541">
        <f t="shared" si="32"/>
        <v>830700</v>
      </c>
      <c r="I375" s="541">
        <f t="shared" si="32"/>
        <v>830700</v>
      </c>
    </row>
    <row r="376" spans="1:9" s="37" customFormat="1" ht="31.5" customHeight="1" x14ac:dyDescent="0.25">
      <c r="A376" s="91" t="s">
        <v>673</v>
      </c>
      <c r="B376" s="2" t="s">
        <v>29</v>
      </c>
      <c r="C376" s="35" t="s">
        <v>12</v>
      </c>
      <c r="D376" s="290" t="s">
        <v>220</v>
      </c>
      <c r="E376" s="291" t="s">
        <v>10</v>
      </c>
      <c r="F376" s="292" t="s">
        <v>508</v>
      </c>
      <c r="G376" s="2" t="s">
        <v>16</v>
      </c>
      <c r="H376" s="542">
        <f>SUM(прил10!I475)</f>
        <v>830700</v>
      </c>
      <c r="I376" s="542">
        <f>SUM(прил10!J475)</f>
        <v>830700</v>
      </c>
    </row>
    <row r="377" spans="1:9" s="37" customFormat="1" ht="18" customHeight="1" x14ac:dyDescent="0.25">
      <c r="A377" s="472" t="s">
        <v>905</v>
      </c>
      <c r="B377" s="23" t="s">
        <v>29</v>
      </c>
      <c r="C377" s="473" t="s">
        <v>15</v>
      </c>
      <c r="D377" s="474"/>
      <c r="E377" s="475"/>
      <c r="F377" s="476"/>
      <c r="G377" s="23"/>
      <c r="H377" s="547">
        <f>SUM(H378+H385+H392)</f>
        <v>15698577</v>
      </c>
      <c r="I377" s="547">
        <f>SUM(I378+I385+I392)</f>
        <v>15698577</v>
      </c>
    </row>
    <row r="378" spans="1:9" s="37" customFormat="1" ht="33" customHeight="1" x14ac:dyDescent="0.25">
      <c r="A378" s="102" t="s">
        <v>164</v>
      </c>
      <c r="B378" s="28" t="s">
        <v>29</v>
      </c>
      <c r="C378" s="28" t="s">
        <v>15</v>
      </c>
      <c r="D378" s="245" t="s">
        <v>245</v>
      </c>
      <c r="E378" s="246" t="s">
        <v>487</v>
      </c>
      <c r="F378" s="247" t="s">
        <v>488</v>
      </c>
      <c r="G378" s="28"/>
      <c r="H378" s="540">
        <f t="shared" ref="H378:I380" si="33">SUM(H379)</f>
        <v>6863504</v>
      </c>
      <c r="I378" s="540">
        <f t="shared" si="33"/>
        <v>6863504</v>
      </c>
    </row>
    <row r="379" spans="1:9" s="37" customFormat="1" ht="47.25" customHeight="1" x14ac:dyDescent="0.25">
      <c r="A379" s="62" t="s">
        <v>165</v>
      </c>
      <c r="B379" s="44" t="s">
        <v>29</v>
      </c>
      <c r="C379" s="44" t="s">
        <v>15</v>
      </c>
      <c r="D379" s="287" t="s">
        <v>246</v>
      </c>
      <c r="E379" s="288" t="s">
        <v>487</v>
      </c>
      <c r="F379" s="289" t="s">
        <v>488</v>
      </c>
      <c r="G379" s="44"/>
      <c r="H379" s="541">
        <f t="shared" si="33"/>
        <v>6863504</v>
      </c>
      <c r="I379" s="541">
        <f t="shared" si="33"/>
        <v>6863504</v>
      </c>
    </row>
    <row r="380" spans="1:9" s="37" customFormat="1" ht="47.25" customHeight="1" x14ac:dyDescent="0.25">
      <c r="A380" s="62" t="s">
        <v>567</v>
      </c>
      <c r="B380" s="44" t="s">
        <v>29</v>
      </c>
      <c r="C380" s="44" t="s">
        <v>15</v>
      </c>
      <c r="D380" s="287" t="s">
        <v>246</v>
      </c>
      <c r="E380" s="288" t="s">
        <v>10</v>
      </c>
      <c r="F380" s="289" t="s">
        <v>488</v>
      </c>
      <c r="G380" s="44"/>
      <c r="H380" s="541">
        <f t="shared" si="33"/>
        <v>6863504</v>
      </c>
      <c r="I380" s="541">
        <f t="shared" si="33"/>
        <v>6863504</v>
      </c>
    </row>
    <row r="381" spans="1:9" s="37" customFormat="1" ht="31.5" customHeight="1" x14ac:dyDescent="0.25">
      <c r="A381" s="62" t="s">
        <v>96</v>
      </c>
      <c r="B381" s="44" t="s">
        <v>29</v>
      </c>
      <c r="C381" s="44" t="s">
        <v>15</v>
      </c>
      <c r="D381" s="287" t="s">
        <v>246</v>
      </c>
      <c r="E381" s="288" t="s">
        <v>10</v>
      </c>
      <c r="F381" s="289" t="s">
        <v>520</v>
      </c>
      <c r="G381" s="44"/>
      <c r="H381" s="541">
        <f>SUM(H382:H384)</f>
        <v>6863504</v>
      </c>
      <c r="I381" s="541">
        <f>SUM(I382:I384)</f>
        <v>6863504</v>
      </c>
    </row>
    <row r="382" spans="1:9" s="37" customFormat="1" ht="48" customHeight="1" x14ac:dyDescent="0.25">
      <c r="A382" s="104" t="s">
        <v>86</v>
      </c>
      <c r="B382" s="44" t="s">
        <v>29</v>
      </c>
      <c r="C382" s="44" t="s">
        <v>15</v>
      </c>
      <c r="D382" s="287" t="s">
        <v>246</v>
      </c>
      <c r="E382" s="288" t="s">
        <v>10</v>
      </c>
      <c r="F382" s="289" t="s">
        <v>520</v>
      </c>
      <c r="G382" s="44" t="s">
        <v>13</v>
      </c>
      <c r="H382" s="543">
        <f>SUM(прил10!I578)</f>
        <v>6474213</v>
      </c>
      <c r="I382" s="543">
        <f>SUM(прил10!J578)</f>
        <v>6474213</v>
      </c>
    </row>
    <row r="383" spans="1:9" s="37" customFormat="1" ht="30.75" customHeight="1" x14ac:dyDescent="0.25">
      <c r="A383" s="114" t="s">
        <v>673</v>
      </c>
      <c r="B383" s="44" t="s">
        <v>29</v>
      </c>
      <c r="C383" s="44" t="s">
        <v>15</v>
      </c>
      <c r="D383" s="290" t="s">
        <v>246</v>
      </c>
      <c r="E383" s="291" t="s">
        <v>10</v>
      </c>
      <c r="F383" s="292" t="s">
        <v>520</v>
      </c>
      <c r="G383" s="2" t="s">
        <v>16</v>
      </c>
      <c r="H383" s="542">
        <f>SUM(прил10!I579)</f>
        <v>382400</v>
      </c>
      <c r="I383" s="542">
        <f>SUM(прил10!J579)</f>
        <v>382400</v>
      </c>
    </row>
    <row r="384" spans="1:9" s="37" customFormat="1" ht="15.75" customHeight="1" x14ac:dyDescent="0.25">
      <c r="A384" s="62" t="s">
        <v>18</v>
      </c>
      <c r="B384" s="44" t="s">
        <v>29</v>
      </c>
      <c r="C384" s="44" t="s">
        <v>15</v>
      </c>
      <c r="D384" s="290" t="s">
        <v>246</v>
      </c>
      <c r="E384" s="291" t="s">
        <v>10</v>
      </c>
      <c r="F384" s="292" t="s">
        <v>520</v>
      </c>
      <c r="G384" s="2" t="s">
        <v>17</v>
      </c>
      <c r="H384" s="542">
        <f>SUM(прил10!I580)</f>
        <v>6891</v>
      </c>
      <c r="I384" s="542">
        <f>SUM(прил10!J580)</f>
        <v>6891</v>
      </c>
    </row>
    <row r="385" spans="1:9" s="37" customFormat="1" ht="31.5" customHeight="1" x14ac:dyDescent="0.25">
      <c r="A385" s="27" t="s">
        <v>155</v>
      </c>
      <c r="B385" s="28" t="s">
        <v>29</v>
      </c>
      <c r="C385" s="28" t="s">
        <v>15</v>
      </c>
      <c r="D385" s="245" t="s">
        <v>552</v>
      </c>
      <c r="E385" s="246" t="s">
        <v>487</v>
      </c>
      <c r="F385" s="247" t="s">
        <v>488</v>
      </c>
      <c r="G385" s="28"/>
      <c r="H385" s="540">
        <f t="shared" ref="H385:I387" si="34">SUM(H386)</f>
        <v>8710573</v>
      </c>
      <c r="I385" s="540">
        <f t="shared" si="34"/>
        <v>8710573</v>
      </c>
    </row>
    <row r="386" spans="1:9" s="37" customFormat="1" ht="48" customHeight="1" x14ac:dyDescent="0.25">
      <c r="A386" s="3" t="s">
        <v>160</v>
      </c>
      <c r="B386" s="44" t="s">
        <v>29</v>
      </c>
      <c r="C386" s="44" t="s">
        <v>15</v>
      </c>
      <c r="D386" s="287" t="s">
        <v>240</v>
      </c>
      <c r="E386" s="288" t="s">
        <v>487</v>
      </c>
      <c r="F386" s="289" t="s">
        <v>488</v>
      </c>
      <c r="G386" s="44"/>
      <c r="H386" s="541">
        <f t="shared" si="34"/>
        <v>8710573</v>
      </c>
      <c r="I386" s="541">
        <f t="shared" si="34"/>
        <v>8710573</v>
      </c>
    </row>
    <row r="387" spans="1:9" s="37" customFormat="1" ht="33" customHeight="1" x14ac:dyDescent="0.25">
      <c r="A387" s="3" t="s">
        <v>568</v>
      </c>
      <c r="B387" s="44" t="s">
        <v>29</v>
      </c>
      <c r="C387" s="44" t="s">
        <v>15</v>
      </c>
      <c r="D387" s="287" t="s">
        <v>240</v>
      </c>
      <c r="E387" s="288" t="s">
        <v>10</v>
      </c>
      <c r="F387" s="289" t="s">
        <v>488</v>
      </c>
      <c r="G387" s="44"/>
      <c r="H387" s="541">
        <f t="shared" si="34"/>
        <v>8710573</v>
      </c>
      <c r="I387" s="541">
        <f t="shared" si="34"/>
        <v>8710573</v>
      </c>
    </row>
    <row r="388" spans="1:9" s="37" customFormat="1" ht="32.25" customHeight="1" x14ac:dyDescent="0.25">
      <c r="A388" s="3" t="s">
        <v>96</v>
      </c>
      <c r="B388" s="44" t="s">
        <v>29</v>
      </c>
      <c r="C388" s="44" t="s">
        <v>15</v>
      </c>
      <c r="D388" s="287" t="s">
        <v>240</v>
      </c>
      <c r="E388" s="288" t="s">
        <v>10</v>
      </c>
      <c r="F388" s="289" t="s">
        <v>520</v>
      </c>
      <c r="G388" s="44"/>
      <c r="H388" s="541">
        <f>SUM(H389:H391)</f>
        <v>8710573</v>
      </c>
      <c r="I388" s="541">
        <f>SUM(I389:I391)</f>
        <v>8710573</v>
      </c>
    </row>
    <row r="389" spans="1:9" s="37" customFormat="1" ht="49.5" customHeight="1" x14ac:dyDescent="0.25">
      <c r="A389" s="86" t="s">
        <v>86</v>
      </c>
      <c r="B389" s="44" t="s">
        <v>29</v>
      </c>
      <c r="C389" s="44" t="s">
        <v>15</v>
      </c>
      <c r="D389" s="287" t="s">
        <v>240</v>
      </c>
      <c r="E389" s="288" t="s">
        <v>10</v>
      </c>
      <c r="F389" s="289" t="s">
        <v>520</v>
      </c>
      <c r="G389" s="44" t="s">
        <v>13</v>
      </c>
      <c r="H389" s="543">
        <f>SUM(прил10!I481)</f>
        <v>5658008</v>
      </c>
      <c r="I389" s="543">
        <f>SUM(прил10!J481)</f>
        <v>5658008</v>
      </c>
    </row>
    <row r="390" spans="1:9" s="37" customFormat="1" ht="33" customHeight="1" x14ac:dyDescent="0.25">
      <c r="A390" s="91" t="s">
        <v>673</v>
      </c>
      <c r="B390" s="44" t="s">
        <v>29</v>
      </c>
      <c r="C390" s="44" t="s">
        <v>15</v>
      </c>
      <c r="D390" s="290" t="s">
        <v>240</v>
      </c>
      <c r="E390" s="291" t="s">
        <v>10</v>
      </c>
      <c r="F390" s="292" t="s">
        <v>520</v>
      </c>
      <c r="G390" s="2" t="s">
        <v>16</v>
      </c>
      <c r="H390" s="542">
        <f>SUM(прил10!I482)</f>
        <v>1753513</v>
      </c>
      <c r="I390" s="542">
        <f>SUM(прил10!J482)</f>
        <v>1753513</v>
      </c>
    </row>
    <row r="391" spans="1:9" s="37" customFormat="1" ht="15.75" customHeight="1" x14ac:dyDescent="0.25">
      <c r="A391" s="3" t="s">
        <v>18</v>
      </c>
      <c r="B391" s="44" t="s">
        <v>29</v>
      </c>
      <c r="C391" s="44" t="s">
        <v>15</v>
      </c>
      <c r="D391" s="290" t="s">
        <v>240</v>
      </c>
      <c r="E391" s="291" t="s">
        <v>10</v>
      </c>
      <c r="F391" s="292" t="s">
        <v>520</v>
      </c>
      <c r="G391" s="2" t="s">
        <v>17</v>
      </c>
      <c r="H391" s="542">
        <f>SUM(прил10!I483)</f>
        <v>1299052</v>
      </c>
      <c r="I391" s="542">
        <f>SUM(прил10!J483)</f>
        <v>1299052</v>
      </c>
    </row>
    <row r="392" spans="1:9" s="37" customFormat="1" ht="64.5" customHeight="1" x14ac:dyDescent="0.25">
      <c r="A392" s="105" t="s">
        <v>142</v>
      </c>
      <c r="B392" s="28" t="s">
        <v>29</v>
      </c>
      <c r="C392" s="42" t="s">
        <v>15</v>
      </c>
      <c r="D392" s="257" t="s">
        <v>218</v>
      </c>
      <c r="E392" s="258" t="s">
        <v>487</v>
      </c>
      <c r="F392" s="259" t="s">
        <v>488</v>
      </c>
      <c r="G392" s="28"/>
      <c r="H392" s="540">
        <f t="shared" ref="H392:I395" si="35">SUM(H393)</f>
        <v>124500</v>
      </c>
      <c r="I392" s="540">
        <f t="shared" si="35"/>
        <v>124500</v>
      </c>
    </row>
    <row r="393" spans="1:9" s="37" customFormat="1" ht="94.5" customHeight="1" x14ac:dyDescent="0.25">
      <c r="A393" s="106" t="s">
        <v>158</v>
      </c>
      <c r="B393" s="2" t="s">
        <v>29</v>
      </c>
      <c r="C393" s="35" t="s">
        <v>15</v>
      </c>
      <c r="D393" s="290" t="s">
        <v>220</v>
      </c>
      <c r="E393" s="291" t="s">
        <v>487</v>
      </c>
      <c r="F393" s="292" t="s">
        <v>488</v>
      </c>
      <c r="G393" s="2"/>
      <c r="H393" s="541">
        <f t="shared" si="35"/>
        <v>124500</v>
      </c>
      <c r="I393" s="541">
        <f t="shared" si="35"/>
        <v>124500</v>
      </c>
    </row>
    <row r="394" spans="1:9" s="37" customFormat="1" ht="46.5" customHeight="1" x14ac:dyDescent="0.25">
      <c r="A394" s="106" t="s">
        <v>507</v>
      </c>
      <c r="B394" s="2" t="s">
        <v>29</v>
      </c>
      <c r="C394" s="35" t="s">
        <v>15</v>
      </c>
      <c r="D394" s="290" t="s">
        <v>220</v>
      </c>
      <c r="E394" s="291" t="s">
        <v>10</v>
      </c>
      <c r="F394" s="292" t="s">
        <v>488</v>
      </c>
      <c r="G394" s="2"/>
      <c r="H394" s="541">
        <f t="shared" si="35"/>
        <v>124500</v>
      </c>
      <c r="I394" s="541">
        <f t="shared" si="35"/>
        <v>124500</v>
      </c>
    </row>
    <row r="395" spans="1:9" s="37" customFormat="1" ht="18.75" customHeight="1" x14ac:dyDescent="0.25">
      <c r="A395" s="62" t="s">
        <v>111</v>
      </c>
      <c r="B395" s="2" t="s">
        <v>29</v>
      </c>
      <c r="C395" s="35" t="s">
        <v>15</v>
      </c>
      <c r="D395" s="290" t="s">
        <v>220</v>
      </c>
      <c r="E395" s="291" t="s">
        <v>10</v>
      </c>
      <c r="F395" s="292" t="s">
        <v>508</v>
      </c>
      <c r="G395" s="2"/>
      <c r="H395" s="541">
        <f t="shared" si="35"/>
        <v>124500</v>
      </c>
      <c r="I395" s="541">
        <f t="shared" si="35"/>
        <v>124500</v>
      </c>
    </row>
    <row r="396" spans="1:9" s="37" customFormat="1" ht="34.5" customHeight="1" x14ac:dyDescent="0.25">
      <c r="A396" s="114" t="s">
        <v>673</v>
      </c>
      <c r="B396" s="2" t="s">
        <v>29</v>
      </c>
      <c r="C396" s="35" t="s">
        <v>15</v>
      </c>
      <c r="D396" s="290" t="s">
        <v>220</v>
      </c>
      <c r="E396" s="291" t="s">
        <v>10</v>
      </c>
      <c r="F396" s="292" t="s">
        <v>508</v>
      </c>
      <c r="G396" s="2" t="s">
        <v>16</v>
      </c>
      <c r="H396" s="542">
        <f>SUM(прил10!I488+прил10!I585)</f>
        <v>124500</v>
      </c>
      <c r="I396" s="542">
        <f>SUM(прил10!J488+прил10!J585)</f>
        <v>124500</v>
      </c>
    </row>
    <row r="397" spans="1:9" ht="15.75" x14ac:dyDescent="0.25">
      <c r="A397" s="88" t="s">
        <v>935</v>
      </c>
      <c r="B397" s="23" t="s">
        <v>29</v>
      </c>
      <c r="C397" s="23" t="s">
        <v>29</v>
      </c>
      <c r="D397" s="242"/>
      <c r="E397" s="243"/>
      <c r="F397" s="244"/>
      <c r="G397" s="22"/>
      <c r="H397" s="547">
        <f>SUM(H398,H412)</f>
        <v>1014000</v>
      </c>
      <c r="I397" s="547">
        <f>SUM(I398,I412)</f>
        <v>1014000</v>
      </c>
    </row>
    <row r="398" spans="1:9" ht="63" x14ac:dyDescent="0.25">
      <c r="A398" s="76" t="s">
        <v>166</v>
      </c>
      <c r="B398" s="28" t="s">
        <v>29</v>
      </c>
      <c r="C398" s="28" t="s">
        <v>29</v>
      </c>
      <c r="D398" s="245" t="s">
        <v>569</v>
      </c>
      <c r="E398" s="246" t="s">
        <v>487</v>
      </c>
      <c r="F398" s="247" t="s">
        <v>488</v>
      </c>
      <c r="G398" s="28"/>
      <c r="H398" s="540">
        <f>SUM(H399,H403)</f>
        <v>989000</v>
      </c>
      <c r="I398" s="540">
        <f>SUM(I399,I403)</f>
        <v>989000</v>
      </c>
    </row>
    <row r="399" spans="1:9" ht="81.75" customHeight="1" x14ac:dyDescent="0.25">
      <c r="A399" s="55" t="s">
        <v>167</v>
      </c>
      <c r="B399" s="44" t="s">
        <v>29</v>
      </c>
      <c r="C399" s="44" t="s">
        <v>29</v>
      </c>
      <c r="D399" s="287" t="s">
        <v>247</v>
      </c>
      <c r="E399" s="288" t="s">
        <v>487</v>
      </c>
      <c r="F399" s="289" t="s">
        <v>488</v>
      </c>
      <c r="G399" s="44"/>
      <c r="H399" s="541">
        <f t="shared" ref="H399:I401" si="36">SUM(H400)</f>
        <v>148000</v>
      </c>
      <c r="I399" s="541">
        <f t="shared" si="36"/>
        <v>148000</v>
      </c>
    </row>
    <row r="400" spans="1:9" ht="33" customHeight="1" x14ac:dyDescent="0.25">
      <c r="A400" s="55" t="s">
        <v>570</v>
      </c>
      <c r="B400" s="44" t="s">
        <v>29</v>
      </c>
      <c r="C400" s="44" t="s">
        <v>29</v>
      </c>
      <c r="D400" s="287" t="s">
        <v>247</v>
      </c>
      <c r="E400" s="288" t="s">
        <v>10</v>
      </c>
      <c r="F400" s="289" t="s">
        <v>488</v>
      </c>
      <c r="G400" s="44"/>
      <c r="H400" s="541">
        <f t="shared" si="36"/>
        <v>148000</v>
      </c>
      <c r="I400" s="541">
        <f t="shared" si="36"/>
        <v>148000</v>
      </c>
    </row>
    <row r="401" spans="1:9" ht="15.75" x14ac:dyDescent="0.25">
      <c r="A401" s="3" t="s">
        <v>97</v>
      </c>
      <c r="B401" s="44" t="s">
        <v>29</v>
      </c>
      <c r="C401" s="44" t="s">
        <v>29</v>
      </c>
      <c r="D401" s="287" t="s">
        <v>247</v>
      </c>
      <c r="E401" s="288" t="s">
        <v>10</v>
      </c>
      <c r="F401" s="289" t="s">
        <v>571</v>
      </c>
      <c r="G401" s="44"/>
      <c r="H401" s="541">
        <f t="shared" si="36"/>
        <v>148000</v>
      </c>
      <c r="I401" s="541">
        <f t="shared" si="36"/>
        <v>148000</v>
      </c>
    </row>
    <row r="402" spans="1:9" ht="31.5" x14ac:dyDescent="0.25">
      <c r="A402" s="91" t="s">
        <v>673</v>
      </c>
      <c r="B402" s="44" t="s">
        <v>29</v>
      </c>
      <c r="C402" s="44" t="s">
        <v>29</v>
      </c>
      <c r="D402" s="287" t="s">
        <v>247</v>
      </c>
      <c r="E402" s="288" t="s">
        <v>10</v>
      </c>
      <c r="F402" s="289" t="s">
        <v>571</v>
      </c>
      <c r="G402" s="44" t="s">
        <v>16</v>
      </c>
      <c r="H402" s="543">
        <f>SUM(прил10!I591)</f>
        <v>148000</v>
      </c>
      <c r="I402" s="543">
        <f>SUM(прил10!J591)</f>
        <v>148000</v>
      </c>
    </row>
    <row r="403" spans="1:9" ht="64.5" customHeight="1" x14ac:dyDescent="0.25">
      <c r="A403" s="77" t="s">
        <v>168</v>
      </c>
      <c r="B403" s="44" t="s">
        <v>29</v>
      </c>
      <c r="C403" s="44" t="s">
        <v>29</v>
      </c>
      <c r="D403" s="287" t="s">
        <v>243</v>
      </c>
      <c r="E403" s="288" t="s">
        <v>487</v>
      </c>
      <c r="F403" s="289" t="s">
        <v>488</v>
      </c>
      <c r="G403" s="44"/>
      <c r="H403" s="541">
        <f>SUM(H404)</f>
        <v>841000</v>
      </c>
      <c r="I403" s="541">
        <f>SUM(I404)</f>
        <v>841000</v>
      </c>
    </row>
    <row r="404" spans="1:9" ht="32.25" customHeight="1" x14ac:dyDescent="0.25">
      <c r="A404" s="77" t="s">
        <v>572</v>
      </c>
      <c r="B404" s="44" t="s">
        <v>29</v>
      </c>
      <c r="C404" s="44" t="s">
        <v>29</v>
      </c>
      <c r="D404" s="287" t="s">
        <v>243</v>
      </c>
      <c r="E404" s="288" t="s">
        <v>10</v>
      </c>
      <c r="F404" s="289" t="s">
        <v>488</v>
      </c>
      <c r="G404" s="44"/>
      <c r="H404" s="541">
        <f>SUM(H405+H407+H410)</f>
        <v>841000</v>
      </c>
      <c r="I404" s="541">
        <f>SUM(I405+I407+I410)</f>
        <v>841000</v>
      </c>
    </row>
    <row r="405" spans="1:9" ht="18" hidden="1" customHeight="1" x14ac:dyDescent="0.25">
      <c r="A405" s="77" t="s">
        <v>701</v>
      </c>
      <c r="B405" s="2" t="s">
        <v>29</v>
      </c>
      <c r="C405" s="2" t="s">
        <v>29</v>
      </c>
      <c r="D405" s="287" t="s">
        <v>243</v>
      </c>
      <c r="E405" s="249" t="s">
        <v>10</v>
      </c>
      <c r="F405" s="289" t="s">
        <v>700</v>
      </c>
      <c r="G405" s="44"/>
      <c r="H405" s="541">
        <f>SUM(H406)</f>
        <v>0</v>
      </c>
      <c r="I405" s="541">
        <f>SUM(I406)</f>
        <v>0</v>
      </c>
    </row>
    <row r="406" spans="1:9" ht="16.5" hidden="1" customHeight="1" x14ac:dyDescent="0.25">
      <c r="A406" s="77" t="s">
        <v>40</v>
      </c>
      <c r="B406" s="2" t="s">
        <v>29</v>
      </c>
      <c r="C406" s="2" t="s">
        <v>29</v>
      </c>
      <c r="D406" s="287" t="s">
        <v>243</v>
      </c>
      <c r="E406" s="249" t="s">
        <v>10</v>
      </c>
      <c r="F406" s="289" t="s">
        <v>700</v>
      </c>
      <c r="G406" s="44" t="s">
        <v>39</v>
      </c>
      <c r="H406" s="543">
        <f>SUM(прил10!I595+прил10!I494)</f>
        <v>0</v>
      </c>
      <c r="I406" s="543">
        <f>SUM(прил10!J595+прил10!J494)</f>
        <v>0</v>
      </c>
    </row>
    <row r="407" spans="1:9" ht="18.75" customHeight="1" x14ac:dyDescent="0.25">
      <c r="A407" s="86" t="s">
        <v>573</v>
      </c>
      <c r="B407" s="2" t="s">
        <v>29</v>
      </c>
      <c r="C407" s="2" t="s">
        <v>29</v>
      </c>
      <c r="D407" s="287" t="s">
        <v>243</v>
      </c>
      <c r="E407" s="249" t="s">
        <v>10</v>
      </c>
      <c r="F407" s="250" t="s">
        <v>574</v>
      </c>
      <c r="G407" s="2"/>
      <c r="H407" s="541">
        <f>SUM(H408:H409)</f>
        <v>673296</v>
      </c>
      <c r="I407" s="541">
        <f>SUM(I408:I409)</f>
        <v>653715</v>
      </c>
    </row>
    <row r="408" spans="1:9" ht="31.5" x14ac:dyDescent="0.25">
      <c r="A408" s="91" t="s">
        <v>673</v>
      </c>
      <c r="B408" s="2" t="s">
        <v>29</v>
      </c>
      <c r="C408" s="2" t="s">
        <v>29</v>
      </c>
      <c r="D408" s="287" t="s">
        <v>243</v>
      </c>
      <c r="E408" s="249" t="s">
        <v>10</v>
      </c>
      <c r="F408" s="250" t="s">
        <v>574</v>
      </c>
      <c r="G408" s="2" t="s">
        <v>16</v>
      </c>
      <c r="H408" s="543">
        <f>SUM(прил10!I496)</f>
        <v>471201</v>
      </c>
      <c r="I408" s="543">
        <f>SUM(прил10!J496)</f>
        <v>451620</v>
      </c>
    </row>
    <row r="409" spans="1:9" ht="15.75" x14ac:dyDescent="0.25">
      <c r="A409" s="62" t="s">
        <v>40</v>
      </c>
      <c r="B409" s="2" t="s">
        <v>29</v>
      </c>
      <c r="C409" s="2" t="s">
        <v>29</v>
      </c>
      <c r="D409" s="287" t="s">
        <v>243</v>
      </c>
      <c r="E409" s="249" t="s">
        <v>10</v>
      </c>
      <c r="F409" s="250" t="s">
        <v>574</v>
      </c>
      <c r="G409" s="2" t="s">
        <v>39</v>
      </c>
      <c r="H409" s="543">
        <f>SUM(прил10!I597)</f>
        <v>202095</v>
      </c>
      <c r="I409" s="543">
        <f>SUM(прил10!J597)</f>
        <v>202095</v>
      </c>
    </row>
    <row r="410" spans="1:9" ht="15.75" x14ac:dyDescent="0.25">
      <c r="A410" s="92" t="s">
        <v>699</v>
      </c>
      <c r="B410" s="2" t="s">
        <v>29</v>
      </c>
      <c r="C410" s="2" t="s">
        <v>29</v>
      </c>
      <c r="D410" s="287" t="s">
        <v>243</v>
      </c>
      <c r="E410" s="249" t="s">
        <v>10</v>
      </c>
      <c r="F410" s="250" t="s">
        <v>698</v>
      </c>
      <c r="G410" s="2"/>
      <c r="H410" s="541">
        <f>SUM(H411)</f>
        <v>167704</v>
      </c>
      <c r="I410" s="541">
        <f>SUM(I411)</f>
        <v>187285</v>
      </c>
    </row>
    <row r="411" spans="1:9" ht="31.5" x14ac:dyDescent="0.25">
      <c r="A411" s="114" t="s">
        <v>673</v>
      </c>
      <c r="B411" s="2" t="s">
        <v>29</v>
      </c>
      <c r="C411" s="2" t="s">
        <v>29</v>
      </c>
      <c r="D411" s="287" t="s">
        <v>243</v>
      </c>
      <c r="E411" s="249" t="s">
        <v>10</v>
      </c>
      <c r="F411" s="250" t="s">
        <v>698</v>
      </c>
      <c r="G411" s="2" t="s">
        <v>16</v>
      </c>
      <c r="H411" s="543">
        <f>SUM(прил10!I599+прил10!I498)</f>
        <v>167704</v>
      </c>
      <c r="I411" s="543">
        <f>SUM(прил10!J599+прил10!J498)</f>
        <v>187285</v>
      </c>
    </row>
    <row r="412" spans="1:9" s="65" customFormat="1" ht="33.75" customHeight="1" x14ac:dyDescent="0.25">
      <c r="A412" s="76" t="s">
        <v>126</v>
      </c>
      <c r="B412" s="28" t="s">
        <v>29</v>
      </c>
      <c r="C412" s="28" t="s">
        <v>29</v>
      </c>
      <c r="D412" s="245" t="s">
        <v>502</v>
      </c>
      <c r="E412" s="246" t="s">
        <v>487</v>
      </c>
      <c r="F412" s="247" t="s">
        <v>488</v>
      </c>
      <c r="G412" s="28"/>
      <c r="H412" s="540">
        <f t="shared" ref="H412:I415" si="37">SUM(H413)</f>
        <v>25000</v>
      </c>
      <c r="I412" s="540">
        <f t="shared" si="37"/>
        <v>25000</v>
      </c>
    </row>
    <row r="413" spans="1:9" s="65" customFormat="1" ht="47.25" customHeight="1" x14ac:dyDescent="0.25">
      <c r="A413" s="77" t="s">
        <v>162</v>
      </c>
      <c r="B413" s="35" t="s">
        <v>29</v>
      </c>
      <c r="C413" s="44" t="s">
        <v>29</v>
      </c>
      <c r="D413" s="287" t="s">
        <v>242</v>
      </c>
      <c r="E413" s="288" t="s">
        <v>487</v>
      </c>
      <c r="F413" s="289" t="s">
        <v>488</v>
      </c>
      <c r="G413" s="72"/>
      <c r="H413" s="544">
        <f t="shared" si="37"/>
        <v>25000</v>
      </c>
      <c r="I413" s="544">
        <f t="shared" si="37"/>
        <v>25000</v>
      </c>
    </row>
    <row r="414" spans="1:9" s="65" customFormat="1" ht="32.25" customHeight="1" x14ac:dyDescent="0.25">
      <c r="A414" s="77" t="s">
        <v>565</v>
      </c>
      <c r="B414" s="35" t="s">
        <v>29</v>
      </c>
      <c r="C414" s="44" t="s">
        <v>29</v>
      </c>
      <c r="D414" s="287" t="s">
        <v>242</v>
      </c>
      <c r="E414" s="288" t="s">
        <v>10</v>
      </c>
      <c r="F414" s="289" t="s">
        <v>488</v>
      </c>
      <c r="G414" s="72"/>
      <c r="H414" s="544">
        <f t="shared" si="37"/>
        <v>25000</v>
      </c>
      <c r="I414" s="544">
        <f t="shared" si="37"/>
        <v>25000</v>
      </c>
    </row>
    <row r="415" spans="1:9" s="37" customFormat="1" ht="32.25" customHeight="1" x14ac:dyDescent="0.25">
      <c r="A415" s="70" t="s">
        <v>163</v>
      </c>
      <c r="B415" s="35" t="s">
        <v>29</v>
      </c>
      <c r="C415" s="44" t="s">
        <v>29</v>
      </c>
      <c r="D415" s="287" t="s">
        <v>242</v>
      </c>
      <c r="E415" s="288" t="s">
        <v>10</v>
      </c>
      <c r="F415" s="289" t="s">
        <v>566</v>
      </c>
      <c r="G415" s="72"/>
      <c r="H415" s="544">
        <f t="shared" si="37"/>
        <v>25000</v>
      </c>
      <c r="I415" s="544">
        <f t="shared" si="37"/>
        <v>25000</v>
      </c>
    </row>
    <row r="416" spans="1:9" s="37" customFormat="1" ht="30.75" customHeight="1" x14ac:dyDescent="0.25">
      <c r="A416" s="94" t="s">
        <v>673</v>
      </c>
      <c r="B416" s="44" t="s">
        <v>29</v>
      </c>
      <c r="C416" s="44" t="s">
        <v>29</v>
      </c>
      <c r="D416" s="287" t="s">
        <v>242</v>
      </c>
      <c r="E416" s="288" t="s">
        <v>10</v>
      </c>
      <c r="F416" s="289" t="s">
        <v>566</v>
      </c>
      <c r="G416" s="72" t="s">
        <v>16</v>
      </c>
      <c r="H416" s="545">
        <f>SUM(прил10!I604)</f>
        <v>25000</v>
      </c>
      <c r="I416" s="545">
        <f>SUM(прил10!J604)</f>
        <v>25000</v>
      </c>
    </row>
    <row r="417" spans="1:9" ht="15.75" x14ac:dyDescent="0.25">
      <c r="A417" s="88" t="s">
        <v>31</v>
      </c>
      <c r="B417" s="23" t="s">
        <v>29</v>
      </c>
      <c r="C417" s="23" t="s">
        <v>32</v>
      </c>
      <c r="D417" s="242"/>
      <c r="E417" s="243"/>
      <c r="F417" s="244"/>
      <c r="G417" s="22"/>
      <c r="H417" s="547">
        <f>SUM(H423,H418,H436,H441)</f>
        <v>8612462</v>
      </c>
      <c r="I417" s="547">
        <f>SUM(I423,I418,I436,I441)</f>
        <v>8611762</v>
      </c>
    </row>
    <row r="418" spans="1:9" s="65" customFormat="1" ht="32.25" customHeight="1" x14ac:dyDescent="0.25">
      <c r="A418" s="76" t="s">
        <v>124</v>
      </c>
      <c r="B418" s="28" t="s">
        <v>29</v>
      </c>
      <c r="C418" s="28" t="s">
        <v>32</v>
      </c>
      <c r="D418" s="245" t="s">
        <v>199</v>
      </c>
      <c r="E418" s="246" t="s">
        <v>487</v>
      </c>
      <c r="F418" s="247" t="s">
        <v>488</v>
      </c>
      <c r="G418" s="28"/>
      <c r="H418" s="540">
        <f t="shared" ref="H418:I421" si="38">SUM(H419)</f>
        <v>3000</v>
      </c>
      <c r="I418" s="540">
        <f t="shared" si="38"/>
        <v>3000</v>
      </c>
    </row>
    <row r="419" spans="1:9" s="37" customFormat="1" ht="63.75" customHeight="1" x14ac:dyDescent="0.25">
      <c r="A419" s="70" t="s">
        <v>125</v>
      </c>
      <c r="B419" s="71" t="s">
        <v>29</v>
      </c>
      <c r="C419" s="35" t="s">
        <v>32</v>
      </c>
      <c r="D419" s="290" t="s">
        <v>232</v>
      </c>
      <c r="E419" s="291" t="s">
        <v>487</v>
      </c>
      <c r="F419" s="292" t="s">
        <v>488</v>
      </c>
      <c r="G419" s="72"/>
      <c r="H419" s="544">
        <f t="shared" si="38"/>
        <v>3000</v>
      </c>
      <c r="I419" s="544">
        <f t="shared" si="38"/>
        <v>3000</v>
      </c>
    </row>
    <row r="420" spans="1:9" s="37" customFormat="1" ht="33" customHeight="1" x14ac:dyDescent="0.25">
      <c r="A420" s="306" t="s">
        <v>495</v>
      </c>
      <c r="B420" s="71" t="s">
        <v>29</v>
      </c>
      <c r="C420" s="35" t="s">
        <v>32</v>
      </c>
      <c r="D420" s="290" t="s">
        <v>232</v>
      </c>
      <c r="E420" s="291" t="s">
        <v>10</v>
      </c>
      <c r="F420" s="292" t="s">
        <v>488</v>
      </c>
      <c r="G420" s="72"/>
      <c r="H420" s="544">
        <f t="shared" si="38"/>
        <v>3000</v>
      </c>
      <c r="I420" s="544">
        <f t="shared" si="38"/>
        <v>3000</v>
      </c>
    </row>
    <row r="421" spans="1:9" s="37" customFormat="1" ht="33.75" customHeight="1" x14ac:dyDescent="0.25">
      <c r="A421" s="81" t="s">
        <v>114</v>
      </c>
      <c r="B421" s="71" t="s">
        <v>29</v>
      </c>
      <c r="C421" s="35" t="s">
        <v>32</v>
      </c>
      <c r="D421" s="290" t="s">
        <v>232</v>
      </c>
      <c r="E421" s="291" t="s">
        <v>10</v>
      </c>
      <c r="F421" s="292" t="s">
        <v>497</v>
      </c>
      <c r="G421" s="2"/>
      <c r="H421" s="541">
        <f t="shared" si="38"/>
        <v>3000</v>
      </c>
      <c r="I421" s="541">
        <f t="shared" si="38"/>
        <v>3000</v>
      </c>
    </row>
    <row r="422" spans="1:9" s="37" customFormat="1" ht="32.25" customHeight="1" x14ac:dyDescent="0.25">
      <c r="A422" s="94" t="s">
        <v>673</v>
      </c>
      <c r="B422" s="71" t="s">
        <v>29</v>
      </c>
      <c r="C422" s="35" t="s">
        <v>32</v>
      </c>
      <c r="D422" s="290" t="s">
        <v>232</v>
      </c>
      <c r="E422" s="291" t="s">
        <v>10</v>
      </c>
      <c r="F422" s="292" t="s">
        <v>497</v>
      </c>
      <c r="G422" s="72" t="s">
        <v>16</v>
      </c>
      <c r="H422" s="545">
        <f>SUM(прил10!I504)</f>
        <v>3000</v>
      </c>
      <c r="I422" s="545">
        <f>SUM(прил10!J504)</f>
        <v>3000</v>
      </c>
    </row>
    <row r="423" spans="1:9" ht="36" customHeight="1" x14ac:dyDescent="0.25">
      <c r="A423" s="27" t="s">
        <v>155</v>
      </c>
      <c r="B423" s="28" t="s">
        <v>29</v>
      </c>
      <c r="C423" s="28" t="s">
        <v>32</v>
      </c>
      <c r="D423" s="245" t="s">
        <v>552</v>
      </c>
      <c r="E423" s="246" t="s">
        <v>487</v>
      </c>
      <c r="F423" s="247" t="s">
        <v>488</v>
      </c>
      <c r="G423" s="28"/>
      <c r="H423" s="540">
        <f>SUM(H424)</f>
        <v>8581762</v>
      </c>
      <c r="I423" s="540">
        <f>SUM(I424)</f>
        <v>8581762</v>
      </c>
    </row>
    <row r="424" spans="1:9" ht="49.5" customHeight="1" x14ac:dyDescent="0.25">
      <c r="A424" s="3" t="s">
        <v>169</v>
      </c>
      <c r="B424" s="2" t="s">
        <v>29</v>
      </c>
      <c r="C424" s="2" t="s">
        <v>32</v>
      </c>
      <c r="D424" s="248" t="s">
        <v>244</v>
      </c>
      <c r="E424" s="249" t="s">
        <v>487</v>
      </c>
      <c r="F424" s="250" t="s">
        <v>488</v>
      </c>
      <c r="G424" s="2"/>
      <c r="H424" s="541">
        <f>SUM(H425+H432)</f>
        <v>8581762</v>
      </c>
      <c r="I424" s="541">
        <f>SUM(I425+I432)</f>
        <v>8581762</v>
      </c>
    </row>
    <row r="425" spans="1:9" ht="34.5" customHeight="1" x14ac:dyDescent="0.25">
      <c r="A425" s="3" t="s">
        <v>575</v>
      </c>
      <c r="B425" s="2" t="s">
        <v>29</v>
      </c>
      <c r="C425" s="2" t="s">
        <v>32</v>
      </c>
      <c r="D425" s="248" t="s">
        <v>244</v>
      </c>
      <c r="E425" s="249" t="s">
        <v>10</v>
      </c>
      <c r="F425" s="250" t="s">
        <v>488</v>
      </c>
      <c r="G425" s="2"/>
      <c r="H425" s="541">
        <f>SUM(H426+H428)</f>
        <v>7105657</v>
      </c>
      <c r="I425" s="541">
        <f>SUM(I426+I428)</f>
        <v>7105657</v>
      </c>
    </row>
    <row r="426" spans="1:9" ht="33" customHeight="1" x14ac:dyDescent="0.25">
      <c r="A426" s="3" t="s">
        <v>170</v>
      </c>
      <c r="B426" s="2" t="s">
        <v>29</v>
      </c>
      <c r="C426" s="2" t="s">
        <v>32</v>
      </c>
      <c r="D426" s="248" t="s">
        <v>244</v>
      </c>
      <c r="E426" s="249" t="s">
        <v>10</v>
      </c>
      <c r="F426" s="250" t="s">
        <v>576</v>
      </c>
      <c r="G426" s="2"/>
      <c r="H426" s="541">
        <f>SUM(H427)</f>
        <v>87569</v>
      </c>
      <c r="I426" s="541">
        <f>SUM(I427)</f>
        <v>87569</v>
      </c>
    </row>
    <row r="427" spans="1:9" ht="47.25" x14ac:dyDescent="0.25">
      <c r="A427" s="86" t="s">
        <v>86</v>
      </c>
      <c r="B427" s="2" t="s">
        <v>29</v>
      </c>
      <c r="C427" s="2" t="s">
        <v>32</v>
      </c>
      <c r="D427" s="248" t="s">
        <v>244</v>
      </c>
      <c r="E427" s="249" t="s">
        <v>10</v>
      </c>
      <c r="F427" s="250" t="s">
        <v>576</v>
      </c>
      <c r="G427" s="2" t="s">
        <v>13</v>
      </c>
      <c r="H427" s="543">
        <f>SUM(прил10!I509)</f>
        <v>87569</v>
      </c>
      <c r="I427" s="543">
        <f>SUM(прил10!J509)</f>
        <v>87569</v>
      </c>
    </row>
    <row r="428" spans="1:9" ht="31.5" x14ac:dyDescent="0.25">
      <c r="A428" s="3" t="s">
        <v>96</v>
      </c>
      <c r="B428" s="44" t="s">
        <v>29</v>
      </c>
      <c r="C428" s="44" t="s">
        <v>32</v>
      </c>
      <c r="D428" s="287" t="s">
        <v>244</v>
      </c>
      <c r="E428" s="288" t="s">
        <v>10</v>
      </c>
      <c r="F428" s="289" t="s">
        <v>520</v>
      </c>
      <c r="G428" s="44"/>
      <c r="H428" s="541">
        <f>SUM(H429:H431)</f>
        <v>7018088</v>
      </c>
      <c r="I428" s="541">
        <f>SUM(I429:I431)</f>
        <v>7018088</v>
      </c>
    </row>
    <row r="429" spans="1:9" ht="48" customHeight="1" x14ac:dyDescent="0.25">
      <c r="A429" s="86" t="s">
        <v>86</v>
      </c>
      <c r="B429" s="2" t="s">
        <v>29</v>
      </c>
      <c r="C429" s="2" t="s">
        <v>32</v>
      </c>
      <c r="D429" s="248" t="s">
        <v>244</v>
      </c>
      <c r="E429" s="249" t="s">
        <v>10</v>
      </c>
      <c r="F429" s="250" t="s">
        <v>520</v>
      </c>
      <c r="G429" s="2" t="s">
        <v>13</v>
      </c>
      <c r="H429" s="543">
        <f>SUM(прил10!I511)</f>
        <v>6416632</v>
      </c>
      <c r="I429" s="543">
        <f>SUM(прил10!J511)</f>
        <v>6416632</v>
      </c>
    </row>
    <row r="430" spans="1:9" ht="31.5" x14ac:dyDescent="0.25">
      <c r="A430" s="91" t="s">
        <v>673</v>
      </c>
      <c r="B430" s="2" t="s">
        <v>29</v>
      </c>
      <c r="C430" s="2" t="s">
        <v>32</v>
      </c>
      <c r="D430" s="248" t="s">
        <v>244</v>
      </c>
      <c r="E430" s="249" t="s">
        <v>10</v>
      </c>
      <c r="F430" s="250" t="s">
        <v>520</v>
      </c>
      <c r="G430" s="2" t="s">
        <v>16</v>
      </c>
      <c r="H430" s="543">
        <f>SUM(прил10!I512)</f>
        <v>598026</v>
      </c>
      <c r="I430" s="543">
        <f>SUM(прил10!J512)</f>
        <v>598026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48" t="s">
        <v>244</v>
      </c>
      <c r="E431" s="249" t="s">
        <v>10</v>
      </c>
      <c r="F431" s="250" t="s">
        <v>520</v>
      </c>
      <c r="G431" s="2" t="s">
        <v>17</v>
      </c>
      <c r="H431" s="543">
        <f>SUM(прил10!I513)</f>
        <v>3430</v>
      </c>
      <c r="I431" s="543">
        <f>SUM(прил10!J513)</f>
        <v>3430</v>
      </c>
    </row>
    <row r="432" spans="1:9" ht="63" x14ac:dyDescent="0.25">
      <c r="A432" s="3" t="s">
        <v>1146</v>
      </c>
      <c r="B432" s="2" t="s">
        <v>29</v>
      </c>
      <c r="C432" s="2" t="s">
        <v>32</v>
      </c>
      <c r="D432" s="248" t="s">
        <v>244</v>
      </c>
      <c r="E432" s="249" t="s">
        <v>12</v>
      </c>
      <c r="F432" s="250" t="s">
        <v>488</v>
      </c>
      <c r="G432" s="2"/>
      <c r="H432" s="541">
        <f>SUM(H433)</f>
        <v>1476105</v>
      </c>
      <c r="I432" s="541">
        <f>SUM(I433)</f>
        <v>1476105</v>
      </c>
    </row>
    <row r="433" spans="1:9" ht="31.5" customHeight="1" x14ac:dyDescent="0.25">
      <c r="A433" s="3" t="s">
        <v>85</v>
      </c>
      <c r="B433" s="2" t="s">
        <v>29</v>
      </c>
      <c r="C433" s="2" t="s">
        <v>32</v>
      </c>
      <c r="D433" s="248" t="s">
        <v>244</v>
      </c>
      <c r="E433" s="249" t="s">
        <v>12</v>
      </c>
      <c r="F433" s="250" t="s">
        <v>492</v>
      </c>
      <c r="G433" s="2"/>
      <c r="H433" s="541">
        <f>SUM(H434:H435)</f>
        <v>1476105</v>
      </c>
      <c r="I433" s="541">
        <f>SUM(I434:I435)</f>
        <v>1476105</v>
      </c>
    </row>
    <row r="434" spans="1:9" ht="47.25" x14ac:dyDescent="0.25">
      <c r="A434" s="86" t="s">
        <v>86</v>
      </c>
      <c r="B434" s="2" t="s">
        <v>29</v>
      </c>
      <c r="C434" s="2" t="s">
        <v>32</v>
      </c>
      <c r="D434" s="248" t="s">
        <v>244</v>
      </c>
      <c r="E434" s="249" t="s">
        <v>12</v>
      </c>
      <c r="F434" s="250" t="s">
        <v>492</v>
      </c>
      <c r="G434" s="2" t="s">
        <v>13</v>
      </c>
      <c r="H434" s="542">
        <f>SUM(прил10!I516)</f>
        <v>1476105</v>
      </c>
      <c r="I434" s="542">
        <f>SUM(прил10!J516)</f>
        <v>1476105</v>
      </c>
    </row>
    <row r="435" spans="1:9" ht="31.5" hidden="1" x14ac:dyDescent="0.25">
      <c r="A435" s="91" t="s">
        <v>673</v>
      </c>
      <c r="B435" s="2" t="s">
        <v>29</v>
      </c>
      <c r="C435" s="2" t="s">
        <v>32</v>
      </c>
      <c r="D435" s="248" t="s">
        <v>244</v>
      </c>
      <c r="E435" s="249" t="s">
        <v>12</v>
      </c>
      <c r="F435" s="250" t="s">
        <v>492</v>
      </c>
      <c r="G435" s="2" t="s">
        <v>16</v>
      </c>
      <c r="H435" s="542"/>
      <c r="I435" s="542"/>
    </row>
    <row r="436" spans="1:9" ht="31.5" hidden="1" x14ac:dyDescent="0.25">
      <c r="A436" s="76" t="s">
        <v>126</v>
      </c>
      <c r="B436" s="28" t="s">
        <v>29</v>
      </c>
      <c r="C436" s="28" t="s">
        <v>32</v>
      </c>
      <c r="D436" s="245" t="s">
        <v>502</v>
      </c>
      <c r="E436" s="246" t="s">
        <v>487</v>
      </c>
      <c r="F436" s="247" t="s">
        <v>488</v>
      </c>
      <c r="G436" s="28"/>
      <c r="H436" s="540">
        <f t="shared" ref="H436:I439" si="39">SUM(H437)</f>
        <v>0</v>
      </c>
      <c r="I436" s="540">
        <f t="shared" si="39"/>
        <v>0</v>
      </c>
    </row>
    <row r="437" spans="1:9" ht="63" hidden="1" x14ac:dyDescent="0.25">
      <c r="A437" s="77" t="s">
        <v>162</v>
      </c>
      <c r="B437" s="35" t="s">
        <v>29</v>
      </c>
      <c r="C437" s="44" t="s">
        <v>32</v>
      </c>
      <c r="D437" s="287" t="s">
        <v>242</v>
      </c>
      <c r="E437" s="288" t="s">
        <v>487</v>
      </c>
      <c r="F437" s="289" t="s">
        <v>488</v>
      </c>
      <c r="G437" s="72"/>
      <c r="H437" s="544">
        <f t="shared" si="39"/>
        <v>0</v>
      </c>
      <c r="I437" s="544">
        <f t="shared" si="39"/>
        <v>0</v>
      </c>
    </row>
    <row r="438" spans="1:9" ht="31.5" hidden="1" x14ac:dyDescent="0.25">
      <c r="A438" s="77" t="s">
        <v>565</v>
      </c>
      <c r="B438" s="35" t="s">
        <v>29</v>
      </c>
      <c r="C438" s="44" t="s">
        <v>32</v>
      </c>
      <c r="D438" s="287" t="s">
        <v>242</v>
      </c>
      <c r="E438" s="288" t="s">
        <v>10</v>
      </c>
      <c r="F438" s="289" t="s">
        <v>488</v>
      </c>
      <c r="G438" s="72"/>
      <c r="H438" s="544">
        <f t="shared" si="39"/>
        <v>0</v>
      </c>
      <c r="I438" s="544">
        <f t="shared" si="39"/>
        <v>0</v>
      </c>
    </row>
    <row r="439" spans="1:9" ht="31.5" hidden="1" x14ac:dyDescent="0.25">
      <c r="A439" s="70" t="s">
        <v>163</v>
      </c>
      <c r="B439" s="35" t="s">
        <v>29</v>
      </c>
      <c r="C439" s="44" t="s">
        <v>32</v>
      </c>
      <c r="D439" s="287" t="s">
        <v>242</v>
      </c>
      <c r="E439" s="288" t="s">
        <v>10</v>
      </c>
      <c r="F439" s="289" t="s">
        <v>566</v>
      </c>
      <c r="G439" s="72"/>
      <c r="H439" s="544">
        <f t="shared" si="39"/>
        <v>0</v>
      </c>
      <c r="I439" s="544">
        <f t="shared" si="39"/>
        <v>0</v>
      </c>
    </row>
    <row r="440" spans="1:9" ht="31.5" hidden="1" x14ac:dyDescent="0.25">
      <c r="A440" s="94" t="s">
        <v>673</v>
      </c>
      <c r="B440" s="44" t="s">
        <v>29</v>
      </c>
      <c r="C440" s="44" t="s">
        <v>32</v>
      </c>
      <c r="D440" s="287" t="s">
        <v>242</v>
      </c>
      <c r="E440" s="288" t="s">
        <v>10</v>
      </c>
      <c r="F440" s="289" t="s">
        <v>566</v>
      </c>
      <c r="G440" s="72" t="s">
        <v>16</v>
      </c>
      <c r="H440" s="545"/>
      <c r="I440" s="545"/>
    </row>
    <row r="441" spans="1:9" s="37" customFormat="1" ht="65.25" customHeight="1" x14ac:dyDescent="0.25">
      <c r="A441" s="76" t="s">
        <v>142</v>
      </c>
      <c r="B441" s="28" t="s">
        <v>29</v>
      </c>
      <c r="C441" s="42" t="s">
        <v>32</v>
      </c>
      <c r="D441" s="257" t="s">
        <v>218</v>
      </c>
      <c r="E441" s="258" t="s">
        <v>487</v>
      </c>
      <c r="F441" s="259" t="s">
        <v>488</v>
      </c>
      <c r="G441" s="28"/>
      <c r="H441" s="540">
        <f t="shared" ref="H441:I444" si="40">SUM(H442)</f>
        <v>27700</v>
      </c>
      <c r="I441" s="540">
        <f t="shared" si="40"/>
        <v>27000</v>
      </c>
    </row>
    <row r="442" spans="1:9" s="37" customFormat="1" ht="98.25" customHeight="1" x14ac:dyDescent="0.25">
      <c r="A442" s="77" t="s">
        <v>158</v>
      </c>
      <c r="B442" s="2" t="s">
        <v>29</v>
      </c>
      <c r="C442" s="35" t="s">
        <v>32</v>
      </c>
      <c r="D442" s="290" t="s">
        <v>220</v>
      </c>
      <c r="E442" s="291" t="s">
        <v>487</v>
      </c>
      <c r="F442" s="292" t="s">
        <v>488</v>
      </c>
      <c r="G442" s="2"/>
      <c r="H442" s="541">
        <f t="shared" si="40"/>
        <v>27700</v>
      </c>
      <c r="I442" s="541">
        <f t="shared" si="40"/>
        <v>27000</v>
      </c>
    </row>
    <row r="443" spans="1:9" s="37" customFormat="1" ht="49.5" customHeight="1" x14ac:dyDescent="0.25">
      <c r="A443" s="77" t="s">
        <v>507</v>
      </c>
      <c r="B443" s="2" t="s">
        <v>29</v>
      </c>
      <c r="C443" s="35" t="s">
        <v>32</v>
      </c>
      <c r="D443" s="290" t="s">
        <v>220</v>
      </c>
      <c r="E443" s="291" t="s">
        <v>10</v>
      </c>
      <c r="F443" s="292" t="s">
        <v>488</v>
      </c>
      <c r="G443" s="2"/>
      <c r="H443" s="541">
        <f t="shared" si="40"/>
        <v>27700</v>
      </c>
      <c r="I443" s="541">
        <f t="shared" si="40"/>
        <v>27000</v>
      </c>
    </row>
    <row r="444" spans="1:9" s="37" customFormat="1" ht="15.75" customHeight="1" x14ac:dyDescent="0.25">
      <c r="A444" s="3" t="s">
        <v>111</v>
      </c>
      <c r="B444" s="2" t="s">
        <v>29</v>
      </c>
      <c r="C444" s="35" t="s">
        <v>32</v>
      </c>
      <c r="D444" s="290" t="s">
        <v>220</v>
      </c>
      <c r="E444" s="291" t="s">
        <v>10</v>
      </c>
      <c r="F444" s="292" t="s">
        <v>508</v>
      </c>
      <c r="G444" s="2"/>
      <c r="H444" s="541">
        <f t="shared" si="40"/>
        <v>27700</v>
      </c>
      <c r="I444" s="541">
        <f t="shared" si="40"/>
        <v>27000</v>
      </c>
    </row>
    <row r="445" spans="1:9" s="37" customFormat="1" ht="31.5" customHeight="1" x14ac:dyDescent="0.25">
      <c r="A445" s="91" t="s">
        <v>673</v>
      </c>
      <c r="B445" s="2" t="s">
        <v>29</v>
      </c>
      <c r="C445" s="35" t="s">
        <v>32</v>
      </c>
      <c r="D445" s="290" t="s">
        <v>220</v>
      </c>
      <c r="E445" s="291" t="s">
        <v>10</v>
      </c>
      <c r="F445" s="292" t="s">
        <v>508</v>
      </c>
      <c r="G445" s="2" t="s">
        <v>16</v>
      </c>
      <c r="H445" s="542">
        <f>SUM(прил10!I527)</f>
        <v>27700</v>
      </c>
      <c r="I445" s="542">
        <f>SUM(прил10!J527)</f>
        <v>27000</v>
      </c>
    </row>
    <row r="446" spans="1:9" ht="15.75" x14ac:dyDescent="0.25">
      <c r="A446" s="75" t="s">
        <v>33</v>
      </c>
      <c r="B446" s="16" t="s">
        <v>35</v>
      </c>
      <c r="C446" s="16"/>
      <c r="D446" s="239"/>
      <c r="E446" s="240"/>
      <c r="F446" s="241"/>
      <c r="G446" s="15"/>
      <c r="H446" s="594">
        <f>SUM(H447,H477)</f>
        <v>27262064</v>
      </c>
      <c r="I446" s="594">
        <f>SUM(I447,I477)</f>
        <v>27262064</v>
      </c>
    </row>
    <row r="447" spans="1:9" ht="15.75" x14ac:dyDescent="0.25">
      <c r="A447" s="88" t="s">
        <v>34</v>
      </c>
      <c r="B447" s="23" t="s">
        <v>35</v>
      </c>
      <c r="C447" s="23" t="s">
        <v>10</v>
      </c>
      <c r="D447" s="242"/>
      <c r="E447" s="243"/>
      <c r="F447" s="244"/>
      <c r="G447" s="22"/>
      <c r="H447" s="547">
        <f>SUM(H448+H465+H470)</f>
        <v>21481899</v>
      </c>
      <c r="I447" s="547">
        <f>SUM(I448+I465+I470)</f>
        <v>21481899</v>
      </c>
    </row>
    <row r="448" spans="1:9" ht="33.75" customHeight="1" x14ac:dyDescent="0.25">
      <c r="A448" s="27" t="s">
        <v>164</v>
      </c>
      <c r="B448" s="28" t="s">
        <v>35</v>
      </c>
      <c r="C448" s="28" t="s">
        <v>10</v>
      </c>
      <c r="D448" s="245" t="s">
        <v>245</v>
      </c>
      <c r="E448" s="246" t="s">
        <v>487</v>
      </c>
      <c r="F448" s="247" t="s">
        <v>488</v>
      </c>
      <c r="G448" s="31"/>
      <c r="H448" s="540">
        <f>SUM(H449,H459)</f>
        <v>21444899</v>
      </c>
      <c r="I448" s="540">
        <f>SUM(I449,I459)</f>
        <v>21444899</v>
      </c>
    </row>
    <row r="449" spans="1:9" ht="35.25" customHeight="1" x14ac:dyDescent="0.25">
      <c r="A449" s="86" t="s">
        <v>171</v>
      </c>
      <c r="B449" s="2" t="s">
        <v>35</v>
      </c>
      <c r="C449" s="2" t="s">
        <v>10</v>
      </c>
      <c r="D449" s="248" t="s">
        <v>248</v>
      </c>
      <c r="E449" s="249" t="s">
        <v>487</v>
      </c>
      <c r="F449" s="250" t="s">
        <v>488</v>
      </c>
      <c r="G449" s="2"/>
      <c r="H449" s="541">
        <f>SUM(H450)</f>
        <v>10572668</v>
      </c>
      <c r="I449" s="541">
        <f>SUM(I450)</f>
        <v>10572668</v>
      </c>
    </row>
    <row r="450" spans="1:9" ht="18" customHeight="1" x14ac:dyDescent="0.25">
      <c r="A450" s="86" t="s">
        <v>577</v>
      </c>
      <c r="B450" s="2" t="s">
        <v>35</v>
      </c>
      <c r="C450" s="2" t="s">
        <v>10</v>
      </c>
      <c r="D450" s="248" t="s">
        <v>248</v>
      </c>
      <c r="E450" s="249" t="s">
        <v>10</v>
      </c>
      <c r="F450" s="250" t="s">
        <v>488</v>
      </c>
      <c r="G450" s="2"/>
      <c r="H450" s="541">
        <f>SUM(H451+H455+H457)</f>
        <v>10572668</v>
      </c>
      <c r="I450" s="541">
        <f>SUM(I451+I455+I457)</f>
        <v>10572668</v>
      </c>
    </row>
    <row r="451" spans="1:9" ht="32.25" customHeight="1" x14ac:dyDescent="0.25">
      <c r="A451" s="3" t="s">
        <v>96</v>
      </c>
      <c r="B451" s="2" t="s">
        <v>35</v>
      </c>
      <c r="C451" s="2" t="s">
        <v>10</v>
      </c>
      <c r="D451" s="248" t="s">
        <v>248</v>
      </c>
      <c r="E451" s="249" t="s">
        <v>10</v>
      </c>
      <c r="F451" s="250" t="s">
        <v>520</v>
      </c>
      <c r="G451" s="2"/>
      <c r="H451" s="541">
        <f>SUM(H452:H454)</f>
        <v>10572668</v>
      </c>
      <c r="I451" s="541">
        <f>SUM(I452:I454)</f>
        <v>10572668</v>
      </c>
    </row>
    <row r="452" spans="1:9" ht="47.25" x14ac:dyDescent="0.25">
      <c r="A452" s="86" t="s">
        <v>86</v>
      </c>
      <c r="B452" s="2" t="s">
        <v>35</v>
      </c>
      <c r="C452" s="2" t="s">
        <v>10</v>
      </c>
      <c r="D452" s="248" t="s">
        <v>248</v>
      </c>
      <c r="E452" s="249" t="s">
        <v>10</v>
      </c>
      <c r="F452" s="250" t="s">
        <v>520</v>
      </c>
      <c r="G452" s="2" t="s">
        <v>13</v>
      </c>
      <c r="H452" s="543">
        <f>SUM(прил10!I611)</f>
        <v>9849846</v>
      </c>
      <c r="I452" s="543">
        <f>SUM(прил10!J611)</f>
        <v>9849846</v>
      </c>
    </row>
    <row r="453" spans="1:9" ht="31.5" x14ac:dyDescent="0.25">
      <c r="A453" s="91" t="s">
        <v>673</v>
      </c>
      <c r="B453" s="2" t="s">
        <v>35</v>
      </c>
      <c r="C453" s="2" t="s">
        <v>10</v>
      </c>
      <c r="D453" s="248" t="s">
        <v>248</v>
      </c>
      <c r="E453" s="249" t="s">
        <v>10</v>
      </c>
      <c r="F453" s="250" t="s">
        <v>520</v>
      </c>
      <c r="G453" s="2" t="s">
        <v>16</v>
      </c>
      <c r="H453" s="543">
        <f>SUM(прил10!I612)</f>
        <v>709667</v>
      </c>
      <c r="I453" s="543">
        <f>SUM(прил10!J612)</f>
        <v>709667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48" t="s">
        <v>248</v>
      </c>
      <c r="E454" s="249" t="s">
        <v>10</v>
      </c>
      <c r="F454" s="250" t="s">
        <v>520</v>
      </c>
      <c r="G454" s="2" t="s">
        <v>17</v>
      </c>
      <c r="H454" s="543">
        <f>SUM(прил10!I613)</f>
        <v>13155</v>
      </c>
      <c r="I454" s="543">
        <f>SUM(прил10!J613)</f>
        <v>13155</v>
      </c>
    </row>
    <row r="455" spans="1:9" ht="18" hidden="1" customHeight="1" x14ac:dyDescent="0.25">
      <c r="A455" s="62" t="s">
        <v>112</v>
      </c>
      <c r="B455" s="2" t="s">
        <v>35</v>
      </c>
      <c r="C455" s="2" t="s">
        <v>10</v>
      </c>
      <c r="D455" s="248" t="s">
        <v>248</v>
      </c>
      <c r="E455" s="249" t="s">
        <v>10</v>
      </c>
      <c r="F455" s="250" t="s">
        <v>510</v>
      </c>
      <c r="G455" s="2"/>
      <c r="H455" s="541">
        <f>SUM(H456)</f>
        <v>0</v>
      </c>
      <c r="I455" s="541">
        <f>SUM(I456)</f>
        <v>0</v>
      </c>
    </row>
    <row r="456" spans="1:9" ht="31.5" hidden="1" x14ac:dyDescent="0.25">
      <c r="A456" s="114" t="s">
        <v>673</v>
      </c>
      <c r="B456" s="2" t="s">
        <v>35</v>
      </c>
      <c r="C456" s="2" t="s">
        <v>10</v>
      </c>
      <c r="D456" s="248" t="s">
        <v>248</v>
      </c>
      <c r="E456" s="249" t="s">
        <v>10</v>
      </c>
      <c r="F456" s="250" t="s">
        <v>510</v>
      </c>
      <c r="G456" s="2" t="s">
        <v>16</v>
      </c>
      <c r="H456" s="543">
        <f>SUM(прил10!I615)</f>
        <v>0</v>
      </c>
      <c r="I456" s="543">
        <f>SUM(прил10!J615)</f>
        <v>0</v>
      </c>
    </row>
    <row r="457" spans="1:9" ht="31.5" hidden="1" x14ac:dyDescent="0.25">
      <c r="A457" s="3" t="s">
        <v>710</v>
      </c>
      <c r="B457" s="2" t="s">
        <v>35</v>
      </c>
      <c r="C457" s="2" t="s">
        <v>10</v>
      </c>
      <c r="D457" s="248" t="s">
        <v>248</v>
      </c>
      <c r="E457" s="249" t="s">
        <v>10</v>
      </c>
      <c r="F457" s="250" t="s">
        <v>709</v>
      </c>
      <c r="G457" s="2"/>
      <c r="H457" s="541">
        <f>SUM(H458)</f>
        <v>0</v>
      </c>
      <c r="I457" s="541">
        <f>SUM(I458)</f>
        <v>0</v>
      </c>
    </row>
    <row r="458" spans="1:9" ht="31.5" hidden="1" x14ac:dyDescent="0.25">
      <c r="A458" s="3" t="s">
        <v>673</v>
      </c>
      <c r="B458" s="2" t="s">
        <v>35</v>
      </c>
      <c r="C458" s="2" t="s">
        <v>10</v>
      </c>
      <c r="D458" s="248" t="s">
        <v>248</v>
      </c>
      <c r="E458" s="249" t="s">
        <v>10</v>
      </c>
      <c r="F458" s="250" t="s">
        <v>709</v>
      </c>
      <c r="G458" s="2" t="s">
        <v>16</v>
      </c>
      <c r="H458" s="543"/>
      <c r="I458" s="543"/>
    </row>
    <row r="459" spans="1:9" ht="34.5" customHeight="1" x14ac:dyDescent="0.25">
      <c r="A459" s="3" t="s">
        <v>172</v>
      </c>
      <c r="B459" s="2" t="s">
        <v>35</v>
      </c>
      <c r="C459" s="2" t="s">
        <v>10</v>
      </c>
      <c r="D459" s="248" t="s">
        <v>578</v>
      </c>
      <c r="E459" s="249" t="s">
        <v>487</v>
      </c>
      <c r="F459" s="250" t="s">
        <v>488</v>
      </c>
      <c r="G459" s="2"/>
      <c r="H459" s="541">
        <f>SUM(H460)</f>
        <v>10872231</v>
      </c>
      <c r="I459" s="541">
        <f>SUM(I460)</f>
        <v>10872231</v>
      </c>
    </row>
    <row r="460" spans="1:9" ht="18" customHeight="1" x14ac:dyDescent="0.25">
      <c r="A460" s="3" t="s">
        <v>579</v>
      </c>
      <c r="B460" s="2" t="s">
        <v>35</v>
      </c>
      <c r="C460" s="2" t="s">
        <v>10</v>
      </c>
      <c r="D460" s="248" t="s">
        <v>249</v>
      </c>
      <c r="E460" s="249" t="s">
        <v>10</v>
      </c>
      <c r="F460" s="250" t="s">
        <v>488</v>
      </c>
      <c r="G460" s="2"/>
      <c r="H460" s="541">
        <f>SUM(H461)</f>
        <v>10872231</v>
      </c>
      <c r="I460" s="541">
        <f>SUM(I461)</f>
        <v>10872231</v>
      </c>
    </row>
    <row r="461" spans="1:9" ht="32.25" customHeight="1" x14ac:dyDescent="0.25">
      <c r="A461" s="3" t="s">
        <v>96</v>
      </c>
      <c r="B461" s="2" t="s">
        <v>35</v>
      </c>
      <c r="C461" s="2" t="s">
        <v>10</v>
      </c>
      <c r="D461" s="248" t="s">
        <v>249</v>
      </c>
      <c r="E461" s="249" t="s">
        <v>10</v>
      </c>
      <c r="F461" s="250" t="s">
        <v>520</v>
      </c>
      <c r="G461" s="2"/>
      <c r="H461" s="541">
        <f>SUM(H462:H464)</f>
        <v>10872231</v>
      </c>
      <c r="I461" s="541">
        <f>SUM(I462:I464)</f>
        <v>10872231</v>
      </c>
    </row>
    <row r="462" spans="1:9" ht="48.75" customHeight="1" x14ac:dyDescent="0.25">
      <c r="A462" s="86" t="s">
        <v>86</v>
      </c>
      <c r="B462" s="2" t="s">
        <v>35</v>
      </c>
      <c r="C462" s="2" t="s">
        <v>10</v>
      </c>
      <c r="D462" s="248" t="s">
        <v>249</v>
      </c>
      <c r="E462" s="249" t="s">
        <v>10</v>
      </c>
      <c r="F462" s="250" t="s">
        <v>520</v>
      </c>
      <c r="G462" s="2" t="s">
        <v>13</v>
      </c>
      <c r="H462" s="543">
        <f>SUM(прил10!I621)</f>
        <v>10074952</v>
      </c>
      <c r="I462" s="543">
        <f>SUM(прил10!J621)</f>
        <v>10074952</v>
      </c>
    </row>
    <row r="463" spans="1:9" ht="31.5" customHeight="1" x14ac:dyDescent="0.25">
      <c r="A463" s="91" t="s">
        <v>673</v>
      </c>
      <c r="B463" s="2" t="s">
        <v>35</v>
      </c>
      <c r="C463" s="2" t="s">
        <v>10</v>
      </c>
      <c r="D463" s="248" t="s">
        <v>249</v>
      </c>
      <c r="E463" s="249" t="s">
        <v>10</v>
      </c>
      <c r="F463" s="250" t="s">
        <v>520</v>
      </c>
      <c r="G463" s="2" t="s">
        <v>16</v>
      </c>
      <c r="H463" s="543">
        <f>SUM(прил10!I622)</f>
        <v>792432</v>
      </c>
      <c r="I463" s="543">
        <f>SUM(прил10!J622)</f>
        <v>792432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48" t="s">
        <v>249</v>
      </c>
      <c r="E464" s="249" t="s">
        <v>10</v>
      </c>
      <c r="F464" s="250" t="s">
        <v>520</v>
      </c>
      <c r="G464" s="2" t="s">
        <v>17</v>
      </c>
      <c r="H464" s="543">
        <f>SUM(прил10!I623)</f>
        <v>4847</v>
      </c>
      <c r="I464" s="543">
        <f>SUM(прил10!J623)</f>
        <v>4847</v>
      </c>
    </row>
    <row r="465" spans="1:9" s="37" customFormat="1" ht="65.25" customHeight="1" x14ac:dyDescent="0.25">
      <c r="A465" s="76" t="s">
        <v>142</v>
      </c>
      <c r="B465" s="28" t="s">
        <v>35</v>
      </c>
      <c r="C465" s="42" t="s">
        <v>10</v>
      </c>
      <c r="D465" s="257" t="s">
        <v>218</v>
      </c>
      <c r="E465" s="258" t="s">
        <v>487</v>
      </c>
      <c r="F465" s="259" t="s">
        <v>488</v>
      </c>
      <c r="G465" s="28"/>
      <c r="H465" s="540">
        <f t="shared" ref="H465:I468" si="41">SUM(H466)</f>
        <v>12000</v>
      </c>
      <c r="I465" s="540">
        <f t="shared" si="41"/>
        <v>12000</v>
      </c>
    </row>
    <row r="466" spans="1:9" s="37" customFormat="1" ht="98.25" customHeight="1" x14ac:dyDescent="0.25">
      <c r="A466" s="77" t="s">
        <v>158</v>
      </c>
      <c r="B466" s="2" t="s">
        <v>35</v>
      </c>
      <c r="C466" s="35" t="s">
        <v>10</v>
      </c>
      <c r="D466" s="290" t="s">
        <v>220</v>
      </c>
      <c r="E466" s="291" t="s">
        <v>487</v>
      </c>
      <c r="F466" s="292" t="s">
        <v>488</v>
      </c>
      <c r="G466" s="2"/>
      <c r="H466" s="541">
        <f t="shared" si="41"/>
        <v>12000</v>
      </c>
      <c r="I466" s="541">
        <f t="shared" si="41"/>
        <v>12000</v>
      </c>
    </row>
    <row r="467" spans="1:9" s="37" customFormat="1" ht="49.5" customHeight="1" x14ac:dyDescent="0.25">
      <c r="A467" s="77" t="s">
        <v>507</v>
      </c>
      <c r="B467" s="2" t="s">
        <v>35</v>
      </c>
      <c r="C467" s="35" t="s">
        <v>10</v>
      </c>
      <c r="D467" s="290" t="s">
        <v>220</v>
      </c>
      <c r="E467" s="291" t="s">
        <v>10</v>
      </c>
      <c r="F467" s="292" t="s">
        <v>488</v>
      </c>
      <c r="G467" s="2"/>
      <c r="H467" s="541">
        <f t="shared" si="41"/>
        <v>12000</v>
      </c>
      <c r="I467" s="541">
        <f t="shared" si="41"/>
        <v>12000</v>
      </c>
    </row>
    <row r="468" spans="1:9" s="37" customFormat="1" ht="15.75" customHeight="1" x14ac:dyDescent="0.25">
      <c r="A468" s="3" t="s">
        <v>111</v>
      </c>
      <c r="B468" s="2" t="s">
        <v>35</v>
      </c>
      <c r="C468" s="35" t="s">
        <v>10</v>
      </c>
      <c r="D468" s="290" t="s">
        <v>220</v>
      </c>
      <c r="E468" s="291" t="s">
        <v>10</v>
      </c>
      <c r="F468" s="292" t="s">
        <v>508</v>
      </c>
      <c r="G468" s="2"/>
      <c r="H468" s="541">
        <f t="shared" si="41"/>
        <v>12000</v>
      </c>
      <c r="I468" s="541">
        <f t="shared" si="41"/>
        <v>12000</v>
      </c>
    </row>
    <row r="469" spans="1:9" s="37" customFormat="1" ht="31.5" customHeight="1" x14ac:dyDescent="0.25">
      <c r="A469" s="91" t="s">
        <v>673</v>
      </c>
      <c r="B469" s="2" t="s">
        <v>35</v>
      </c>
      <c r="C469" s="35" t="s">
        <v>10</v>
      </c>
      <c r="D469" s="290" t="s">
        <v>220</v>
      </c>
      <c r="E469" s="291" t="s">
        <v>10</v>
      </c>
      <c r="F469" s="292" t="s">
        <v>508</v>
      </c>
      <c r="G469" s="2" t="s">
        <v>16</v>
      </c>
      <c r="H469" s="542">
        <f>SUM(прил10!I628)</f>
        <v>12000</v>
      </c>
      <c r="I469" s="542">
        <f>SUM(прил10!J628)</f>
        <v>12000</v>
      </c>
    </row>
    <row r="470" spans="1:9" s="65" customFormat="1" ht="33.75" customHeight="1" x14ac:dyDescent="0.25">
      <c r="A470" s="27" t="s">
        <v>149</v>
      </c>
      <c r="B470" s="28" t="s">
        <v>35</v>
      </c>
      <c r="C470" s="28" t="s">
        <v>10</v>
      </c>
      <c r="D470" s="245" t="s">
        <v>223</v>
      </c>
      <c r="E470" s="246" t="s">
        <v>487</v>
      </c>
      <c r="F470" s="247" t="s">
        <v>488</v>
      </c>
      <c r="G470" s="31"/>
      <c r="H470" s="540">
        <f>SUM(H471)</f>
        <v>25000</v>
      </c>
      <c r="I470" s="540">
        <f>SUM(I471)</f>
        <v>25000</v>
      </c>
    </row>
    <row r="471" spans="1:9" s="65" customFormat="1" ht="64.5" customHeight="1" x14ac:dyDescent="0.25">
      <c r="A471" s="86" t="s">
        <v>173</v>
      </c>
      <c r="B471" s="2" t="s">
        <v>35</v>
      </c>
      <c r="C471" s="2" t="s">
        <v>10</v>
      </c>
      <c r="D471" s="248" t="s">
        <v>250</v>
      </c>
      <c r="E471" s="249" t="s">
        <v>487</v>
      </c>
      <c r="F471" s="250" t="s">
        <v>488</v>
      </c>
      <c r="G471" s="2"/>
      <c r="H471" s="541">
        <f>SUM(H472)</f>
        <v>25000</v>
      </c>
      <c r="I471" s="541">
        <f>SUM(I472)</f>
        <v>25000</v>
      </c>
    </row>
    <row r="472" spans="1:9" s="65" customFormat="1" ht="33.75" customHeight="1" x14ac:dyDescent="0.25">
      <c r="A472" s="86" t="s">
        <v>580</v>
      </c>
      <c r="B472" s="2" t="s">
        <v>35</v>
      </c>
      <c r="C472" s="2" t="s">
        <v>10</v>
      </c>
      <c r="D472" s="248" t="s">
        <v>250</v>
      </c>
      <c r="E472" s="249" t="s">
        <v>12</v>
      </c>
      <c r="F472" s="250" t="s">
        <v>488</v>
      </c>
      <c r="G472" s="2"/>
      <c r="H472" s="541">
        <f>SUM(H473+H475)</f>
        <v>25000</v>
      </c>
      <c r="I472" s="541">
        <f>SUM(I473+I475)</f>
        <v>25000</v>
      </c>
    </row>
    <row r="473" spans="1:9" s="65" customFormat="1" ht="17.25" hidden="1" customHeight="1" x14ac:dyDescent="0.25">
      <c r="A473" s="62" t="s">
        <v>112</v>
      </c>
      <c r="B473" s="2" t="s">
        <v>35</v>
      </c>
      <c r="C473" s="2" t="s">
        <v>10</v>
      </c>
      <c r="D473" s="248" t="s">
        <v>250</v>
      </c>
      <c r="E473" s="249" t="s">
        <v>12</v>
      </c>
      <c r="F473" s="250" t="s">
        <v>510</v>
      </c>
      <c r="G473" s="2"/>
      <c r="H473" s="541">
        <f>SUM(H474)</f>
        <v>0</v>
      </c>
      <c r="I473" s="541">
        <f>SUM(I474)</f>
        <v>0</v>
      </c>
    </row>
    <row r="474" spans="1:9" s="65" customFormat="1" ht="33.75" hidden="1" customHeight="1" x14ac:dyDescent="0.25">
      <c r="A474" s="114" t="s">
        <v>673</v>
      </c>
      <c r="B474" s="2" t="s">
        <v>35</v>
      </c>
      <c r="C474" s="2" t="s">
        <v>10</v>
      </c>
      <c r="D474" s="248" t="s">
        <v>250</v>
      </c>
      <c r="E474" s="249" t="s">
        <v>12</v>
      </c>
      <c r="F474" s="250" t="s">
        <v>510</v>
      </c>
      <c r="G474" s="2" t="s">
        <v>16</v>
      </c>
      <c r="H474" s="543">
        <f>SUM(прил10!I633)</f>
        <v>0</v>
      </c>
      <c r="I474" s="543">
        <f>SUM(прил10!J633)</f>
        <v>0</v>
      </c>
    </row>
    <row r="475" spans="1:9" s="65" customFormat="1" ht="33" customHeight="1" x14ac:dyDescent="0.25">
      <c r="A475" s="3" t="s">
        <v>582</v>
      </c>
      <c r="B475" s="2" t="s">
        <v>35</v>
      </c>
      <c r="C475" s="2" t="s">
        <v>10</v>
      </c>
      <c r="D475" s="248" t="s">
        <v>250</v>
      </c>
      <c r="E475" s="249" t="s">
        <v>12</v>
      </c>
      <c r="F475" s="250" t="s">
        <v>581</v>
      </c>
      <c r="G475" s="2"/>
      <c r="H475" s="541">
        <f>SUM(H476)</f>
        <v>25000</v>
      </c>
      <c r="I475" s="541">
        <f>SUM(I476)</f>
        <v>25000</v>
      </c>
    </row>
    <row r="476" spans="1:9" s="65" customFormat="1" ht="30.75" customHeight="1" x14ac:dyDescent="0.25">
      <c r="A476" s="91" t="s">
        <v>673</v>
      </c>
      <c r="B476" s="2" t="s">
        <v>35</v>
      </c>
      <c r="C476" s="2" t="s">
        <v>10</v>
      </c>
      <c r="D476" s="248" t="s">
        <v>250</v>
      </c>
      <c r="E476" s="249" t="s">
        <v>12</v>
      </c>
      <c r="F476" s="250" t="s">
        <v>581</v>
      </c>
      <c r="G476" s="2" t="s">
        <v>16</v>
      </c>
      <c r="H476" s="543">
        <f>SUM(прил10!I635)</f>
        <v>25000</v>
      </c>
      <c r="I476" s="543">
        <f>SUM(прил10!J635)</f>
        <v>25000</v>
      </c>
    </row>
    <row r="477" spans="1:9" ht="15.75" x14ac:dyDescent="0.25">
      <c r="A477" s="88" t="s">
        <v>36</v>
      </c>
      <c r="B477" s="23" t="s">
        <v>35</v>
      </c>
      <c r="C477" s="23" t="s">
        <v>20</v>
      </c>
      <c r="D477" s="242"/>
      <c r="E477" s="243"/>
      <c r="F477" s="244"/>
      <c r="G477" s="22"/>
      <c r="H477" s="547">
        <f>SUM(H478,H497)</f>
        <v>5780165</v>
      </c>
      <c r="I477" s="547">
        <f>SUM(I478,I497)</f>
        <v>5780165</v>
      </c>
    </row>
    <row r="478" spans="1:9" ht="35.25" customHeight="1" x14ac:dyDescent="0.25">
      <c r="A478" s="27" t="s">
        <v>164</v>
      </c>
      <c r="B478" s="28" t="s">
        <v>35</v>
      </c>
      <c r="C478" s="28" t="s">
        <v>20</v>
      </c>
      <c r="D478" s="245" t="s">
        <v>245</v>
      </c>
      <c r="E478" s="246" t="s">
        <v>487</v>
      </c>
      <c r="F478" s="247" t="s">
        <v>488</v>
      </c>
      <c r="G478" s="28"/>
      <c r="H478" s="540">
        <f>SUM(H485+H479)</f>
        <v>5774165</v>
      </c>
      <c r="I478" s="540">
        <f>SUM(I485+I479)</f>
        <v>5774165</v>
      </c>
    </row>
    <row r="479" spans="1:9" s="43" customFormat="1" ht="35.25" hidden="1" customHeight="1" x14ac:dyDescent="0.25">
      <c r="A479" s="62" t="s">
        <v>172</v>
      </c>
      <c r="B479" s="2" t="s">
        <v>35</v>
      </c>
      <c r="C479" s="2" t="s">
        <v>20</v>
      </c>
      <c r="D479" s="248" t="s">
        <v>578</v>
      </c>
      <c r="E479" s="249" t="s">
        <v>487</v>
      </c>
      <c r="F479" s="250" t="s">
        <v>488</v>
      </c>
      <c r="G479" s="2"/>
      <c r="H479" s="541">
        <f>SUM(H480)</f>
        <v>0</v>
      </c>
      <c r="I479" s="541">
        <f>SUM(I480)</f>
        <v>0</v>
      </c>
    </row>
    <row r="480" spans="1:9" s="43" customFormat="1" ht="19.5" hidden="1" customHeight="1" x14ac:dyDescent="0.25">
      <c r="A480" s="109" t="s">
        <v>903</v>
      </c>
      <c r="B480" s="2" t="s">
        <v>35</v>
      </c>
      <c r="C480" s="2" t="s">
        <v>20</v>
      </c>
      <c r="D480" s="248" t="s">
        <v>249</v>
      </c>
      <c r="E480" s="249" t="s">
        <v>12</v>
      </c>
      <c r="F480" s="250" t="s">
        <v>488</v>
      </c>
      <c r="G480" s="2"/>
      <c r="H480" s="541">
        <f>SUM(H481+H483)</f>
        <v>0</v>
      </c>
      <c r="I480" s="541">
        <f>SUM(I481+I483)</f>
        <v>0</v>
      </c>
    </row>
    <row r="481" spans="1:9" s="43" customFormat="1" ht="35.25" hidden="1" customHeight="1" x14ac:dyDescent="0.25">
      <c r="A481" s="109" t="s">
        <v>902</v>
      </c>
      <c r="B481" s="2" t="s">
        <v>35</v>
      </c>
      <c r="C481" s="2" t="s">
        <v>20</v>
      </c>
      <c r="D481" s="248" t="s">
        <v>249</v>
      </c>
      <c r="E481" s="249" t="s">
        <v>12</v>
      </c>
      <c r="F481" s="250" t="s">
        <v>901</v>
      </c>
      <c r="G481" s="2"/>
      <c r="H481" s="541">
        <f>SUM(H482)</f>
        <v>0</v>
      </c>
      <c r="I481" s="541">
        <f>SUM(I482)</f>
        <v>0</v>
      </c>
    </row>
    <row r="482" spans="1:9" s="43" customFormat="1" ht="18" hidden="1" customHeight="1" x14ac:dyDescent="0.25">
      <c r="A482" s="109" t="s">
        <v>21</v>
      </c>
      <c r="B482" s="2" t="s">
        <v>35</v>
      </c>
      <c r="C482" s="2" t="s">
        <v>20</v>
      </c>
      <c r="D482" s="248" t="s">
        <v>249</v>
      </c>
      <c r="E482" s="249" t="s">
        <v>12</v>
      </c>
      <c r="F482" s="250" t="s">
        <v>901</v>
      </c>
      <c r="G482" s="2" t="s">
        <v>70</v>
      </c>
      <c r="H482" s="543">
        <f>SUM(прил10!I641)</f>
        <v>0</v>
      </c>
      <c r="I482" s="543">
        <f>SUM(прил10!J641)</f>
        <v>0</v>
      </c>
    </row>
    <row r="483" spans="1:9" s="43" customFormat="1" ht="35.25" hidden="1" customHeight="1" x14ac:dyDescent="0.25">
      <c r="A483" s="109" t="s">
        <v>550</v>
      </c>
      <c r="B483" s="2" t="s">
        <v>35</v>
      </c>
      <c r="C483" s="2" t="s">
        <v>20</v>
      </c>
      <c r="D483" s="248" t="s">
        <v>249</v>
      </c>
      <c r="E483" s="249" t="s">
        <v>12</v>
      </c>
      <c r="F483" s="250" t="s">
        <v>549</v>
      </c>
      <c r="G483" s="2"/>
      <c r="H483" s="541">
        <f>SUM(H484)</f>
        <v>0</v>
      </c>
      <c r="I483" s="541">
        <f>SUM(I484)</f>
        <v>0</v>
      </c>
    </row>
    <row r="484" spans="1:9" s="43" customFormat="1" ht="18.75" hidden="1" customHeight="1" x14ac:dyDescent="0.25">
      <c r="A484" s="109" t="s">
        <v>21</v>
      </c>
      <c r="B484" s="2" t="s">
        <v>35</v>
      </c>
      <c r="C484" s="2" t="s">
        <v>20</v>
      </c>
      <c r="D484" s="248" t="s">
        <v>249</v>
      </c>
      <c r="E484" s="249" t="s">
        <v>12</v>
      </c>
      <c r="F484" s="250" t="s">
        <v>549</v>
      </c>
      <c r="G484" s="2" t="s">
        <v>70</v>
      </c>
      <c r="H484" s="543"/>
      <c r="I484" s="543"/>
    </row>
    <row r="485" spans="1:9" ht="48" customHeight="1" x14ac:dyDescent="0.25">
      <c r="A485" s="3" t="s">
        <v>174</v>
      </c>
      <c r="B485" s="2" t="s">
        <v>35</v>
      </c>
      <c r="C485" s="2" t="s">
        <v>20</v>
      </c>
      <c r="D485" s="248" t="s">
        <v>251</v>
      </c>
      <c r="E485" s="249" t="s">
        <v>487</v>
      </c>
      <c r="F485" s="250" t="s">
        <v>488</v>
      </c>
      <c r="G485" s="2"/>
      <c r="H485" s="541">
        <f>SUM(H486+H490)</f>
        <v>5774165</v>
      </c>
      <c r="I485" s="541">
        <f>SUM(I486+I490)</f>
        <v>5774165</v>
      </c>
    </row>
    <row r="486" spans="1:9" ht="66.75" customHeight="1" x14ac:dyDescent="0.25">
      <c r="A486" s="3" t="s">
        <v>586</v>
      </c>
      <c r="B486" s="2" t="s">
        <v>35</v>
      </c>
      <c r="C486" s="2" t="s">
        <v>20</v>
      </c>
      <c r="D486" s="248" t="s">
        <v>251</v>
      </c>
      <c r="E486" s="249" t="s">
        <v>10</v>
      </c>
      <c r="F486" s="250" t="s">
        <v>488</v>
      </c>
      <c r="G486" s="2"/>
      <c r="H486" s="541">
        <f>SUM(H487)</f>
        <v>1133792</v>
      </c>
      <c r="I486" s="541">
        <f>SUM(I487)</f>
        <v>1133792</v>
      </c>
    </row>
    <row r="487" spans="1:9" ht="31.5" x14ac:dyDescent="0.25">
      <c r="A487" s="3" t="s">
        <v>85</v>
      </c>
      <c r="B487" s="44" t="s">
        <v>35</v>
      </c>
      <c r="C487" s="44" t="s">
        <v>20</v>
      </c>
      <c r="D487" s="287" t="s">
        <v>251</v>
      </c>
      <c r="E487" s="288" t="s">
        <v>587</v>
      </c>
      <c r="F487" s="289" t="s">
        <v>492</v>
      </c>
      <c r="G487" s="44"/>
      <c r="H487" s="541">
        <f>SUM(H488:H489)</f>
        <v>1133792</v>
      </c>
      <c r="I487" s="541">
        <f>SUM(I488:I489)</f>
        <v>1133792</v>
      </c>
    </row>
    <row r="488" spans="1:9" ht="48.75" customHeight="1" x14ac:dyDescent="0.25">
      <c r="A488" s="86" t="s">
        <v>86</v>
      </c>
      <c r="B488" s="2" t="s">
        <v>35</v>
      </c>
      <c r="C488" s="2" t="s">
        <v>20</v>
      </c>
      <c r="D488" s="248" t="s">
        <v>251</v>
      </c>
      <c r="E488" s="249" t="s">
        <v>587</v>
      </c>
      <c r="F488" s="250" t="s">
        <v>492</v>
      </c>
      <c r="G488" s="2" t="s">
        <v>13</v>
      </c>
      <c r="H488" s="543">
        <f>SUM(прил10!I647)</f>
        <v>1133792</v>
      </c>
      <c r="I488" s="543">
        <f>SUM(прил10!J647)</f>
        <v>1133792</v>
      </c>
    </row>
    <row r="489" spans="1:9" ht="19.5" hidden="1" customHeight="1" x14ac:dyDescent="0.25">
      <c r="A489" s="91" t="s">
        <v>673</v>
      </c>
      <c r="B489" s="2" t="s">
        <v>35</v>
      </c>
      <c r="C489" s="2" t="s">
        <v>20</v>
      </c>
      <c r="D489" s="248" t="s">
        <v>251</v>
      </c>
      <c r="E489" s="249" t="s">
        <v>587</v>
      </c>
      <c r="F489" s="250" t="s">
        <v>492</v>
      </c>
      <c r="G489" s="2" t="s">
        <v>17</v>
      </c>
      <c r="H489" s="543"/>
      <c r="I489" s="543"/>
    </row>
    <row r="490" spans="1:9" ht="48" customHeight="1" x14ac:dyDescent="0.25">
      <c r="A490" s="3" t="s">
        <v>583</v>
      </c>
      <c r="B490" s="2" t="s">
        <v>35</v>
      </c>
      <c r="C490" s="2" t="s">
        <v>20</v>
      </c>
      <c r="D490" s="248" t="s">
        <v>251</v>
      </c>
      <c r="E490" s="249" t="s">
        <v>12</v>
      </c>
      <c r="F490" s="250" t="s">
        <v>488</v>
      </c>
      <c r="G490" s="2"/>
      <c r="H490" s="541">
        <f>SUM(H491+H493)</f>
        <v>4640373</v>
      </c>
      <c r="I490" s="541">
        <f>SUM(I491+I493)</f>
        <v>4640373</v>
      </c>
    </row>
    <row r="491" spans="1:9" ht="47.25" x14ac:dyDescent="0.25">
      <c r="A491" s="3" t="s">
        <v>98</v>
      </c>
      <c r="B491" s="2" t="s">
        <v>35</v>
      </c>
      <c r="C491" s="2" t="s">
        <v>20</v>
      </c>
      <c r="D491" s="248" t="s">
        <v>251</v>
      </c>
      <c r="E491" s="249" t="s">
        <v>584</v>
      </c>
      <c r="F491" s="250" t="s">
        <v>585</v>
      </c>
      <c r="G491" s="2"/>
      <c r="H491" s="541">
        <f>SUM(H492)</f>
        <v>52872</v>
      </c>
      <c r="I491" s="541">
        <f>SUM(I492)</f>
        <v>52872</v>
      </c>
    </row>
    <row r="492" spans="1:9" ht="47.25" x14ac:dyDescent="0.25">
      <c r="A492" s="86" t="s">
        <v>86</v>
      </c>
      <c r="B492" s="2" t="s">
        <v>35</v>
      </c>
      <c r="C492" s="2" t="s">
        <v>20</v>
      </c>
      <c r="D492" s="248" t="s">
        <v>251</v>
      </c>
      <c r="E492" s="249" t="s">
        <v>584</v>
      </c>
      <c r="F492" s="250" t="s">
        <v>585</v>
      </c>
      <c r="G492" s="2" t="s">
        <v>13</v>
      </c>
      <c r="H492" s="543">
        <f>SUM(прил10!I651)</f>
        <v>52872</v>
      </c>
      <c r="I492" s="543">
        <f>SUM(прил10!J651)</f>
        <v>52872</v>
      </c>
    </row>
    <row r="493" spans="1:9" ht="31.5" x14ac:dyDescent="0.25">
      <c r="A493" s="3" t="s">
        <v>96</v>
      </c>
      <c r="B493" s="2" t="s">
        <v>35</v>
      </c>
      <c r="C493" s="2" t="s">
        <v>20</v>
      </c>
      <c r="D493" s="248" t="s">
        <v>251</v>
      </c>
      <c r="E493" s="249" t="s">
        <v>584</v>
      </c>
      <c r="F493" s="250" t="s">
        <v>520</v>
      </c>
      <c r="G493" s="2"/>
      <c r="H493" s="541">
        <f>SUM(H494:H496)</f>
        <v>4587501</v>
      </c>
      <c r="I493" s="541">
        <f>SUM(I494:I496)</f>
        <v>4587501</v>
      </c>
    </row>
    <row r="494" spans="1:9" ht="47.25" x14ac:dyDescent="0.25">
      <c r="A494" s="86" t="s">
        <v>86</v>
      </c>
      <c r="B494" s="2" t="s">
        <v>35</v>
      </c>
      <c r="C494" s="2" t="s">
        <v>20</v>
      </c>
      <c r="D494" s="248" t="s">
        <v>251</v>
      </c>
      <c r="E494" s="249" t="s">
        <v>584</v>
      </c>
      <c r="F494" s="250" t="s">
        <v>520</v>
      </c>
      <c r="G494" s="2" t="s">
        <v>13</v>
      </c>
      <c r="H494" s="543">
        <f>SUM(прил10!I653)</f>
        <v>4411301</v>
      </c>
      <c r="I494" s="543">
        <f>SUM(прил10!J653)</f>
        <v>4411301</v>
      </c>
    </row>
    <row r="495" spans="1:9" ht="32.25" customHeight="1" x14ac:dyDescent="0.25">
      <c r="A495" s="91" t="s">
        <v>673</v>
      </c>
      <c r="B495" s="2" t="s">
        <v>35</v>
      </c>
      <c r="C495" s="2" t="s">
        <v>20</v>
      </c>
      <c r="D495" s="248" t="s">
        <v>251</v>
      </c>
      <c r="E495" s="249" t="s">
        <v>584</v>
      </c>
      <c r="F495" s="250" t="s">
        <v>520</v>
      </c>
      <c r="G495" s="2" t="s">
        <v>16</v>
      </c>
      <c r="H495" s="543">
        <f>SUM(прил10!I654)</f>
        <v>176000</v>
      </c>
      <c r="I495" s="543">
        <f>SUM(прил10!J654)</f>
        <v>176000</v>
      </c>
    </row>
    <row r="496" spans="1:9" ht="16.5" customHeight="1" x14ac:dyDescent="0.25">
      <c r="A496" s="3" t="s">
        <v>18</v>
      </c>
      <c r="B496" s="2" t="s">
        <v>35</v>
      </c>
      <c r="C496" s="2" t="s">
        <v>20</v>
      </c>
      <c r="D496" s="248" t="s">
        <v>251</v>
      </c>
      <c r="E496" s="249" t="s">
        <v>584</v>
      </c>
      <c r="F496" s="250" t="s">
        <v>520</v>
      </c>
      <c r="G496" s="2" t="s">
        <v>17</v>
      </c>
      <c r="H496" s="543">
        <f>SUM(прил10!I655)</f>
        <v>200</v>
      </c>
      <c r="I496" s="543">
        <f>SUM(прил10!J655)</f>
        <v>200</v>
      </c>
    </row>
    <row r="497" spans="1:9" ht="31.5" customHeight="1" x14ac:dyDescent="0.25">
      <c r="A497" s="105" t="s">
        <v>117</v>
      </c>
      <c r="B497" s="28" t="s">
        <v>35</v>
      </c>
      <c r="C497" s="28" t="s">
        <v>20</v>
      </c>
      <c r="D497" s="245" t="s">
        <v>490</v>
      </c>
      <c r="E497" s="246" t="s">
        <v>487</v>
      </c>
      <c r="F497" s="247" t="s">
        <v>488</v>
      </c>
      <c r="G497" s="28"/>
      <c r="H497" s="540">
        <f t="shared" ref="H497:I500" si="42">SUM(H498)</f>
        <v>6000</v>
      </c>
      <c r="I497" s="540">
        <f t="shared" si="42"/>
        <v>6000</v>
      </c>
    </row>
    <row r="498" spans="1:9" ht="48.75" customHeight="1" x14ac:dyDescent="0.25">
      <c r="A498" s="106" t="s">
        <v>130</v>
      </c>
      <c r="B498" s="2" t="s">
        <v>35</v>
      </c>
      <c r="C498" s="2" t="s">
        <v>20</v>
      </c>
      <c r="D498" s="248" t="s">
        <v>202</v>
      </c>
      <c r="E498" s="249" t="s">
        <v>487</v>
      </c>
      <c r="F498" s="250" t="s">
        <v>488</v>
      </c>
      <c r="G498" s="44"/>
      <c r="H498" s="541">
        <f t="shared" si="42"/>
        <v>6000</v>
      </c>
      <c r="I498" s="541">
        <f t="shared" si="42"/>
        <v>6000</v>
      </c>
    </row>
    <row r="499" spans="1:9" ht="48.75" customHeight="1" x14ac:dyDescent="0.25">
      <c r="A499" s="106" t="s">
        <v>494</v>
      </c>
      <c r="B499" s="2" t="s">
        <v>35</v>
      </c>
      <c r="C499" s="2" t="s">
        <v>20</v>
      </c>
      <c r="D499" s="248" t="s">
        <v>202</v>
      </c>
      <c r="E499" s="249" t="s">
        <v>10</v>
      </c>
      <c r="F499" s="250" t="s">
        <v>488</v>
      </c>
      <c r="G499" s="44"/>
      <c r="H499" s="541">
        <f t="shared" si="42"/>
        <v>6000</v>
      </c>
      <c r="I499" s="541">
        <f t="shared" si="42"/>
        <v>6000</v>
      </c>
    </row>
    <row r="500" spans="1:9" ht="15.75" customHeight="1" x14ac:dyDescent="0.25">
      <c r="A500" s="106" t="s">
        <v>119</v>
      </c>
      <c r="B500" s="2" t="s">
        <v>35</v>
      </c>
      <c r="C500" s="2" t="s">
        <v>20</v>
      </c>
      <c r="D500" s="248" t="s">
        <v>202</v>
      </c>
      <c r="E500" s="249" t="s">
        <v>10</v>
      </c>
      <c r="F500" s="250" t="s">
        <v>493</v>
      </c>
      <c r="G500" s="44"/>
      <c r="H500" s="541">
        <f t="shared" si="42"/>
        <v>6000</v>
      </c>
      <c r="I500" s="541">
        <f t="shared" si="42"/>
        <v>6000</v>
      </c>
    </row>
    <row r="501" spans="1:9" ht="32.25" customHeight="1" x14ac:dyDescent="0.25">
      <c r="A501" s="114" t="s">
        <v>673</v>
      </c>
      <c r="B501" s="2" t="s">
        <v>35</v>
      </c>
      <c r="C501" s="2" t="s">
        <v>20</v>
      </c>
      <c r="D501" s="248" t="s">
        <v>202</v>
      </c>
      <c r="E501" s="249" t="s">
        <v>10</v>
      </c>
      <c r="F501" s="250" t="s">
        <v>493</v>
      </c>
      <c r="G501" s="2" t="s">
        <v>16</v>
      </c>
      <c r="H501" s="543">
        <f>SUM(прил10!I660)</f>
        <v>6000</v>
      </c>
      <c r="I501" s="543">
        <f>SUM(прил10!J660)</f>
        <v>6000</v>
      </c>
    </row>
    <row r="502" spans="1:9" ht="17.25" customHeight="1" x14ac:dyDescent="0.25">
      <c r="A502" s="478" t="s">
        <v>906</v>
      </c>
      <c r="B502" s="137" t="s">
        <v>32</v>
      </c>
      <c r="C502" s="39"/>
      <c r="D502" s="278"/>
      <c r="E502" s="279"/>
      <c r="F502" s="280"/>
      <c r="G502" s="16"/>
      <c r="H502" s="594">
        <f t="shared" ref="H502:I506" si="43">SUM(H503)</f>
        <v>87725</v>
      </c>
      <c r="I502" s="594">
        <f t="shared" si="43"/>
        <v>87725</v>
      </c>
    </row>
    <row r="503" spans="1:9" ht="16.5" customHeight="1" x14ac:dyDescent="0.25">
      <c r="A503" s="472" t="s">
        <v>907</v>
      </c>
      <c r="B503" s="56" t="s">
        <v>32</v>
      </c>
      <c r="C503" s="23" t="s">
        <v>29</v>
      </c>
      <c r="D503" s="242"/>
      <c r="E503" s="243"/>
      <c r="F503" s="244"/>
      <c r="G503" s="23"/>
      <c r="H503" s="547">
        <f t="shared" si="43"/>
        <v>87725</v>
      </c>
      <c r="I503" s="547">
        <f t="shared" si="43"/>
        <v>87725</v>
      </c>
    </row>
    <row r="504" spans="1:9" ht="16.5" customHeight="1" x14ac:dyDescent="0.25">
      <c r="A504" s="76" t="s">
        <v>195</v>
      </c>
      <c r="B504" s="28" t="s">
        <v>32</v>
      </c>
      <c r="C504" s="30" t="s">
        <v>29</v>
      </c>
      <c r="D504" s="251" t="s">
        <v>214</v>
      </c>
      <c r="E504" s="252" t="s">
        <v>487</v>
      </c>
      <c r="F504" s="253" t="s">
        <v>488</v>
      </c>
      <c r="G504" s="28"/>
      <c r="H504" s="540">
        <f t="shared" si="43"/>
        <v>87725</v>
      </c>
      <c r="I504" s="540">
        <f t="shared" si="43"/>
        <v>87725</v>
      </c>
    </row>
    <row r="505" spans="1:9" ht="16.5" customHeight="1" x14ac:dyDescent="0.25">
      <c r="A505" s="86" t="s">
        <v>194</v>
      </c>
      <c r="B505" s="2" t="s">
        <v>32</v>
      </c>
      <c r="C505" s="406" t="s">
        <v>29</v>
      </c>
      <c r="D505" s="266" t="s">
        <v>215</v>
      </c>
      <c r="E505" s="267" t="s">
        <v>487</v>
      </c>
      <c r="F505" s="268" t="s">
        <v>488</v>
      </c>
      <c r="G505" s="2"/>
      <c r="H505" s="541">
        <f t="shared" si="43"/>
        <v>87725</v>
      </c>
      <c r="I505" s="541">
        <f t="shared" si="43"/>
        <v>87725</v>
      </c>
    </row>
    <row r="506" spans="1:9" ht="32.25" customHeight="1" x14ac:dyDescent="0.25">
      <c r="A506" s="86" t="s">
        <v>1166</v>
      </c>
      <c r="B506" s="2" t="s">
        <v>32</v>
      </c>
      <c r="C506" s="406" t="s">
        <v>29</v>
      </c>
      <c r="D506" s="266" t="s">
        <v>215</v>
      </c>
      <c r="E506" s="267" t="s">
        <v>487</v>
      </c>
      <c r="F506" s="421">
        <v>12700</v>
      </c>
      <c r="G506" s="2"/>
      <c r="H506" s="541">
        <f t="shared" si="43"/>
        <v>87725</v>
      </c>
      <c r="I506" s="541">
        <f t="shared" si="43"/>
        <v>87725</v>
      </c>
    </row>
    <row r="507" spans="1:9" ht="31.5" customHeight="1" x14ac:dyDescent="0.25">
      <c r="A507" s="86" t="s">
        <v>673</v>
      </c>
      <c r="B507" s="2" t="s">
        <v>32</v>
      </c>
      <c r="C507" s="406" t="s">
        <v>29</v>
      </c>
      <c r="D507" s="266" t="s">
        <v>215</v>
      </c>
      <c r="E507" s="267" t="s">
        <v>487</v>
      </c>
      <c r="F507" s="421">
        <v>12700</v>
      </c>
      <c r="G507" s="2" t="s">
        <v>16</v>
      </c>
      <c r="H507" s="543">
        <f>SUM(прил10!I252)</f>
        <v>87725</v>
      </c>
      <c r="I507" s="543">
        <f>SUM(прил10!J252)</f>
        <v>87725</v>
      </c>
    </row>
    <row r="508" spans="1:9" ht="15.75" x14ac:dyDescent="0.25">
      <c r="A508" s="75" t="s">
        <v>37</v>
      </c>
      <c r="B508" s="39">
        <v>10</v>
      </c>
      <c r="C508" s="39"/>
      <c r="D508" s="278"/>
      <c r="E508" s="279"/>
      <c r="F508" s="280"/>
      <c r="G508" s="15"/>
      <c r="H508" s="594">
        <f>SUM(H509,H515,H583,H600)</f>
        <v>24709787</v>
      </c>
      <c r="I508" s="594">
        <f>SUM(I509,I515,I583,I600)</f>
        <v>24709787</v>
      </c>
    </row>
    <row r="509" spans="1:9" ht="15.75" x14ac:dyDescent="0.25">
      <c r="A509" s="88" t="s">
        <v>38</v>
      </c>
      <c r="B509" s="40">
        <v>10</v>
      </c>
      <c r="C509" s="23" t="s">
        <v>10</v>
      </c>
      <c r="D509" s="242"/>
      <c r="E509" s="243"/>
      <c r="F509" s="244"/>
      <c r="G509" s="22"/>
      <c r="H509" s="547">
        <f t="shared" ref="H509:I513" si="44">SUM(H510)</f>
        <v>854686</v>
      </c>
      <c r="I509" s="547">
        <f t="shared" si="44"/>
        <v>854686</v>
      </c>
    </row>
    <row r="510" spans="1:9" ht="32.25" customHeight="1" x14ac:dyDescent="0.25">
      <c r="A510" s="76" t="s">
        <v>124</v>
      </c>
      <c r="B510" s="30">
        <v>10</v>
      </c>
      <c r="C510" s="28" t="s">
        <v>10</v>
      </c>
      <c r="D510" s="245" t="s">
        <v>199</v>
      </c>
      <c r="E510" s="246" t="s">
        <v>487</v>
      </c>
      <c r="F510" s="247" t="s">
        <v>488</v>
      </c>
      <c r="G510" s="28"/>
      <c r="H510" s="540">
        <f t="shared" si="44"/>
        <v>854686</v>
      </c>
      <c r="I510" s="540">
        <f t="shared" si="44"/>
        <v>854686</v>
      </c>
    </row>
    <row r="511" spans="1:9" ht="48.75" customHeight="1" x14ac:dyDescent="0.25">
      <c r="A511" s="3" t="s">
        <v>175</v>
      </c>
      <c r="B511" s="406">
        <v>10</v>
      </c>
      <c r="C511" s="2" t="s">
        <v>10</v>
      </c>
      <c r="D511" s="248" t="s">
        <v>201</v>
      </c>
      <c r="E511" s="249" t="s">
        <v>487</v>
      </c>
      <c r="F511" s="250" t="s">
        <v>488</v>
      </c>
      <c r="G511" s="2"/>
      <c r="H511" s="541">
        <f t="shared" si="44"/>
        <v>854686</v>
      </c>
      <c r="I511" s="541">
        <f t="shared" si="44"/>
        <v>854686</v>
      </c>
    </row>
    <row r="512" spans="1:9" ht="33.75" customHeight="1" x14ac:dyDescent="0.25">
      <c r="A512" s="3" t="s">
        <v>588</v>
      </c>
      <c r="B512" s="406">
        <v>10</v>
      </c>
      <c r="C512" s="2" t="s">
        <v>10</v>
      </c>
      <c r="D512" s="248" t="s">
        <v>201</v>
      </c>
      <c r="E512" s="249" t="s">
        <v>10</v>
      </c>
      <c r="F512" s="250" t="s">
        <v>488</v>
      </c>
      <c r="G512" s="2"/>
      <c r="H512" s="541">
        <f t="shared" si="44"/>
        <v>854686</v>
      </c>
      <c r="I512" s="541">
        <f t="shared" si="44"/>
        <v>854686</v>
      </c>
    </row>
    <row r="513" spans="1:9" ht="18.75" customHeight="1" x14ac:dyDescent="0.25">
      <c r="A513" s="3" t="s">
        <v>176</v>
      </c>
      <c r="B513" s="406">
        <v>10</v>
      </c>
      <c r="C513" s="2" t="s">
        <v>10</v>
      </c>
      <c r="D513" s="248" t="s">
        <v>201</v>
      </c>
      <c r="E513" s="249" t="s">
        <v>10</v>
      </c>
      <c r="F513" s="250" t="s">
        <v>974</v>
      </c>
      <c r="G513" s="2"/>
      <c r="H513" s="541">
        <f t="shared" si="44"/>
        <v>854686</v>
      </c>
      <c r="I513" s="541">
        <f t="shared" si="44"/>
        <v>854686</v>
      </c>
    </row>
    <row r="514" spans="1:9" ht="17.25" customHeight="1" x14ac:dyDescent="0.25">
      <c r="A514" s="3" t="s">
        <v>40</v>
      </c>
      <c r="B514" s="406">
        <v>10</v>
      </c>
      <c r="C514" s="2" t="s">
        <v>10</v>
      </c>
      <c r="D514" s="248" t="s">
        <v>201</v>
      </c>
      <c r="E514" s="249" t="s">
        <v>10</v>
      </c>
      <c r="F514" s="250" t="s">
        <v>974</v>
      </c>
      <c r="G514" s="2" t="s">
        <v>39</v>
      </c>
      <c r="H514" s="542">
        <f>SUM(прил10!I306)</f>
        <v>854686</v>
      </c>
      <c r="I514" s="542">
        <f>SUM(прил10!J306)</f>
        <v>854686</v>
      </c>
    </row>
    <row r="515" spans="1:9" ht="15.75" x14ac:dyDescent="0.25">
      <c r="A515" s="88" t="s">
        <v>41</v>
      </c>
      <c r="B515" s="40">
        <v>10</v>
      </c>
      <c r="C515" s="23" t="s">
        <v>15</v>
      </c>
      <c r="D515" s="242"/>
      <c r="E515" s="243"/>
      <c r="F515" s="244"/>
      <c r="G515" s="22"/>
      <c r="H515" s="547">
        <f>SUM(H516,H532,H547,H574)</f>
        <v>14929938</v>
      </c>
      <c r="I515" s="547">
        <f>SUM(I516,I532,I547,I574)</f>
        <v>14929938</v>
      </c>
    </row>
    <row r="516" spans="1:9" ht="31.5" x14ac:dyDescent="0.25">
      <c r="A516" s="27" t="s">
        <v>164</v>
      </c>
      <c r="B516" s="28" t="s">
        <v>57</v>
      </c>
      <c r="C516" s="28" t="s">
        <v>15</v>
      </c>
      <c r="D516" s="245" t="s">
        <v>245</v>
      </c>
      <c r="E516" s="246" t="s">
        <v>487</v>
      </c>
      <c r="F516" s="247" t="s">
        <v>488</v>
      </c>
      <c r="G516" s="28"/>
      <c r="H516" s="540">
        <f>SUM(H517,H522,H527)</f>
        <v>1042276</v>
      </c>
      <c r="I516" s="540">
        <f>SUM(I517,I522,I527)</f>
        <v>1042276</v>
      </c>
    </row>
    <row r="517" spans="1:9" ht="33.75" customHeight="1" x14ac:dyDescent="0.25">
      <c r="A517" s="86" t="s">
        <v>171</v>
      </c>
      <c r="B517" s="54">
        <v>10</v>
      </c>
      <c r="C517" s="44" t="s">
        <v>15</v>
      </c>
      <c r="D517" s="287" t="s">
        <v>248</v>
      </c>
      <c r="E517" s="288" t="s">
        <v>487</v>
      </c>
      <c r="F517" s="289" t="s">
        <v>488</v>
      </c>
      <c r="G517" s="44"/>
      <c r="H517" s="541">
        <f>SUM(H518)</f>
        <v>424699</v>
      </c>
      <c r="I517" s="541">
        <f>SUM(I518)</f>
        <v>424699</v>
      </c>
    </row>
    <row r="518" spans="1:9" ht="20.25" customHeight="1" x14ac:dyDescent="0.25">
      <c r="A518" s="86" t="s">
        <v>577</v>
      </c>
      <c r="B518" s="54">
        <v>10</v>
      </c>
      <c r="C518" s="44" t="s">
        <v>15</v>
      </c>
      <c r="D518" s="287" t="s">
        <v>248</v>
      </c>
      <c r="E518" s="288" t="s">
        <v>10</v>
      </c>
      <c r="F518" s="289" t="s">
        <v>488</v>
      </c>
      <c r="G518" s="44"/>
      <c r="H518" s="541">
        <f>SUM(H519)</f>
        <v>424699</v>
      </c>
      <c r="I518" s="541">
        <f>SUM(I519)</f>
        <v>424699</v>
      </c>
    </row>
    <row r="519" spans="1:9" ht="32.25" customHeight="1" x14ac:dyDescent="0.25">
      <c r="A519" s="86" t="s">
        <v>177</v>
      </c>
      <c r="B519" s="54">
        <v>10</v>
      </c>
      <c r="C519" s="44" t="s">
        <v>15</v>
      </c>
      <c r="D519" s="287" t="s">
        <v>248</v>
      </c>
      <c r="E519" s="288" t="s">
        <v>587</v>
      </c>
      <c r="F519" s="289" t="s">
        <v>589</v>
      </c>
      <c r="G519" s="44"/>
      <c r="H519" s="541">
        <f>SUM(H520:H521)</f>
        <v>424699</v>
      </c>
      <c r="I519" s="541">
        <f>SUM(I520:I521)</f>
        <v>424699</v>
      </c>
    </row>
    <row r="520" spans="1:9" ht="31.5" x14ac:dyDescent="0.25">
      <c r="A520" s="91" t="s">
        <v>673</v>
      </c>
      <c r="B520" s="54">
        <v>10</v>
      </c>
      <c r="C520" s="44" t="s">
        <v>15</v>
      </c>
      <c r="D520" s="287" t="s">
        <v>248</v>
      </c>
      <c r="E520" s="288" t="s">
        <v>587</v>
      </c>
      <c r="F520" s="289" t="s">
        <v>589</v>
      </c>
      <c r="G520" s="44" t="s">
        <v>16</v>
      </c>
      <c r="H520" s="543">
        <f>SUM(прил10!I667)</f>
        <v>2600</v>
      </c>
      <c r="I520" s="543">
        <f>SUM(прил10!J667)</f>
        <v>2600</v>
      </c>
    </row>
    <row r="521" spans="1:9" ht="15.75" x14ac:dyDescent="0.25">
      <c r="A521" s="3" t="s">
        <v>40</v>
      </c>
      <c r="B521" s="54">
        <v>10</v>
      </c>
      <c r="C521" s="44" t="s">
        <v>15</v>
      </c>
      <c r="D521" s="287" t="s">
        <v>248</v>
      </c>
      <c r="E521" s="288" t="s">
        <v>587</v>
      </c>
      <c r="F521" s="289" t="s">
        <v>589</v>
      </c>
      <c r="G521" s="44" t="s">
        <v>39</v>
      </c>
      <c r="H521" s="543">
        <f>SUM(прил10!I668)</f>
        <v>422099</v>
      </c>
      <c r="I521" s="543">
        <f>SUM(прил10!J668)</f>
        <v>422099</v>
      </c>
    </row>
    <row r="522" spans="1:9" ht="33" customHeight="1" x14ac:dyDescent="0.25">
      <c r="A522" s="3" t="s">
        <v>172</v>
      </c>
      <c r="B522" s="54">
        <v>10</v>
      </c>
      <c r="C522" s="44" t="s">
        <v>15</v>
      </c>
      <c r="D522" s="287" t="s">
        <v>578</v>
      </c>
      <c r="E522" s="288" t="s">
        <v>487</v>
      </c>
      <c r="F522" s="289" t="s">
        <v>488</v>
      </c>
      <c r="G522" s="44"/>
      <c r="H522" s="541">
        <f>SUM(H523)</f>
        <v>457577</v>
      </c>
      <c r="I522" s="541">
        <f>SUM(I523)</f>
        <v>457577</v>
      </c>
    </row>
    <row r="523" spans="1:9" ht="18.75" customHeight="1" x14ac:dyDescent="0.25">
      <c r="A523" s="3" t="s">
        <v>579</v>
      </c>
      <c r="B523" s="54">
        <v>10</v>
      </c>
      <c r="C523" s="44" t="s">
        <v>15</v>
      </c>
      <c r="D523" s="287" t="s">
        <v>249</v>
      </c>
      <c r="E523" s="288" t="s">
        <v>10</v>
      </c>
      <c r="F523" s="289" t="s">
        <v>488</v>
      </c>
      <c r="G523" s="44"/>
      <c r="H523" s="541">
        <f>SUM(H524)</f>
        <v>457577</v>
      </c>
      <c r="I523" s="541">
        <f>SUM(I524)</f>
        <v>457577</v>
      </c>
    </row>
    <row r="524" spans="1:9" ht="33" customHeight="1" x14ac:dyDescent="0.25">
      <c r="A524" s="86" t="s">
        <v>177</v>
      </c>
      <c r="B524" s="54">
        <v>10</v>
      </c>
      <c r="C524" s="44" t="s">
        <v>15</v>
      </c>
      <c r="D524" s="287" t="s">
        <v>249</v>
      </c>
      <c r="E524" s="288" t="s">
        <v>587</v>
      </c>
      <c r="F524" s="289" t="s">
        <v>589</v>
      </c>
      <c r="G524" s="44"/>
      <c r="H524" s="541">
        <f>SUM(H525:H526)</f>
        <v>457577</v>
      </c>
      <c r="I524" s="541">
        <f>SUM(I525:I526)</f>
        <v>457577</v>
      </c>
    </row>
    <row r="525" spans="1:9" ht="31.5" x14ac:dyDescent="0.25">
      <c r="A525" s="91" t="s">
        <v>673</v>
      </c>
      <c r="B525" s="54">
        <v>10</v>
      </c>
      <c r="C525" s="44" t="s">
        <v>15</v>
      </c>
      <c r="D525" s="287" t="s">
        <v>249</v>
      </c>
      <c r="E525" s="288" t="s">
        <v>587</v>
      </c>
      <c r="F525" s="289" t="s">
        <v>589</v>
      </c>
      <c r="G525" s="44" t="s">
        <v>16</v>
      </c>
      <c r="H525" s="543">
        <f>SUM(прил10!I672)</f>
        <v>2500</v>
      </c>
      <c r="I525" s="543">
        <f>SUM(прил10!J672)</f>
        <v>2500</v>
      </c>
    </row>
    <row r="526" spans="1:9" ht="15.75" x14ac:dyDescent="0.25">
      <c r="A526" s="3" t="s">
        <v>40</v>
      </c>
      <c r="B526" s="54">
        <v>10</v>
      </c>
      <c r="C526" s="44" t="s">
        <v>15</v>
      </c>
      <c r="D526" s="287" t="s">
        <v>249</v>
      </c>
      <c r="E526" s="288" t="s">
        <v>587</v>
      </c>
      <c r="F526" s="289" t="s">
        <v>589</v>
      </c>
      <c r="G526" s="44" t="s">
        <v>39</v>
      </c>
      <c r="H526" s="543">
        <f>SUM(прил10!I673)</f>
        <v>455077</v>
      </c>
      <c r="I526" s="543">
        <f>SUM(прил10!J673)</f>
        <v>455077</v>
      </c>
    </row>
    <row r="527" spans="1:9" ht="47.25" x14ac:dyDescent="0.25">
      <c r="A527" s="3" t="s">
        <v>165</v>
      </c>
      <c r="B527" s="54">
        <v>10</v>
      </c>
      <c r="C527" s="44" t="s">
        <v>15</v>
      </c>
      <c r="D527" s="287" t="s">
        <v>246</v>
      </c>
      <c r="E527" s="288" t="s">
        <v>487</v>
      </c>
      <c r="F527" s="289" t="s">
        <v>488</v>
      </c>
      <c r="G527" s="44"/>
      <c r="H527" s="541">
        <f>SUM(H528)</f>
        <v>160000</v>
      </c>
      <c r="I527" s="541">
        <f>SUM(I528)</f>
        <v>160000</v>
      </c>
    </row>
    <row r="528" spans="1:9" ht="47.25" x14ac:dyDescent="0.25">
      <c r="A528" s="3" t="s">
        <v>567</v>
      </c>
      <c r="B528" s="54">
        <v>10</v>
      </c>
      <c r="C528" s="44" t="s">
        <v>15</v>
      </c>
      <c r="D528" s="287" t="s">
        <v>246</v>
      </c>
      <c r="E528" s="288" t="s">
        <v>10</v>
      </c>
      <c r="F528" s="289" t="s">
        <v>488</v>
      </c>
      <c r="G528" s="44"/>
      <c r="H528" s="541">
        <f>SUM(H529)</f>
        <v>160000</v>
      </c>
      <c r="I528" s="541">
        <f>SUM(I529)</f>
        <v>160000</v>
      </c>
    </row>
    <row r="529" spans="1:9" ht="63.75" customHeight="1" x14ac:dyDescent="0.25">
      <c r="A529" s="3" t="s">
        <v>591</v>
      </c>
      <c r="B529" s="54">
        <v>10</v>
      </c>
      <c r="C529" s="44" t="s">
        <v>15</v>
      </c>
      <c r="D529" s="287" t="s">
        <v>246</v>
      </c>
      <c r="E529" s="288" t="s">
        <v>10</v>
      </c>
      <c r="F529" s="289" t="s">
        <v>590</v>
      </c>
      <c r="G529" s="44"/>
      <c r="H529" s="541">
        <f>SUM(H530:H531)</f>
        <v>160000</v>
      </c>
      <c r="I529" s="541">
        <f>SUM(I530:I531)</f>
        <v>160000</v>
      </c>
    </row>
    <row r="530" spans="1:9" ht="31.5" x14ac:dyDescent="0.25">
      <c r="A530" s="91" t="s">
        <v>673</v>
      </c>
      <c r="B530" s="54">
        <v>10</v>
      </c>
      <c r="C530" s="44" t="s">
        <v>15</v>
      </c>
      <c r="D530" s="287" t="s">
        <v>246</v>
      </c>
      <c r="E530" s="288" t="s">
        <v>10</v>
      </c>
      <c r="F530" s="289" t="s">
        <v>590</v>
      </c>
      <c r="G530" s="44" t="s">
        <v>16</v>
      </c>
      <c r="H530" s="543">
        <f>SUM(прил10!I677)</f>
        <v>799</v>
      </c>
      <c r="I530" s="543">
        <f>SUM(прил10!J677)</f>
        <v>799</v>
      </c>
    </row>
    <row r="531" spans="1:9" ht="15.75" x14ac:dyDescent="0.25">
      <c r="A531" s="3" t="s">
        <v>40</v>
      </c>
      <c r="B531" s="54">
        <v>10</v>
      </c>
      <c r="C531" s="44" t="s">
        <v>15</v>
      </c>
      <c r="D531" s="287" t="s">
        <v>246</v>
      </c>
      <c r="E531" s="288" t="s">
        <v>10</v>
      </c>
      <c r="F531" s="289" t="s">
        <v>590</v>
      </c>
      <c r="G531" s="44" t="s">
        <v>39</v>
      </c>
      <c r="H531" s="543">
        <f>SUM(прил10!I678)</f>
        <v>159201</v>
      </c>
      <c r="I531" s="543">
        <f>SUM(прил10!J678)</f>
        <v>159201</v>
      </c>
    </row>
    <row r="532" spans="1:9" ht="33" customHeight="1" x14ac:dyDescent="0.25">
      <c r="A532" s="76" t="s">
        <v>124</v>
      </c>
      <c r="B532" s="30">
        <v>10</v>
      </c>
      <c r="C532" s="28" t="s">
        <v>15</v>
      </c>
      <c r="D532" s="245" t="s">
        <v>199</v>
      </c>
      <c r="E532" s="246" t="s">
        <v>487</v>
      </c>
      <c r="F532" s="247" t="s">
        <v>488</v>
      </c>
      <c r="G532" s="28"/>
      <c r="H532" s="540">
        <f>SUM(H533)</f>
        <v>4410553</v>
      </c>
      <c r="I532" s="540">
        <f>SUM(I533)</f>
        <v>4410553</v>
      </c>
    </row>
    <row r="533" spans="1:9" ht="50.25" customHeight="1" x14ac:dyDescent="0.25">
      <c r="A533" s="3" t="s">
        <v>175</v>
      </c>
      <c r="B533" s="406">
        <v>10</v>
      </c>
      <c r="C533" s="2" t="s">
        <v>15</v>
      </c>
      <c r="D533" s="248" t="s">
        <v>201</v>
      </c>
      <c r="E533" s="249" t="s">
        <v>487</v>
      </c>
      <c r="F533" s="250" t="s">
        <v>488</v>
      </c>
      <c r="G533" s="2"/>
      <c r="H533" s="541">
        <f>SUM(H534)</f>
        <v>4410553</v>
      </c>
      <c r="I533" s="541">
        <f>SUM(I534)</f>
        <v>4410553</v>
      </c>
    </row>
    <row r="534" spans="1:9" ht="33" customHeight="1" x14ac:dyDescent="0.25">
      <c r="A534" s="3" t="s">
        <v>588</v>
      </c>
      <c r="B534" s="406">
        <v>10</v>
      </c>
      <c r="C534" s="2" t="s">
        <v>15</v>
      </c>
      <c r="D534" s="248" t="s">
        <v>201</v>
      </c>
      <c r="E534" s="249" t="s">
        <v>10</v>
      </c>
      <c r="F534" s="250" t="s">
        <v>488</v>
      </c>
      <c r="G534" s="2"/>
      <c r="H534" s="541">
        <f>SUM(H535+H538+H541+H544)</f>
        <v>4410553</v>
      </c>
      <c r="I534" s="541">
        <f>SUM(I535+I538+I541+I544)</f>
        <v>4410553</v>
      </c>
    </row>
    <row r="535" spans="1:9" ht="31.5" customHeight="1" x14ac:dyDescent="0.25">
      <c r="A535" s="86" t="s">
        <v>99</v>
      </c>
      <c r="B535" s="406">
        <v>10</v>
      </c>
      <c r="C535" s="2" t="s">
        <v>15</v>
      </c>
      <c r="D535" s="248" t="s">
        <v>201</v>
      </c>
      <c r="E535" s="249" t="s">
        <v>10</v>
      </c>
      <c r="F535" s="250" t="s">
        <v>593</v>
      </c>
      <c r="G535" s="2"/>
      <c r="H535" s="541">
        <f>SUM(H536:H537)</f>
        <v>41675</v>
      </c>
      <c r="I535" s="541">
        <f>SUM(I536:I537)</f>
        <v>41675</v>
      </c>
    </row>
    <row r="536" spans="1:9" ht="18" customHeight="1" x14ac:dyDescent="0.25">
      <c r="A536" s="91" t="s">
        <v>673</v>
      </c>
      <c r="B536" s="406">
        <v>10</v>
      </c>
      <c r="C536" s="2" t="s">
        <v>15</v>
      </c>
      <c r="D536" s="248" t="s">
        <v>201</v>
      </c>
      <c r="E536" s="249" t="s">
        <v>10</v>
      </c>
      <c r="F536" s="250" t="s">
        <v>593</v>
      </c>
      <c r="G536" s="2" t="s">
        <v>16</v>
      </c>
      <c r="H536" s="543">
        <f>SUM(прил10!I312)</f>
        <v>740</v>
      </c>
      <c r="I536" s="543">
        <f>SUM(прил10!J312)</f>
        <v>740</v>
      </c>
    </row>
    <row r="537" spans="1:9" ht="16.5" customHeight="1" x14ac:dyDescent="0.25">
      <c r="A537" s="3" t="s">
        <v>40</v>
      </c>
      <c r="B537" s="406">
        <v>10</v>
      </c>
      <c r="C537" s="2" t="s">
        <v>15</v>
      </c>
      <c r="D537" s="248" t="s">
        <v>201</v>
      </c>
      <c r="E537" s="249" t="s">
        <v>10</v>
      </c>
      <c r="F537" s="250" t="s">
        <v>593</v>
      </c>
      <c r="G537" s="2" t="s">
        <v>39</v>
      </c>
      <c r="H537" s="542">
        <f>SUM(прил10!I313)</f>
        <v>40935</v>
      </c>
      <c r="I537" s="542">
        <f>SUM(прил10!J313)</f>
        <v>40935</v>
      </c>
    </row>
    <row r="538" spans="1:9" ht="32.25" customHeight="1" x14ac:dyDescent="0.25">
      <c r="A538" s="86" t="s">
        <v>100</v>
      </c>
      <c r="B538" s="406">
        <v>10</v>
      </c>
      <c r="C538" s="2" t="s">
        <v>15</v>
      </c>
      <c r="D538" s="248" t="s">
        <v>201</v>
      </c>
      <c r="E538" s="249" t="s">
        <v>10</v>
      </c>
      <c r="F538" s="250" t="s">
        <v>594</v>
      </c>
      <c r="G538" s="2"/>
      <c r="H538" s="541">
        <f>SUM(H539:H540)</f>
        <v>258081</v>
      </c>
      <c r="I538" s="541">
        <f>SUM(I539:I540)</f>
        <v>258081</v>
      </c>
    </row>
    <row r="539" spans="1:9" s="80" customFormat="1" ht="32.25" customHeight="1" x14ac:dyDescent="0.25">
      <c r="A539" s="91" t="s">
        <v>673</v>
      </c>
      <c r="B539" s="406">
        <v>10</v>
      </c>
      <c r="C539" s="2" t="s">
        <v>15</v>
      </c>
      <c r="D539" s="248" t="s">
        <v>201</v>
      </c>
      <c r="E539" s="249" t="s">
        <v>10</v>
      </c>
      <c r="F539" s="250" t="s">
        <v>594</v>
      </c>
      <c r="G539" s="79" t="s">
        <v>16</v>
      </c>
      <c r="H539" s="546">
        <f>SUM(прил10!I315)</f>
        <v>3650</v>
      </c>
      <c r="I539" s="546">
        <f>SUM(прил10!J315)</f>
        <v>3650</v>
      </c>
    </row>
    <row r="540" spans="1:9" ht="15.75" x14ac:dyDescent="0.25">
      <c r="A540" s="3" t="s">
        <v>40</v>
      </c>
      <c r="B540" s="406">
        <v>10</v>
      </c>
      <c r="C540" s="2" t="s">
        <v>15</v>
      </c>
      <c r="D540" s="248" t="s">
        <v>201</v>
      </c>
      <c r="E540" s="249" t="s">
        <v>10</v>
      </c>
      <c r="F540" s="250" t="s">
        <v>594</v>
      </c>
      <c r="G540" s="2" t="s">
        <v>39</v>
      </c>
      <c r="H540" s="543">
        <f>SUM(прил10!I316)</f>
        <v>254431</v>
      </c>
      <c r="I540" s="543">
        <f>SUM(прил10!J316)</f>
        <v>254431</v>
      </c>
    </row>
    <row r="541" spans="1:9" ht="15.75" x14ac:dyDescent="0.25">
      <c r="A541" s="85" t="s">
        <v>101</v>
      </c>
      <c r="B541" s="406">
        <v>10</v>
      </c>
      <c r="C541" s="2" t="s">
        <v>15</v>
      </c>
      <c r="D541" s="248" t="s">
        <v>201</v>
      </c>
      <c r="E541" s="249" t="s">
        <v>10</v>
      </c>
      <c r="F541" s="250" t="s">
        <v>595</v>
      </c>
      <c r="G541" s="2"/>
      <c r="H541" s="541">
        <f>SUM(H542:H543)</f>
        <v>3582297</v>
      </c>
      <c r="I541" s="541">
        <f>SUM(I542:I543)</f>
        <v>3582297</v>
      </c>
    </row>
    <row r="542" spans="1:9" ht="31.5" x14ac:dyDescent="0.25">
      <c r="A542" s="91" t="s">
        <v>673</v>
      </c>
      <c r="B542" s="406">
        <v>10</v>
      </c>
      <c r="C542" s="2" t="s">
        <v>15</v>
      </c>
      <c r="D542" s="248" t="s">
        <v>201</v>
      </c>
      <c r="E542" s="249" t="s">
        <v>10</v>
      </c>
      <c r="F542" s="250" t="s">
        <v>595</v>
      </c>
      <c r="G542" s="2" t="s">
        <v>16</v>
      </c>
      <c r="H542" s="543">
        <f>SUM(прил10!I318)</f>
        <v>58300</v>
      </c>
      <c r="I542" s="543">
        <f>SUM(прил10!J318)</f>
        <v>58300</v>
      </c>
    </row>
    <row r="543" spans="1:9" ht="15.75" customHeight="1" x14ac:dyDescent="0.25">
      <c r="A543" s="3" t="s">
        <v>40</v>
      </c>
      <c r="B543" s="406">
        <v>10</v>
      </c>
      <c r="C543" s="2" t="s">
        <v>15</v>
      </c>
      <c r="D543" s="248" t="s">
        <v>201</v>
      </c>
      <c r="E543" s="249" t="s">
        <v>10</v>
      </c>
      <c r="F543" s="250" t="s">
        <v>595</v>
      </c>
      <c r="G543" s="2" t="s">
        <v>39</v>
      </c>
      <c r="H543" s="542">
        <f>SUM(прил10!I319)</f>
        <v>3523997</v>
      </c>
      <c r="I543" s="542">
        <f>SUM(прил10!J319)</f>
        <v>3523997</v>
      </c>
    </row>
    <row r="544" spans="1:9" ht="15.75" x14ac:dyDescent="0.25">
      <c r="A544" s="86" t="s">
        <v>102</v>
      </c>
      <c r="B544" s="406">
        <v>10</v>
      </c>
      <c r="C544" s="2" t="s">
        <v>15</v>
      </c>
      <c r="D544" s="248" t="s">
        <v>201</v>
      </c>
      <c r="E544" s="249" t="s">
        <v>10</v>
      </c>
      <c r="F544" s="250" t="s">
        <v>596</v>
      </c>
      <c r="G544" s="2"/>
      <c r="H544" s="541">
        <f>SUM(H545:H546)</f>
        <v>528500</v>
      </c>
      <c r="I544" s="541">
        <f>SUM(I545:I546)</f>
        <v>528500</v>
      </c>
    </row>
    <row r="545" spans="1:9" ht="31.5" x14ac:dyDescent="0.25">
      <c r="A545" s="91" t="s">
        <v>673</v>
      </c>
      <c r="B545" s="406">
        <v>10</v>
      </c>
      <c r="C545" s="2" t="s">
        <v>15</v>
      </c>
      <c r="D545" s="248" t="s">
        <v>201</v>
      </c>
      <c r="E545" s="249" t="s">
        <v>10</v>
      </c>
      <c r="F545" s="250" t="s">
        <v>596</v>
      </c>
      <c r="G545" s="2" t="s">
        <v>16</v>
      </c>
      <c r="H545" s="543">
        <f>SUM(прил10!I321)</f>
        <v>8500</v>
      </c>
      <c r="I545" s="543">
        <f>SUM(прил10!J321)</f>
        <v>8500</v>
      </c>
    </row>
    <row r="546" spans="1:9" ht="18" customHeight="1" x14ac:dyDescent="0.25">
      <c r="A546" s="3" t="s">
        <v>40</v>
      </c>
      <c r="B546" s="406">
        <v>10</v>
      </c>
      <c r="C546" s="2" t="s">
        <v>15</v>
      </c>
      <c r="D546" s="248" t="s">
        <v>201</v>
      </c>
      <c r="E546" s="249" t="s">
        <v>10</v>
      </c>
      <c r="F546" s="250" t="s">
        <v>596</v>
      </c>
      <c r="G546" s="2" t="s">
        <v>39</v>
      </c>
      <c r="H546" s="543">
        <f>SUM(прил10!I322)</f>
        <v>520000</v>
      </c>
      <c r="I546" s="543">
        <f>SUM(прил10!J322)</f>
        <v>520000</v>
      </c>
    </row>
    <row r="547" spans="1:9" ht="30" customHeight="1" x14ac:dyDescent="0.25">
      <c r="A547" s="76" t="s">
        <v>155</v>
      </c>
      <c r="B547" s="30">
        <v>10</v>
      </c>
      <c r="C547" s="28" t="s">
        <v>15</v>
      </c>
      <c r="D547" s="245" t="s">
        <v>552</v>
      </c>
      <c r="E547" s="246" t="s">
        <v>487</v>
      </c>
      <c r="F547" s="247" t="s">
        <v>488</v>
      </c>
      <c r="G547" s="28"/>
      <c r="H547" s="540">
        <f>SUM(H548,H565)</f>
        <v>9477109</v>
      </c>
      <c r="I547" s="540">
        <f>SUM(I548,I565)</f>
        <v>9477109</v>
      </c>
    </row>
    <row r="548" spans="1:9" ht="48" customHeight="1" x14ac:dyDescent="0.25">
      <c r="A548" s="86" t="s">
        <v>156</v>
      </c>
      <c r="B548" s="406">
        <v>10</v>
      </c>
      <c r="C548" s="2" t="s">
        <v>15</v>
      </c>
      <c r="D548" s="248" t="s">
        <v>239</v>
      </c>
      <c r="E548" s="249" t="s">
        <v>487</v>
      </c>
      <c r="F548" s="250" t="s">
        <v>488</v>
      </c>
      <c r="G548" s="2"/>
      <c r="H548" s="541">
        <f>SUM(H549+H557)</f>
        <v>9329385</v>
      </c>
      <c r="I548" s="541">
        <f>SUM(I549+I557)</f>
        <v>9329385</v>
      </c>
    </row>
    <row r="549" spans="1:9" ht="18" customHeight="1" x14ac:dyDescent="0.25">
      <c r="A549" s="86" t="s">
        <v>553</v>
      </c>
      <c r="B549" s="406">
        <v>10</v>
      </c>
      <c r="C549" s="2" t="s">
        <v>15</v>
      </c>
      <c r="D549" s="248" t="s">
        <v>239</v>
      </c>
      <c r="E549" s="249" t="s">
        <v>10</v>
      </c>
      <c r="F549" s="250" t="s">
        <v>488</v>
      </c>
      <c r="G549" s="2"/>
      <c r="H549" s="541">
        <f>SUM(H550+H552+H555)</f>
        <v>1089734</v>
      </c>
      <c r="I549" s="541">
        <f>SUM(I550+I552+I555)</f>
        <v>1089734</v>
      </c>
    </row>
    <row r="550" spans="1:9" ht="31.5" hidden="1" customHeight="1" x14ac:dyDescent="0.25">
      <c r="A550" s="104" t="s">
        <v>696</v>
      </c>
      <c r="B550" s="406">
        <v>10</v>
      </c>
      <c r="C550" s="2" t="s">
        <v>15</v>
      </c>
      <c r="D550" s="248" t="s">
        <v>239</v>
      </c>
      <c r="E550" s="249" t="s">
        <v>10</v>
      </c>
      <c r="F550" s="250" t="s">
        <v>695</v>
      </c>
      <c r="G550" s="2"/>
      <c r="H550" s="541">
        <f>SUM(H551)</f>
        <v>0</v>
      </c>
      <c r="I550" s="541">
        <f>SUM(I551)</f>
        <v>0</v>
      </c>
    </row>
    <row r="551" spans="1:9" ht="18" hidden="1" customHeight="1" x14ac:dyDescent="0.25">
      <c r="A551" s="62" t="s">
        <v>40</v>
      </c>
      <c r="B551" s="406">
        <v>10</v>
      </c>
      <c r="C551" s="2" t="s">
        <v>15</v>
      </c>
      <c r="D551" s="248" t="s">
        <v>239</v>
      </c>
      <c r="E551" s="249" t="s">
        <v>10</v>
      </c>
      <c r="F551" s="250" t="s">
        <v>695</v>
      </c>
      <c r="G551" s="2" t="s">
        <v>39</v>
      </c>
      <c r="H551" s="543">
        <f>SUM(прил10!I534)</f>
        <v>0</v>
      </c>
      <c r="I551" s="543">
        <f>SUM(прил10!J534)</f>
        <v>0</v>
      </c>
    </row>
    <row r="552" spans="1:9" ht="63" customHeight="1" x14ac:dyDescent="0.25">
      <c r="A552" s="3" t="s">
        <v>108</v>
      </c>
      <c r="B552" s="406">
        <v>10</v>
      </c>
      <c r="C552" s="2" t="s">
        <v>15</v>
      </c>
      <c r="D552" s="248" t="s">
        <v>239</v>
      </c>
      <c r="E552" s="249" t="s">
        <v>10</v>
      </c>
      <c r="F552" s="250" t="s">
        <v>590</v>
      </c>
      <c r="G552" s="2"/>
      <c r="H552" s="541">
        <f>SUM(H553:H554)</f>
        <v>1020000</v>
      </c>
      <c r="I552" s="541">
        <f>SUM(I553:I554)</f>
        <v>1020000</v>
      </c>
    </row>
    <row r="553" spans="1:9" ht="33" customHeight="1" x14ac:dyDescent="0.25">
      <c r="A553" s="91" t="s">
        <v>673</v>
      </c>
      <c r="B553" s="406">
        <v>10</v>
      </c>
      <c r="C553" s="2" t="s">
        <v>15</v>
      </c>
      <c r="D553" s="248" t="s">
        <v>239</v>
      </c>
      <c r="E553" s="249" t="s">
        <v>10</v>
      </c>
      <c r="F553" s="250" t="s">
        <v>590</v>
      </c>
      <c r="G553" s="2" t="s">
        <v>16</v>
      </c>
      <c r="H553" s="543">
        <f>SUM(прил10!I536)</f>
        <v>4787</v>
      </c>
      <c r="I553" s="543">
        <f>SUM(прил10!J536)</f>
        <v>4787</v>
      </c>
    </row>
    <row r="554" spans="1:9" ht="16.5" customHeight="1" x14ac:dyDescent="0.25">
      <c r="A554" s="3" t="s">
        <v>40</v>
      </c>
      <c r="B554" s="406">
        <v>10</v>
      </c>
      <c r="C554" s="2" t="s">
        <v>15</v>
      </c>
      <c r="D554" s="248" t="s">
        <v>239</v>
      </c>
      <c r="E554" s="249" t="s">
        <v>10</v>
      </c>
      <c r="F554" s="250" t="s">
        <v>590</v>
      </c>
      <c r="G554" s="2" t="s">
        <v>39</v>
      </c>
      <c r="H554" s="543">
        <f>SUM(прил10!I537)</f>
        <v>1015213</v>
      </c>
      <c r="I554" s="543">
        <f>SUM(прил10!J537)</f>
        <v>1015213</v>
      </c>
    </row>
    <row r="555" spans="1:9" ht="16.5" customHeight="1" x14ac:dyDescent="0.25">
      <c r="A555" s="3" t="s">
        <v>558</v>
      </c>
      <c r="B555" s="406">
        <v>10</v>
      </c>
      <c r="C555" s="2" t="s">
        <v>15</v>
      </c>
      <c r="D555" s="248" t="s">
        <v>239</v>
      </c>
      <c r="E555" s="249" t="s">
        <v>10</v>
      </c>
      <c r="F555" s="250" t="s">
        <v>559</v>
      </c>
      <c r="G555" s="2"/>
      <c r="H555" s="541">
        <f>SUM(H556)</f>
        <v>69734</v>
      </c>
      <c r="I555" s="541">
        <f>SUM(I556)</f>
        <v>69734</v>
      </c>
    </row>
    <row r="556" spans="1:9" ht="16.5" customHeight="1" x14ac:dyDescent="0.25">
      <c r="A556" s="3" t="s">
        <v>40</v>
      </c>
      <c r="B556" s="406">
        <v>10</v>
      </c>
      <c r="C556" s="2" t="s">
        <v>15</v>
      </c>
      <c r="D556" s="248" t="s">
        <v>239</v>
      </c>
      <c r="E556" s="249" t="s">
        <v>10</v>
      </c>
      <c r="F556" s="250" t="s">
        <v>559</v>
      </c>
      <c r="G556" s="2" t="s">
        <v>39</v>
      </c>
      <c r="H556" s="543">
        <f>SUM(прил10!I539)</f>
        <v>69734</v>
      </c>
      <c r="I556" s="543">
        <f>SUM(прил10!J539)</f>
        <v>69734</v>
      </c>
    </row>
    <row r="557" spans="1:9" ht="16.5" customHeight="1" x14ac:dyDescent="0.25">
      <c r="A557" s="3" t="s">
        <v>564</v>
      </c>
      <c r="B557" s="406">
        <v>10</v>
      </c>
      <c r="C557" s="2" t="s">
        <v>15</v>
      </c>
      <c r="D557" s="248" t="s">
        <v>239</v>
      </c>
      <c r="E557" s="249" t="s">
        <v>12</v>
      </c>
      <c r="F557" s="250" t="s">
        <v>488</v>
      </c>
      <c r="G557" s="2"/>
      <c r="H557" s="541">
        <f>SUM(H558+H560+H563)</f>
        <v>8239651</v>
      </c>
      <c r="I557" s="541">
        <f>SUM(I558+I560+I563)</f>
        <v>8239651</v>
      </c>
    </row>
    <row r="558" spans="1:9" ht="31.5" hidden="1" customHeight="1" x14ac:dyDescent="0.25">
      <c r="A558" s="104" t="s">
        <v>696</v>
      </c>
      <c r="B558" s="406">
        <v>10</v>
      </c>
      <c r="C558" s="2" t="s">
        <v>15</v>
      </c>
      <c r="D558" s="248" t="s">
        <v>239</v>
      </c>
      <c r="E558" s="249" t="s">
        <v>12</v>
      </c>
      <c r="F558" s="250" t="s">
        <v>695</v>
      </c>
      <c r="G558" s="2"/>
      <c r="H558" s="541">
        <f>SUM(H559)</f>
        <v>0</v>
      </c>
      <c r="I558" s="541">
        <f>SUM(I559)</f>
        <v>0</v>
      </c>
    </row>
    <row r="559" spans="1:9" ht="16.5" hidden="1" customHeight="1" x14ac:dyDescent="0.25">
      <c r="A559" s="62" t="s">
        <v>40</v>
      </c>
      <c r="B559" s="406">
        <v>10</v>
      </c>
      <c r="C559" s="2" t="s">
        <v>15</v>
      </c>
      <c r="D559" s="248" t="s">
        <v>239</v>
      </c>
      <c r="E559" s="249" t="s">
        <v>12</v>
      </c>
      <c r="F559" s="250" t="s">
        <v>695</v>
      </c>
      <c r="G559" s="2" t="s">
        <v>39</v>
      </c>
      <c r="H559" s="543">
        <f>SUM(прил10!I542)</f>
        <v>0</v>
      </c>
      <c r="I559" s="543">
        <f>SUM(прил10!J542)</f>
        <v>0</v>
      </c>
    </row>
    <row r="560" spans="1:9" ht="63" customHeight="1" x14ac:dyDescent="0.25">
      <c r="A560" s="3" t="s">
        <v>108</v>
      </c>
      <c r="B560" s="406">
        <v>10</v>
      </c>
      <c r="C560" s="2" t="s">
        <v>15</v>
      </c>
      <c r="D560" s="248" t="s">
        <v>239</v>
      </c>
      <c r="E560" s="249" t="s">
        <v>12</v>
      </c>
      <c r="F560" s="250" t="s">
        <v>590</v>
      </c>
      <c r="G560" s="2"/>
      <c r="H560" s="541">
        <f>SUM(H561:H562)</f>
        <v>8160090</v>
      </c>
      <c r="I560" s="541">
        <f>SUM(I561:I562)</f>
        <v>8160090</v>
      </c>
    </row>
    <row r="561" spans="1:9" ht="34.5" customHeight="1" x14ac:dyDescent="0.25">
      <c r="A561" s="91" t="s">
        <v>673</v>
      </c>
      <c r="B561" s="406">
        <v>10</v>
      </c>
      <c r="C561" s="2" t="s">
        <v>15</v>
      </c>
      <c r="D561" s="248" t="s">
        <v>239</v>
      </c>
      <c r="E561" s="249" t="s">
        <v>12</v>
      </c>
      <c r="F561" s="250" t="s">
        <v>590</v>
      </c>
      <c r="G561" s="2" t="s">
        <v>16</v>
      </c>
      <c r="H561" s="543">
        <f>SUM(прил10!I544)</f>
        <v>31737</v>
      </c>
      <c r="I561" s="543">
        <f>SUM(прил10!J544)</f>
        <v>31737</v>
      </c>
    </row>
    <row r="562" spans="1:9" ht="16.5" customHeight="1" x14ac:dyDescent="0.25">
      <c r="A562" s="3" t="s">
        <v>40</v>
      </c>
      <c r="B562" s="406">
        <v>10</v>
      </c>
      <c r="C562" s="2" t="s">
        <v>15</v>
      </c>
      <c r="D562" s="248" t="s">
        <v>239</v>
      </c>
      <c r="E562" s="249" t="s">
        <v>12</v>
      </c>
      <c r="F562" s="250" t="s">
        <v>590</v>
      </c>
      <c r="G562" s="2" t="s">
        <v>39</v>
      </c>
      <c r="H562" s="543">
        <f>SUM(прил10!I545)</f>
        <v>8128353</v>
      </c>
      <c r="I562" s="543">
        <f>SUM(прил10!J545)</f>
        <v>8128353</v>
      </c>
    </row>
    <row r="563" spans="1:9" ht="32.25" customHeight="1" x14ac:dyDescent="0.25">
      <c r="A563" s="3" t="s">
        <v>558</v>
      </c>
      <c r="B563" s="406">
        <v>10</v>
      </c>
      <c r="C563" s="2" t="s">
        <v>15</v>
      </c>
      <c r="D563" s="248" t="s">
        <v>239</v>
      </c>
      <c r="E563" s="249" t="s">
        <v>12</v>
      </c>
      <c r="F563" s="250" t="s">
        <v>559</v>
      </c>
      <c r="G563" s="2"/>
      <c r="H563" s="541">
        <f>SUM(H564)</f>
        <v>79561</v>
      </c>
      <c r="I563" s="541">
        <f>SUM(I564)</f>
        <v>79561</v>
      </c>
    </row>
    <row r="564" spans="1:9" ht="16.5" customHeight="1" x14ac:dyDescent="0.25">
      <c r="A564" s="3" t="s">
        <v>40</v>
      </c>
      <c r="B564" s="406">
        <v>10</v>
      </c>
      <c r="C564" s="2" t="s">
        <v>15</v>
      </c>
      <c r="D564" s="248" t="s">
        <v>239</v>
      </c>
      <c r="E564" s="249" t="s">
        <v>12</v>
      </c>
      <c r="F564" s="250" t="s">
        <v>559</v>
      </c>
      <c r="G564" s="2" t="s">
        <v>39</v>
      </c>
      <c r="H564" s="543">
        <f>SUM(прил10!I547)</f>
        <v>79561</v>
      </c>
      <c r="I564" s="543">
        <f>SUM(прил10!J547)</f>
        <v>79561</v>
      </c>
    </row>
    <row r="565" spans="1:9" ht="48.75" customHeight="1" x14ac:dyDescent="0.25">
      <c r="A565" s="3" t="s">
        <v>160</v>
      </c>
      <c r="B565" s="406">
        <v>10</v>
      </c>
      <c r="C565" s="2" t="s">
        <v>15</v>
      </c>
      <c r="D565" s="248" t="s">
        <v>240</v>
      </c>
      <c r="E565" s="249" t="s">
        <v>487</v>
      </c>
      <c r="F565" s="250" t="s">
        <v>488</v>
      </c>
      <c r="G565" s="2"/>
      <c r="H565" s="541">
        <f>SUM(H566)</f>
        <v>147724</v>
      </c>
      <c r="I565" s="541">
        <f>SUM(I566)</f>
        <v>147724</v>
      </c>
    </row>
    <row r="566" spans="1:9" ht="32.25" customHeight="1" x14ac:dyDescent="0.25">
      <c r="A566" s="3" t="s">
        <v>568</v>
      </c>
      <c r="B566" s="406">
        <v>10</v>
      </c>
      <c r="C566" s="2" t="s">
        <v>15</v>
      </c>
      <c r="D566" s="248" t="s">
        <v>240</v>
      </c>
      <c r="E566" s="249" t="s">
        <v>10</v>
      </c>
      <c r="F566" s="250" t="s">
        <v>488</v>
      </c>
      <c r="G566" s="2"/>
      <c r="H566" s="541">
        <f>SUM(H567+H569+H572)</f>
        <v>147724</v>
      </c>
      <c r="I566" s="541">
        <f>SUM(I567+I569+I572)</f>
        <v>147724</v>
      </c>
    </row>
    <row r="567" spans="1:9" ht="32.25" hidden="1" customHeight="1" x14ac:dyDescent="0.25">
      <c r="A567" s="104" t="s">
        <v>696</v>
      </c>
      <c r="B567" s="406">
        <v>10</v>
      </c>
      <c r="C567" s="2" t="s">
        <v>15</v>
      </c>
      <c r="D567" s="248" t="s">
        <v>240</v>
      </c>
      <c r="E567" s="249" t="s">
        <v>10</v>
      </c>
      <c r="F567" s="250" t="s">
        <v>695</v>
      </c>
      <c r="G567" s="2"/>
      <c r="H567" s="541">
        <f>SUM(H568)</f>
        <v>0</v>
      </c>
      <c r="I567" s="541">
        <f>SUM(I568)</f>
        <v>0</v>
      </c>
    </row>
    <row r="568" spans="1:9" ht="18.75" hidden="1" customHeight="1" x14ac:dyDescent="0.25">
      <c r="A568" s="62" t="s">
        <v>40</v>
      </c>
      <c r="B568" s="406">
        <v>10</v>
      </c>
      <c r="C568" s="2" t="s">
        <v>15</v>
      </c>
      <c r="D568" s="248" t="s">
        <v>240</v>
      </c>
      <c r="E568" s="249" t="s">
        <v>10</v>
      </c>
      <c r="F568" s="250" t="s">
        <v>695</v>
      </c>
      <c r="G568" s="2" t="s">
        <v>39</v>
      </c>
      <c r="H568" s="543">
        <f>SUM(прил10!I551)</f>
        <v>0</v>
      </c>
      <c r="I568" s="543">
        <f>SUM(прил10!J551)</f>
        <v>0</v>
      </c>
    </row>
    <row r="569" spans="1:9" ht="64.5" customHeight="1" x14ac:dyDescent="0.25">
      <c r="A569" s="3" t="s">
        <v>108</v>
      </c>
      <c r="B569" s="406">
        <v>10</v>
      </c>
      <c r="C569" s="2" t="s">
        <v>15</v>
      </c>
      <c r="D569" s="248" t="s">
        <v>240</v>
      </c>
      <c r="E569" s="249" t="s">
        <v>10</v>
      </c>
      <c r="F569" s="250" t="s">
        <v>590</v>
      </c>
      <c r="G569" s="2"/>
      <c r="H569" s="541">
        <f>SUM(H570:H571)</f>
        <v>125300</v>
      </c>
      <c r="I569" s="541">
        <f>SUM(I570:I571)</f>
        <v>125300</v>
      </c>
    </row>
    <row r="570" spans="1:9" ht="33" hidden="1" customHeight="1" x14ac:dyDescent="0.25">
      <c r="A570" s="91" t="s">
        <v>673</v>
      </c>
      <c r="B570" s="406">
        <v>10</v>
      </c>
      <c r="C570" s="2" t="s">
        <v>15</v>
      </c>
      <c r="D570" s="120" t="s">
        <v>240</v>
      </c>
      <c r="E570" s="342" t="s">
        <v>10</v>
      </c>
      <c r="F570" s="338" t="s">
        <v>590</v>
      </c>
      <c r="G570" s="2" t="s">
        <v>16</v>
      </c>
      <c r="H570" s="543">
        <f>SUM(прил10!I553)</f>
        <v>0</v>
      </c>
      <c r="I570" s="543">
        <f>SUM(прил10!J553)</f>
        <v>0</v>
      </c>
    </row>
    <row r="571" spans="1:9" ht="17.25" customHeight="1" x14ac:dyDescent="0.25">
      <c r="A571" s="3" t="s">
        <v>40</v>
      </c>
      <c r="B571" s="406">
        <v>10</v>
      </c>
      <c r="C571" s="2" t="s">
        <v>15</v>
      </c>
      <c r="D571" s="248" t="s">
        <v>240</v>
      </c>
      <c r="E571" s="340" t="s">
        <v>10</v>
      </c>
      <c r="F571" s="250" t="s">
        <v>590</v>
      </c>
      <c r="G571" s="2" t="s">
        <v>39</v>
      </c>
      <c r="H571" s="543">
        <f>SUM(прил10!I554)</f>
        <v>125300</v>
      </c>
      <c r="I571" s="543">
        <f>SUM(прил10!J554)</f>
        <v>125300</v>
      </c>
    </row>
    <row r="572" spans="1:9" ht="31.5" x14ac:dyDescent="0.25">
      <c r="A572" s="3" t="s">
        <v>558</v>
      </c>
      <c r="B572" s="406">
        <v>10</v>
      </c>
      <c r="C572" s="2" t="s">
        <v>15</v>
      </c>
      <c r="D572" s="248" t="s">
        <v>240</v>
      </c>
      <c r="E572" s="249" t="s">
        <v>10</v>
      </c>
      <c r="F572" s="250" t="s">
        <v>559</v>
      </c>
      <c r="G572" s="2"/>
      <c r="H572" s="541">
        <f>SUM(H573)</f>
        <v>22424</v>
      </c>
      <c r="I572" s="541">
        <f>SUM(I573)</f>
        <v>22424</v>
      </c>
    </row>
    <row r="573" spans="1:9" ht="15.75" x14ac:dyDescent="0.25">
      <c r="A573" s="3" t="s">
        <v>40</v>
      </c>
      <c r="B573" s="406">
        <v>10</v>
      </c>
      <c r="C573" s="2" t="s">
        <v>15</v>
      </c>
      <c r="D573" s="248" t="s">
        <v>240</v>
      </c>
      <c r="E573" s="249" t="s">
        <v>10</v>
      </c>
      <c r="F573" s="250" t="s">
        <v>559</v>
      </c>
      <c r="G573" s="2" t="s">
        <v>39</v>
      </c>
      <c r="H573" s="543">
        <f>SUM(прил10!I556)</f>
        <v>22424</v>
      </c>
      <c r="I573" s="543">
        <f>SUM(прил10!J556)</f>
        <v>22424</v>
      </c>
    </row>
    <row r="574" spans="1:9" ht="47.25" hidden="1" x14ac:dyDescent="0.25">
      <c r="A574" s="27" t="s">
        <v>197</v>
      </c>
      <c r="B574" s="30">
        <v>10</v>
      </c>
      <c r="C574" s="28" t="s">
        <v>15</v>
      </c>
      <c r="D574" s="245" t="s">
        <v>541</v>
      </c>
      <c r="E574" s="246" t="s">
        <v>487</v>
      </c>
      <c r="F574" s="247" t="s">
        <v>488</v>
      </c>
      <c r="G574" s="28"/>
      <c r="H574" s="540">
        <f>SUM(H575)</f>
        <v>0</v>
      </c>
      <c r="I574" s="540">
        <f>SUM(I575)</f>
        <v>0</v>
      </c>
    </row>
    <row r="575" spans="1:9" ht="78.75" hidden="1" x14ac:dyDescent="0.25">
      <c r="A575" s="3" t="s">
        <v>198</v>
      </c>
      <c r="B575" s="406">
        <v>10</v>
      </c>
      <c r="C575" s="2" t="s">
        <v>15</v>
      </c>
      <c r="D575" s="248" t="s">
        <v>228</v>
      </c>
      <c r="E575" s="249" t="s">
        <v>487</v>
      </c>
      <c r="F575" s="250" t="s">
        <v>488</v>
      </c>
      <c r="G575" s="2"/>
      <c r="H575" s="541">
        <f>SUM(H576)</f>
        <v>0</v>
      </c>
      <c r="I575" s="541">
        <f>SUM(I576)</f>
        <v>0</v>
      </c>
    </row>
    <row r="576" spans="1:9" ht="31.5" hidden="1" x14ac:dyDescent="0.25">
      <c r="A576" s="62" t="s">
        <v>551</v>
      </c>
      <c r="B576" s="406">
        <v>10</v>
      </c>
      <c r="C576" s="2" t="s">
        <v>15</v>
      </c>
      <c r="D576" s="248" t="s">
        <v>228</v>
      </c>
      <c r="E576" s="249" t="s">
        <v>10</v>
      </c>
      <c r="F576" s="250" t="s">
        <v>488</v>
      </c>
      <c r="G576" s="2"/>
      <c r="H576" s="541">
        <f>SUM(H577+H579+H581)</f>
        <v>0</v>
      </c>
      <c r="I576" s="541">
        <f>SUM(I577+I579+I581)</f>
        <v>0</v>
      </c>
    </row>
    <row r="577" spans="1:9" ht="47.25" hidden="1" x14ac:dyDescent="0.25">
      <c r="A577" s="62" t="s">
        <v>692</v>
      </c>
      <c r="B577" s="406">
        <v>10</v>
      </c>
      <c r="C577" s="2" t="s">
        <v>15</v>
      </c>
      <c r="D577" s="248" t="s">
        <v>228</v>
      </c>
      <c r="E577" s="249" t="s">
        <v>10</v>
      </c>
      <c r="F577" s="422" t="s">
        <v>691</v>
      </c>
      <c r="G577" s="2"/>
      <c r="H577" s="541">
        <f>SUM(H578)</f>
        <v>0</v>
      </c>
      <c r="I577" s="541">
        <f>SUM(I578)</f>
        <v>0</v>
      </c>
    </row>
    <row r="578" spans="1:9" ht="15.75" hidden="1" x14ac:dyDescent="0.25">
      <c r="A578" s="62" t="s">
        <v>21</v>
      </c>
      <c r="B578" s="406">
        <v>10</v>
      </c>
      <c r="C578" s="2" t="s">
        <v>15</v>
      </c>
      <c r="D578" s="248" t="s">
        <v>228</v>
      </c>
      <c r="E578" s="249" t="s">
        <v>10</v>
      </c>
      <c r="F578" s="422" t="s">
        <v>691</v>
      </c>
      <c r="G578" s="2" t="s">
        <v>70</v>
      </c>
      <c r="H578" s="543"/>
      <c r="I578" s="543"/>
    </row>
    <row r="579" spans="1:9" ht="15.75" hidden="1" x14ac:dyDescent="0.25">
      <c r="A579" s="62" t="s">
        <v>973</v>
      </c>
      <c r="B579" s="406">
        <v>10</v>
      </c>
      <c r="C579" s="2" t="s">
        <v>15</v>
      </c>
      <c r="D579" s="248" t="s">
        <v>228</v>
      </c>
      <c r="E579" s="249" t="s">
        <v>10</v>
      </c>
      <c r="F579" s="250" t="s">
        <v>972</v>
      </c>
      <c r="G579" s="2"/>
      <c r="H579" s="541">
        <f>SUM(H580)</f>
        <v>0</v>
      </c>
      <c r="I579" s="541">
        <f>SUM(I580)</f>
        <v>0</v>
      </c>
    </row>
    <row r="580" spans="1:9" ht="15.75" hidden="1" x14ac:dyDescent="0.25">
      <c r="A580" s="77" t="s">
        <v>21</v>
      </c>
      <c r="B580" s="406">
        <v>10</v>
      </c>
      <c r="C580" s="2" t="s">
        <v>15</v>
      </c>
      <c r="D580" s="248" t="s">
        <v>228</v>
      </c>
      <c r="E580" s="249" t="s">
        <v>10</v>
      </c>
      <c r="F580" s="250" t="s">
        <v>972</v>
      </c>
      <c r="G580" s="2" t="s">
        <v>70</v>
      </c>
      <c r="H580" s="543">
        <f>SUM(прил10!I261)</f>
        <v>0</v>
      </c>
      <c r="I580" s="543">
        <f>SUM(прил10!J261)</f>
        <v>0</v>
      </c>
    </row>
    <row r="581" spans="1:9" ht="15.75" hidden="1" x14ac:dyDescent="0.25">
      <c r="A581" s="77" t="s">
        <v>936</v>
      </c>
      <c r="B581" s="406">
        <v>10</v>
      </c>
      <c r="C581" s="2" t="s">
        <v>15</v>
      </c>
      <c r="D581" s="248" t="s">
        <v>228</v>
      </c>
      <c r="E581" s="249" t="s">
        <v>10</v>
      </c>
      <c r="F581" s="250" t="s">
        <v>937</v>
      </c>
      <c r="G581" s="2"/>
      <c r="H581" s="541">
        <f>SUM(H582)</f>
        <v>0</v>
      </c>
      <c r="I581" s="541">
        <f>SUM(I582)</f>
        <v>0</v>
      </c>
    </row>
    <row r="582" spans="1:9" ht="15.75" hidden="1" x14ac:dyDescent="0.25">
      <c r="A582" s="77" t="s">
        <v>21</v>
      </c>
      <c r="B582" s="406">
        <v>10</v>
      </c>
      <c r="C582" s="2" t="s">
        <v>15</v>
      </c>
      <c r="D582" s="248" t="s">
        <v>228</v>
      </c>
      <c r="E582" s="249" t="s">
        <v>10</v>
      </c>
      <c r="F582" s="250" t="s">
        <v>937</v>
      </c>
      <c r="G582" s="2" t="s">
        <v>70</v>
      </c>
      <c r="H582" s="543">
        <f>SUM(прил10!I263)</f>
        <v>0</v>
      </c>
      <c r="I582" s="543">
        <f>SUM(прил10!J263)</f>
        <v>0</v>
      </c>
    </row>
    <row r="583" spans="1:9" ht="15.75" x14ac:dyDescent="0.25">
      <c r="A583" s="88" t="s">
        <v>42</v>
      </c>
      <c r="B583" s="40">
        <v>10</v>
      </c>
      <c r="C583" s="23" t="s">
        <v>20</v>
      </c>
      <c r="D583" s="242"/>
      <c r="E583" s="243"/>
      <c r="F583" s="244"/>
      <c r="G583" s="22"/>
      <c r="H583" s="547">
        <f>SUM(H594,H584)</f>
        <v>6575563</v>
      </c>
      <c r="I583" s="547">
        <f>SUM(I594,I584)</f>
        <v>6575563</v>
      </c>
    </row>
    <row r="584" spans="1:9" ht="33.75" customHeight="1" x14ac:dyDescent="0.25">
      <c r="A584" s="76" t="s">
        <v>124</v>
      </c>
      <c r="B584" s="30">
        <v>10</v>
      </c>
      <c r="C584" s="28" t="s">
        <v>20</v>
      </c>
      <c r="D584" s="245" t="s">
        <v>199</v>
      </c>
      <c r="E584" s="246" t="s">
        <v>487</v>
      </c>
      <c r="F584" s="247" t="s">
        <v>488</v>
      </c>
      <c r="G584" s="28"/>
      <c r="H584" s="540">
        <f>SUM(H585+H589)</f>
        <v>5163726</v>
      </c>
      <c r="I584" s="540">
        <f>SUM(I585+I589)</f>
        <v>5163726</v>
      </c>
    </row>
    <row r="585" spans="1:9" ht="33.75" customHeight="1" x14ac:dyDescent="0.25">
      <c r="A585" s="3" t="s">
        <v>175</v>
      </c>
      <c r="B585" s="6">
        <v>10</v>
      </c>
      <c r="C585" s="2" t="s">
        <v>20</v>
      </c>
      <c r="D585" s="248" t="s">
        <v>201</v>
      </c>
      <c r="E585" s="249" t="s">
        <v>487</v>
      </c>
      <c r="F585" s="250" t="s">
        <v>488</v>
      </c>
      <c r="G585" s="2"/>
      <c r="H585" s="541">
        <f>SUM(H586)</f>
        <v>1416940</v>
      </c>
      <c r="I585" s="541">
        <f>SUM(I586)</f>
        <v>1416940</v>
      </c>
    </row>
    <row r="586" spans="1:9" ht="33.75" customHeight="1" x14ac:dyDescent="0.25">
      <c r="A586" s="3" t="s">
        <v>588</v>
      </c>
      <c r="B586" s="6">
        <v>10</v>
      </c>
      <c r="C586" s="2" t="s">
        <v>20</v>
      </c>
      <c r="D586" s="248" t="s">
        <v>201</v>
      </c>
      <c r="E586" s="249" t="s">
        <v>10</v>
      </c>
      <c r="F586" s="250" t="s">
        <v>488</v>
      </c>
      <c r="G586" s="2"/>
      <c r="H586" s="541">
        <f>SUM(H587)</f>
        <v>1416940</v>
      </c>
      <c r="I586" s="541">
        <f>SUM(I587)</f>
        <v>1416940</v>
      </c>
    </row>
    <row r="587" spans="1:9" ht="15" customHeight="1" x14ac:dyDescent="0.25">
      <c r="A587" s="86" t="s">
        <v>711</v>
      </c>
      <c r="B587" s="6">
        <v>10</v>
      </c>
      <c r="C587" s="2" t="s">
        <v>20</v>
      </c>
      <c r="D587" s="248" t="s">
        <v>201</v>
      </c>
      <c r="E587" s="249" t="s">
        <v>10</v>
      </c>
      <c r="F587" s="250" t="s">
        <v>592</v>
      </c>
      <c r="G587" s="2"/>
      <c r="H587" s="541">
        <f>SUM(H588:H588)</f>
        <v>1416940</v>
      </c>
      <c r="I587" s="541">
        <f>SUM(I588:I588)</f>
        <v>1416940</v>
      </c>
    </row>
    <row r="588" spans="1:9" ht="15.75" x14ac:dyDescent="0.25">
      <c r="A588" s="3" t="s">
        <v>40</v>
      </c>
      <c r="B588" s="6">
        <v>10</v>
      </c>
      <c r="C588" s="2" t="s">
        <v>20</v>
      </c>
      <c r="D588" s="248" t="s">
        <v>201</v>
      </c>
      <c r="E588" s="249" t="s">
        <v>10</v>
      </c>
      <c r="F588" s="250" t="s">
        <v>592</v>
      </c>
      <c r="G588" s="2" t="s">
        <v>39</v>
      </c>
      <c r="H588" s="543">
        <f>SUM(прил10!I328)</f>
        <v>1416940</v>
      </c>
      <c r="I588" s="543">
        <f>SUM(прил10!J328)</f>
        <v>1416940</v>
      </c>
    </row>
    <row r="589" spans="1:9" ht="66" customHeight="1" x14ac:dyDescent="0.25">
      <c r="A589" s="3" t="s">
        <v>125</v>
      </c>
      <c r="B589" s="6">
        <v>10</v>
      </c>
      <c r="C589" s="2" t="s">
        <v>20</v>
      </c>
      <c r="D589" s="248" t="s">
        <v>232</v>
      </c>
      <c r="E589" s="249" t="s">
        <v>487</v>
      </c>
      <c r="F589" s="250" t="s">
        <v>488</v>
      </c>
      <c r="G589" s="2"/>
      <c r="H589" s="541">
        <f>SUM(H590)</f>
        <v>3746786</v>
      </c>
      <c r="I589" s="541">
        <f>SUM(I590)</f>
        <v>3746786</v>
      </c>
    </row>
    <row r="590" spans="1:9" ht="34.5" customHeight="1" x14ac:dyDescent="0.25">
      <c r="A590" s="3" t="s">
        <v>495</v>
      </c>
      <c r="B590" s="6">
        <v>10</v>
      </c>
      <c r="C590" s="2" t="s">
        <v>20</v>
      </c>
      <c r="D590" s="248" t="s">
        <v>232</v>
      </c>
      <c r="E590" s="249" t="s">
        <v>10</v>
      </c>
      <c r="F590" s="250" t="s">
        <v>488</v>
      </c>
      <c r="G590" s="2"/>
      <c r="H590" s="541">
        <f>SUM(H591)</f>
        <v>3746786</v>
      </c>
      <c r="I590" s="541">
        <f>SUM(I591)</f>
        <v>3746786</v>
      </c>
    </row>
    <row r="591" spans="1:9" ht="33" customHeight="1" x14ac:dyDescent="0.25">
      <c r="A591" s="3" t="s">
        <v>452</v>
      </c>
      <c r="B591" s="6">
        <v>10</v>
      </c>
      <c r="C591" s="2" t="s">
        <v>20</v>
      </c>
      <c r="D591" s="248" t="s">
        <v>232</v>
      </c>
      <c r="E591" s="249" t="s">
        <v>10</v>
      </c>
      <c r="F591" s="250" t="s">
        <v>597</v>
      </c>
      <c r="G591" s="2"/>
      <c r="H591" s="541">
        <f>SUM(H592:H593)</f>
        <v>3746786</v>
      </c>
      <c r="I591" s="541">
        <f>SUM(I592:I593)</f>
        <v>3746786</v>
      </c>
    </row>
    <row r="592" spans="1:9" ht="33" hidden="1" customHeight="1" x14ac:dyDescent="0.25">
      <c r="A592" s="91" t="s">
        <v>673</v>
      </c>
      <c r="B592" s="6">
        <v>10</v>
      </c>
      <c r="C592" s="2" t="s">
        <v>20</v>
      </c>
      <c r="D592" s="248" t="s">
        <v>232</v>
      </c>
      <c r="E592" s="249" t="s">
        <v>10</v>
      </c>
      <c r="F592" s="250" t="s">
        <v>597</v>
      </c>
      <c r="G592" s="2" t="s">
        <v>16</v>
      </c>
      <c r="H592" s="543"/>
      <c r="I592" s="543"/>
    </row>
    <row r="593" spans="1:9" ht="18" customHeight="1" x14ac:dyDescent="0.25">
      <c r="A593" s="3" t="s">
        <v>40</v>
      </c>
      <c r="B593" s="6">
        <v>10</v>
      </c>
      <c r="C593" s="2" t="s">
        <v>20</v>
      </c>
      <c r="D593" s="248" t="s">
        <v>232</v>
      </c>
      <c r="E593" s="249" t="s">
        <v>10</v>
      </c>
      <c r="F593" s="250" t="s">
        <v>597</v>
      </c>
      <c r="G593" s="2" t="s">
        <v>39</v>
      </c>
      <c r="H593" s="543">
        <f>SUM(прил10!I270)</f>
        <v>3746786</v>
      </c>
      <c r="I593" s="543">
        <f>SUM(прил10!J270)</f>
        <v>3746786</v>
      </c>
    </row>
    <row r="594" spans="1:9" ht="32.25" customHeight="1" x14ac:dyDescent="0.25">
      <c r="A594" s="76" t="s">
        <v>178</v>
      </c>
      <c r="B594" s="30">
        <v>10</v>
      </c>
      <c r="C594" s="28" t="s">
        <v>20</v>
      </c>
      <c r="D594" s="245" t="s">
        <v>552</v>
      </c>
      <c r="E594" s="246" t="s">
        <v>487</v>
      </c>
      <c r="F594" s="247" t="s">
        <v>488</v>
      </c>
      <c r="G594" s="28"/>
      <c r="H594" s="540">
        <f t="shared" ref="H594:I596" si="45">SUM(H595)</f>
        <v>1411837</v>
      </c>
      <c r="I594" s="540">
        <f t="shared" si="45"/>
        <v>1411837</v>
      </c>
    </row>
    <row r="595" spans="1:9" ht="49.5" customHeight="1" x14ac:dyDescent="0.25">
      <c r="A595" s="3" t="s">
        <v>179</v>
      </c>
      <c r="B595" s="406">
        <v>10</v>
      </c>
      <c r="C595" s="2" t="s">
        <v>20</v>
      </c>
      <c r="D595" s="248" t="s">
        <v>239</v>
      </c>
      <c r="E595" s="249" t="s">
        <v>487</v>
      </c>
      <c r="F595" s="250" t="s">
        <v>488</v>
      </c>
      <c r="G595" s="2"/>
      <c r="H595" s="541">
        <f t="shared" si="45"/>
        <v>1411837</v>
      </c>
      <c r="I595" s="541">
        <f t="shared" si="45"/>
        <v>1411837</v>
      </c>
    </row>
    <row r="596" spans="1:9" ht="17.25" customHeight="1" x14ac:dyDescent="0.25">
      <c r="A596" s="3" t="s">
        <v>553</v>
      </c>
      <c r="B596" s="6">
        <v>10</v>
      </c>
      <c r="C596" s="2" t="s">
        <v>20</v>
      </c>
      <c r="D596" s="248" t="s">
        <v>239</v>
      </c>
      <c r="E596" s="249" t="s">
        <v>10</v>
      </c>
      <c r="F596" s="250" t="s">
        <v>488</v>
      </c>
      <c r="G596" s="2"/>
      <c r="H596" s="541">
        <f t="shared" si="45"/>
        <v>1411837</v>
      </c>
      <c r="I596" s="541">
        <f t="shared" si="45"/>
        <v>1411837</v>
      </c>
    </row>
    <row r="597" spans="1:9" ht="16.5" customHeight="1" x14ac:dyDescent="0.25">
      <c r="A597" s="86" t="s">
        <v>180</v>
      </c>
      <c r="B597" s="406">
        <v>10</v>
      </c>
      <c r="C597" s="2" t="s">
        <v>20</v>
      </c>
      <c r="D597" s="248" t="s">
        <v>239</v>
      </c>
      <c r="E597" s="249" t="s">
        <v>10</v>
      </c>
      <c r="F597" s="250" t="s">
        <v>598</v>
      </c>
      <c r="G597" s="2"/>
      <c r="H597" s="541">
        <f>SUM(H598:H599)</f>
        <v>1411837</v>
      </c>
      <c r="I597" s="541">
        <f>SUM(I598:I599)</f>
        <v>1411837</v>
      </c>
    </row>
    <row r="598" spans="1:9" ht="31.5" hidden="1" customHeight="1" x14ac:dyDescent="0.25">
      <c r="A598" s="91" t="s">
        <v>673</v>
      </c>
      <c r="B598" s="406">
        <v>10</v>
      </c>
      <c r="C598" s="2" t="s">
        <v>20</v>
      </c>
      <c r="D598" s="248" t="s">
        <v>239</v>
      </c>
      <c r="E598" s="249" t="s">
        <v>10</v>
      </c>
      <c r="F598" s="250" t="s">
        <v>598</v>
      </c>
      <c r="G598" s="2" t="s">
        <v>16</v>
      </c>
      <c r="H598" s="543"/>
      <c r="I598" s="543"/>
    </row>
    <row r="599" spans="1:9" ht="15.75" x14ac:dyDescent="0.25">
      <c r="A599" s="3" t="s">
        <v>40</v>
      </c>
      <c r="B599" s="406">
        <v>10</v>
      </c>
      <c r="C599" s="2" t="s">
        <v>20</v>
      </c>
      <c r="D599" s="248" t="s">
        <v>239</v>
      </c>
      <c r="E599" s="249" t="s">
        <v>10</v>
      </c>
      <c r="F599" s="250" t="s">
        <v>598</v>
      </c>
      <c r="G599" s="2" t="s">
        <v>39</v>
      </c>
      <c r="H599" s="543">
        <f>SUM(прил10!I563)</f>
        <v>1411837</v>
      </c>
      <c r="I599" s="543">
        <f>SUM(прил10!J563)</f>
        <v>1411837</v>
      </c>
    </row>
    <row r="600" spans="1:9" s="9" customFormat="1" ht="16.5" customHeight="1" x14ac:dyDescent="0.25">
      <c r="A600" s="41" t="s">
        <v>75</v>
      </c>
      <c r="B600" s="40">
        <v>10</v>
      </c>
      <c r="C600" s="52" t="s">
        <v>73</v>
      </c>
      <c r="D600" s="242"/>
      <c r="E600" s="243"/>
      <c r="F600" s="244"/>
      <c r="G600" s="53"/>
      <c r="H600" s="547">
        <f>SUM(H601+H618)</f>
        <v>2349600</v>
      </c>
      <c r="I600" s="547">
        <f>SUM(I601+I618)</f>
        <v>2349600</v>
      </c>
    </row>
    <row r="601" spans="1:9" ht="35.25" customHeight="1" x14ac:dyDescent="0.25">
      <c r="A601" s="95" t="s">
        <v>137</v>
      </c>
      <c r="B601" s="68">
        <v>10</v>
      </c>
      <c r="C601" s="69" t="s">
        <v>73</v>
      </c>
      <c r="D601" s="293" t="s">
        <v>199</v>
      </c>
      <c r="E601" s="294" t="s">
        <v>487</v>
      </c>
      <c r="F601" s="295" t="s">
        <v>488</v>
      </c>
      <c r="G601" s="31"/>
      <c r="H601" s="540">
        <f>SUM(H602+H614+H610)</f>
        <v>2349600</v>
      </c>
      <c r="I601" s="540">
        <f>SUM(I602+I614+I610)</f>
        <v>2349600</v>
      </c>
    </row>
    <row r="602" spans="1:9" ht="48" customHeight="1" x14ac:dyDescent="0.25">
      <c r="A602" s="7" t="s">
        <v>136</v>
      </c>
      <c r="B602" s="34">
        <v>10</v>
      </c>
      <c r="C602" s="35" t="s">
        <v>73</v>
      </c>
      <c r="D602" s="290" t="s">
        <v>233</v>
      </c>
      <c r="E602" s="291" t="s">
        <v>487</v>
      </c>
      <c r="F602" s="292" t="s">
        <v>488</v>
      </c>
      <c r="G602" s="299"/>
      <c r="H602" s="541">
        <f>SUM(H603)</f>
        <v>2337600</v>
      </c>
      <c r="I602" s="541">
        <f>SUM(I603)</f>
        <v>2337600</v>
      </c>
    </row>
    <row r="603" spans="1:9" ht="36" customHeight="1" x14ac:dyDescent="0.25">
      <c r="A603" s="7" t="s">
        <v>511</v>
      </c>
      <c r="B603" s="34">
        <v>10</v>
      </c>
      <c r="C603" s="35" t="s">
        <v>73</v>
      </c>
      <c r="D603" s="290" t="s">
        <v>233</v>
      </c>
      <c r="E603" s="291" t="s">
        <v>10</v>
      </c>
      <c r="F603" s="292" t="s">
        <v>488</v>
      </c>
      <c r="G603" s="299"/>
      <c r="H603" s="541">
        <f>SUM(H604+H608)</f>
        <v>2337600</v>
      </c>
      <c r="I603" s="541">
        <f>SUM(I604+I608)</f>
        <v>2337600</v>
      </c>
    </row>
    <row r="604" spans="1:9" ht="32.25" customHeight="1" x14ac:dyDescent="0.25">
      <c r="A604" s="3" t="s">
        <v>103</v>
      </c>
      <c r="B604" s="34">
        <v>10</v>
      </c>
      <c r="C604" s="35" t="s">
        <v>73</v>
      </c>
      <c r="D604" s="290" t="s">
        <v>233</v>
      </c>
      <c r="E604" s="291" t="s">
        <v>10</v>
      </c>
      <c r="F604" s="292" t="s">
        <v>599</v>
      </c>
      <c r="G604" s="299"/>
      <c r="H604" s="541">
        <f>SUM(H605:H607)</f>
        <v>2337600</v>
      </c>
      <c r="I604" s="541">
        <f>SUM(I605:I607)</f>
        <v>2337600</v>
      </c>
    </row>
    <row r="605" spans="1:9" ht="48.75" customHeight="1" x14ac:dyDescent="0.25">
      <c r="A605" s="86" t="s">
        <v>86</v>
      </c>
      <c r="B605" s="34">
        <v>10</v>
      </c>
      <c r="C605" s="35" t="s">
        <v>73</v>
      </c>
      <c r="D605" s="290" t="s">
        <v>233</v>
      </c>
      <c r="E605" s="291" t="s">
        <v>10</v>
      </c>
      <c r="F605" s="292" t="s">
        <v>599</v>
      </c>
      <c r="G605" s="2" t="s">
        <v>13</v>
      </c>
      <c r="H605" s="543">
        <f>SUM(прил10!I334)</f>
        <v>2178175</v>
      </c>
      <c r="I605" s="543">
        <f>SUM(прил10!J334)</f>
        <v>2178175</v>
      </c>
    </row>
    <row r="606" spans="1:9" ht="33" customHeight="1" x14ac:dyDescent="0.25">
      <c r="A606" s="91" t="s">
        <v>673</v>
      </c>
      <c r="B606" s="34">
        <v>10</v>
      </c>
      <c r="C606" s="35" t="s">
        <v>73</v>
      </c>
      <c r="D606" s="290" t="s">
        <v>233</v>
      </c>
      <c r="E606" s="291" t="s">
        <v>10</v>
      </c>
      <c r="F606" s="292" t="s">
        <v>599</v>
      </c>
      <c r="G606" s="2" t="s">
        <v>16</v>
      </c>
      <c r="H606" s="543">
        <f>SUM(прил10!I335)</f>
        <v>159425</v>
      </c>
      <c r="I606" s="543">
        <f>SUM(прил10!J335)</f>
        <v>159425</v>
      </c>
    </row>
    <row r="607" spans="1:9" ht="16.5" hidden="1" customHeight="1" x14ac:dyDescent="0.25">
      <c r="A607" s="3" t="s">
        <v>18</v>
      </c>
      <c r="B607" s="34">
        <v>10</v>
      </c>
      <c r="C607" s="35" t="s">
        <v>73</v>
      </c>
      <c r="D607" s="290" t="s">
        <v>233</v>
      </c>
      <c r="E607" s="291" t="s">
        <v>10</v>
      </c>
      <c r="F607" s="292" t="s">
        <v>599</v>
      </c>
      <c r="G607" s="2" t="s">
        <v>17</v>
      </c>
      <c r="H607" s="543"/>
      <c r="I607" s="543"/>
    </row>
    <row r="608" spans="1:9" ht="30.75" hidden="1" customHeight="1" x14ac:dyDescent="0.25">
      <c r="A608" s="3" t="s">
        <v>85</v>
      </c>
      <c r="B608" s="34">
        <v>10</v>
      </c>
      <c r="C608" s="35" t="s">
        <v>73</v>
      </c>
      <c r="D608" s="290" t="s">
        <v>233</v>
      </c>
      <c r="E608" s="291" t="s">
        <v>10</v>
      </c>
      <c r="F608" s="292" t="s">
        <v>492</v>
      </c>
      <c r="G608" s="2"/>
      <c r="H608" s="541">
        <f>SUM(H609)</f>
        <v>0</v>
      </c>
      <c r="I608" s="541">
        <f>SUM(I609)</f>
        <v>0</v>
      </c>
    </row>
    <row r="609" spans="1:9" ht="48.75" hidden="1" customHeight="1" x14ac:dyDescent="0.25">
      <c r="A609" s="86" t="s">
        <v>86</v>
      </c>
      <c r="B609" s="34">
        <v>10</v>
      </c>
      <c r="C609" s="35" t="s">
        <v>73</v>
      </c>
      <c r="D609" s="290" t="s">
        <v>233</v>
      </c>
      <c r="E609" s="291" t="s">
        <v>10</v>
      </c>
      <c r="F609" s="292" t="s">
        <v>492</v>
      </c>
      <c r="G609" s="2" t="s">
        <v>13</v>
      </c>
      <c r="H609" s="543">
        <f>SUM(прил10!I338)</f>
        <v>0</v>
      </c>
      <c r="I609" s="543">
        <f>SUM(прил10!J338)</f>
        <v>0</v>
      </c>
    </row>
    <row r="610" spans="1:9" ht="48.75" customHeight="1" x14ac:dyDescent="0.25">
      <c r="A610" s="86" t="s">
        <v>175</v>
      </c>
      <c r="B610" s="35">
        <v>10</v>
      </c>
      <c r="C610" s="35" t="s">
        <v>73</v>
      </c>
      <c r="D610" s="290" t="s">
        <v>201</v>
      </c>
      <c r="E610" s="291" t="s">
        <v>487</v>
      </c>
      <c r="F610" s="292" t="s">
        <v>488</v>
      </c>
      <c r="G610" s="36"/>
      <c r="H610" s="544">
        <f t="shared" ref="H610:I612" si="46">SUM(H611)</f>
        <v>2000</v>
      </c>
      <c r="I610" s="544">
        <f t="shared" si="46"/>
        <v>2000</v>
      </c>
    </row>
    <row r="611" spans="1:9" ht="48.75" customHeight="1" x14ac:dyDescent="0.25">
      <c r="A611" s="86" t="s">
        <v>588</v>
      </c>
      <c r="B611" s="35">
        <v>10</v>
      </c>
      <c r="C611" s="35" t="s">
        <v>73</v>
      </c>
      <c r="D611" s="290" t="s">
        <v>201</v>
      </c>
      <c r="E611" s="291" t="s">
        <v>10</v>
      </c>
      <c r="F611" s="292" t="s">
        <v>488</v>
      </c>
      <c r="G611" s="36"/>
      <c r="H611" s="544">
        <f t="shared" si="46"/>
        <v>2000</v>
      </c>
      <c r="I611" s="544">
        <f t="shared" si="46"/>
        <v>2000</v>
      </c>
    </row>
    <row r="612" spans="1:9" ht="18.75" customHeight="1" x14ac:dyDescent="0.25">
      <c r="A612" s="86" t="s">
        <v>601</v>
      </c>
      <c r="B612" s="35">
        <v>10</v>
      </c>
      <c r="C612" s="35" t="s">
        <v>73</v>
      </c>
      <c r="D612" s="290" t="s">
        <v>201</v>
      </c>
      <c r="E612" s="291" t="s">
        <v>10</v>
      </c>
      <c r="F612" s="292" t="s">
        <v>600</v>
      </c>
      <c r="G612" s="36"/>
      <c r="H612" s="544">
        <f t="shared" si="46"/>
        <v>2000</v>
      </c>
      <c r="I612" s="544">
        <f t="shared" si="46"/>
        <v>2000</v>
      </c>
    </row>
    <row r="613" spans="1:9" ht="32.25" customHeight="1" x14ac:dyDescent="0.25">
      <c r="A613" s="86" t="s">
        <v>673</v>
      </c>
      <c r="B613" s="35">
        <v>10</v>
      </c>
      <c r="C613" s="35" t="s">
        <v>73</v>
      </c>
      <c r="D613" s="290" t="s">
        <v>201</v>
      </c>
      <c r="E613" s="291" t="s">
        <v>10</v>
      </c>
      <c r="F613" s="292" t="s">
        <v>600</v>
      </c>
      <c r="G613" s="36" t="s">
        <v>16</v>
      </c>
      <c r="H613" s="545">
        <f>SUM(прил10!I342)</f>
        <v>2000</v>
      </c>
      <c r="I613" s="545">
        <f>SUM(прил10!J342)</f>
        <v>2000</v>
      </c>
    </row>
    <row r="614" spans="1:9" ht="66.75" customHeight="1" x14ac:dyDescent="0.25">
      <c r="A614" s="77" t="s">
        <v>125</v>
      </c>
      <c r="B614" s="34">
        <v>10</v>
      </c>
      <c r="C614" s="35" t="s">
        <v>73</v>
      </c>
      <c r="D614" s="290" t="s">
        <v>232</v>
      </c>
      <c r="E614" s="291" t="s">
        <v>487</v>
      </c>
      <c r="F614" s="292" t="s">
        <v>488</v>
      </c>
      <c r="G614" s="2"/>
      <c r="H614" s="541">
        <f t="shared" ref="H614:I616" si="47">SUM(H615)</f>
        <v>10000</v>
      </c>
      <c r="I614" s="541">
        <f t="shared" si="47"/>
        <v>10000</v>
      </c>
    </row>
    <row r="615" spans="1:9" ht="33" customHeight="1" x14ac:dyDescent="0.25">
      <c r="A615" s="301" t="s">
        <v>495</v>
      </c>
      <c r="B615" s="34">
        <v>10</v>
      </c>
      <c r="C615" s="35" t="s">
        <v>73</v>
      </c>
      <c r="D615" s="290" t="s">
        <v>232</v>
      </c>
      <c r="E615" s="291" t="s">
        <v>10</v>
      </c>
      <c r="F615" s="292" t="s">
        <v>488</v>
      </c>
      <c r="G615" s="2"/>
      <c r="H615" s="541">
        <f t="shared" si="47"/>
        <v>10000</v>
      </c>
      <c r="I615" s="541">
        <f t="shared" si="47"/>
        <v>10000</v>
      </c>
    </row>
    <row r="616" spans="1:9" ht="33" customHeight="1" x14ac:dyDescent="0.25">
      <c r="A616" s="81" t="s">
        <v>114</v>
      </c>
      <c r="B616" s="34">
        <v>10</v>
      </c>
      <c r="C616" s="35" t="s">
        <v>73</v>
      </c>
      <c r="D616" s="290" t="s">
        <v>232</v>
      </c>
      <c r="E616" s="291" t="s">
        <v>10</v>
      </c>
      <c r="F616" s="292" t="s">
        <v>497</v>
      </c>
      <c r="G616" s="2"/>
      <c r="H616" s="541">
        <f t="shared" si="47"/>
        <v>10000</v>
      </c>
      <c r="I616" s="541">
        <f t="shared" si="47"/>
        <v>10000</v>
      </c>
    </row>
    <row r="617" spans="1:9" ht="32.25" customHeight="1" x14ac:dyDescent="0.25">
      <c r="A617" s="91" t="s">
        <v>673</v>
      </c>
      <c r="B617" s="34">
        <v>10</v>
      </c>
      <c r="C617" s="35" t="s">
        <v>73</v>
      </c>
      <c r="D617" s="290" t="s">
        <v>232</v>
      </c>
      <c r="E617" s="291" t="s">
        <v>10</v>
      </c>
      <c r="F617" s="292" t="s">
        <v>497</v>
      </c>
      <c r="G617" s="2" t="s">
        <v>16</v>
      </c>
      <c r="H617" s="542">
        <f>SUM(прил10!I346)</f>
        <v>10000</v>
      </c>
      <c r="I617" s="542">
        <f>SUM(прил10!J346)</f>
        <v>10000</v>
      </c>
    </row>
    <row r="618" spans="1:9" ht="32.25" hidden="1" customHeight="1" x14ac:dyDescent="0.25">
      <c r="A618" s="76" t="s">
        <v>117</v>
      </c>
      <c r="B618" s="68">
        <v>10</v>
      </c>
      <c r="C618" s="69" t="s">
        <v>73</v>
      </c>
      <c r="D618" s="245" t="s">
        <v>490</v>
      </c>
      <c r="E618" s="246" t="s">
        <v>487</v>
      </c>
      <c r="F618" s="247" t="s">
        <v>488</v>
      </c>
      <c r="G618" s="28"/>
      <c r="H618" s="540">
        <f t="shared" ref="H618:I621" si="48">SUM(H619)</f>
        <v>0</v>
      </c>
      <c r="I618" s="540">
        <f t="shared" si="48"/>
        <v>0</v>
      </c>
    </row>
    <row r="619" spans="1:9" ht="62.25" hidden="1" customHeight="1" x14ac:dyDescent="0.25">
      <c r="A619" s="77" t="s">
        <v>130</v>
      </c>
      <c r="B619" s="34">
        <v>10</v>
      </c>
      <c r="C619" s="35" t="s">
        <v>73</v>
      </c>
      <c r="D619" s="248" t="s">
        <v>491</v>
      </c>
      <c r="E619" s="249" t="s">
        <v>487</v>
      </c>
      <c r="F619" s="250" t="s">
        <v>488</v>
      </c>
      <c r="G619" s="44"/>
      <c r="H619" s="541">
        <f t="shared" si="48"/>
        <v>0</v>
      </c>
      <c r="I619" s="541">
        <f t="shared" si="48"/>
        <v>0</v>
      </c>
    </row>
    <row r="620" spans="1:9" ht="45.75" hidden="1" customHeight="1" x14ac:dyDescent="0.25">
      <c r="A620" s="77" t="s">
        <v>494</v>
      </c>
      <c r="B620" s="34">
        <v>10</v>
      </c>
      <c r="C620" s="35" t="s">
        <v>73</v>
      </c>
      <c r="D620" s="248" t="s">
        <v>491</v>
      </c>
      <c r="E620" s="249" t="s">
        <v>10</v>
      </c>
      <c r="F620" s="250" t="s">
        <v>488</v>
      </c>
      <c r="G620" s="44"/>
      <c r="H620" s="541">
        <f t="shared" si="48"/>
        <v>0</v>
      </c>
      <c r="I620" s="541">
        <f t="shared" si="48"/>
        <v>0</v>
      </c>
    </row>
    <row r="621" spans="1:9" ht="20.25" hidden="1" customHeight="1" x14ac:dyDescent="0.25">
      <c r="A621" s="77" t="s">
        <v>119</v>
      </c>
      <c r="B621" s="34">
        <v>10</v>
      </c>
      <c r="C621" s="35" t="s">
        <v>73</v>
      </c>
      <c r="D621" s="248" t="s">
        <v>491</v>
      </c>
      <c r="E621" s="249" t="s">
        <v>10</v>
      </c>
      <c r="F621" s="250" t="s">
        <v>493</v>
      </c>
      <c r="G621" s="44"/>
      <c r="H621" s="541">
        <f t="shared" si="48"/>
        <v>0</v>
      </c>
      <c r="I621" s="541">
        <f t="shared" si="48"/>
        <v>0</v>
      </c>
    </row>
    <row r="622" spans="1:9" ht="32.25" hidden="1" customHeight="1" x14ac:dyDescent="0.25">
      <c r="A622" s="91" t="s">
        <v>673</v>
      </c>
      <c r="B622" s="34">
        <v>10</v>
      </c>
      <c r="C622" s="35" t="s">
        <v>73</v>
      </c>
      <c r="D622" s="248" t="s">
        <v>491</v>
      </c>
      <c r="E622" s="249" t="s">
        <v>10</v>
      </c>
      <c r="F622" s="250" t="s">
        <v>493</v>
      </c>
      <c r="G622" s="2" t="s">
        <v>16</v>
      </c>
      <c r="H622" s="543">
        <f>SUM(прил10!I351)</f>
        <v>0</v>
      </c>
      <c r="I622" s="543">
        <f>SUM(прил10!J351)</f>
        <v>0</v>
      </c>
    </row>
    <row r="623" spans="1:9" ht="15.75" x14ac:dyDescent="0.25">
      <c r="A623" s="75" t="s">
        <v>43</v>
      </c>
      <c r="B623" s="39">
        <v>11</v>
      </c>
      <c r="C623" s="39"/>
      <c r="D623" s="278"/>
      <c r="E623" s="279"/>
      <c r="F623" s="280"/>
      <c r="G623" s="15"/>
      <c r="H623" s="594">
        <f>SUM(H624)</f>
        <v>150000</v>
      </c>
      <c r="I623" s="594">
        <f>SUM(I624)</f>
        <v>150000</v>
      </c>
    </row>
    <row r="624" spans="1:9" ht="15.75" x14ac:dyDescent="0.25">
      <c r="A624" s="88" t="s">
        <v>44</v>
      </c>
      <c r="B624" s="40">
        <v>11</v>
      </c>
      <c r="C624" s="23" t="s">
        <v>12</v>
      </c>
      <c r="D624" s="242"/>
      <c r="E624" s="243"/>
      <c r="F624" s="244"/>
      <c r="G624" s="22"/>
      <c r="H624" s="547">
        <f>SUM(H625)</f>
        <v>150000</v>
      </c>
      <c r="I624" s="547">
        <f>SUM(I625)</f>
        <v>150000</v>
      </c>
    </row>
    <row r="625" spans="1:9" ht="64.5" customHeight="1" x14ac:dyDescent="0.25">
      <c r="A625" s="67" t="s">
        <v>166</v>
      </c>
      <c r="B625" s="28" t="s">
        <v>45</v>
      </c>
      <c r="C625" s="28" t="s">
        <v>12</v>
      </c>
      <c r="D625" s="245" t="s">
        <v>569</v>
      </c>
      <c r="E625" s="246" t="s">
        <v>487</v>
      </c>
      <c r="F625" s="247" t="s">
        <v>488</v>
      </c>
      <c r="G625" s="28"/>
      <c r="H625" s="540">
        <f t="shared" ref="H625:I628" si="49">SUM(H626)</f>
        <v>150000</v>
      </c>
      <c r="I625" s="540">
        <f t="shared" si="49"/>
        <v>150000</v>
      </c>
    </row>
    <row r="626" spans="1:9" ht="81.75" customHeight="1" x14ac:dyDescent="0.25">
      <c r="A626" s="82" t="s">
        <v>182</v>
      </c>
      <c r="B626" s="2" t="s">
        <v>45</v>
      </c>
      <c r="C626" s="2" t="s">
        <v>12</v>
      </c>
      <c r="D626" s="248" t="s">
        <v>252</v>
      </c>
      <c r="E626" s="249" t="s">
        <v>487</v>
      </c>
      <c r="F626" s="250" t="s">
        <v>488</v>
      </c>
      <c r="G626" s="2"/>
      <c r="H626" s="541">
        <f t="shared" si="49"/>
        <v>150000</v>
      </c>
      <c r="I626" s="541">
        <f t="shared" si="49"/>
        <v>150000</v>
      </c>
    </row>
    <row r="627" spans="1:9" ht="32.25" customHeight="1" x14ac:dyDescent="0.25">
      <c r="A627" s="82" t="s">
        <v>602</v>
      </c>
      <c r="B627" s="2" t="s">
        <v>45</v>
      </c>
      <c r="C627" s="2" t="s">
        <v>12</v>
      </c>
      <c r="D627" s="248" t="s">
        <v>252</v>
      </c>
      <c r="E627" s="249" t="s">
        <v>10</v>
      </c>
      <c r="F627" s="250" t="s">
        <v>488</v>
      </c>
      <c r="G627" s="2"/>
      <c r="H627" s="541">
        <f t="shared" si="49"/>
        <v>150000</v>
      </c>
      <c r="I627" s="541">
        <f t="shared" si="49"/>
        <v>150000</v>
      </c>
    </row>
    <row r="628" spans="1:9" ht="47.25" x14ac:dyDescent="0.25">
      <c r="A628" s="3" t="s">
        <v>183</v>
      </c>
      <c r="B628" s="2" t="s">
        <v>45</v>
      </c>
      <c r="C628" s="2" t="s">
        <v>12</v>
      </c>
      <c r="D628" s="248" t="s">
        <v>252</v>
      </c>
      <c r="E628" s="249" t="s">
        <v>10</v>
      </c>
      <c r="F628" s="250" t="s">
        <v>603</v>
      </c>
      <c r="G628" s="2"/>
      <c r="H628" s="541">
        <f t="shared" si="49"/>
        <v>150000</v>
      </c>
      <c r="I628" s="541">
        <f t="shared" si="49"/>
        <v>150000</v>
      </c>
    </row>
    <row r="629" spans="1:9" ht="31.5" x14ac:dyDescent="0.25">
      <c r="A629" s="91" t="s">
        <v>673</v>
      </c>
      <c r="B629" s="2" t="s">
        <v>45</v>
      </c>
      <c r="C629" s="2" t="s">
        <v>12</v>
      </c>
      <c r="D629" s="248" t="s">
        <v>252</v>
      </c>
      <c r="E629" s="249" t="s">
        <v>10</v>
      </c>
      <c r="F629" s="250" t="s">
        <v>603</v>
      </c>
      <c r="G629" s="2" t="s">
        <v>16</v>
      </c>
      <c r="H629" s="543">
        <v>150000</v>
      </c>
      <c r="I629" s="543">
        <v>150000</v>
      </c>
    </row>
    <row r="630" spans="1:9" ht="47.25" x14ac:dyDescent="0.25">
      <c r="A630" s="75" t="s">
        <v>46</v>
      </c>
      <c r="B630" s="39">
        <v>14</v>
      </c>
      <c r="C630" s="39"/>
      <c r="D630" s="278"/>
      <c r="E630" s="279"/>
      <c r="F630" s="280"/>
      <c r="G630" s="15"/>
      <c r="H630" s="594">
        <f>SUM(H631+H637)</f>
        <v>3767813</v>
      </c>
      <c r="I630" s="594">
        <f>SUM(I631+I637)</f>
        <v>3504943</v>
      </c>
    </row>
    <row r="631" spans="1:9" ht="31.5" customHeight="1" x14ac:dyDescent="0.25">
      <c r="A631" s="88" t="s">
        <v>47</v>
      </c>
      <c r="B631" s="40">
        <v>14</v>
      </c>
      <c r="C631" s="23" t="s">
        <v>10</v>
      </c>
      <c r="D631" s="242"/>
      <c r="E631" s="243"/>
      <c r="F631" s="244"/>
      <c r="G631" s="22"/>
      <c r="H631" s="547">
        <f t="shared" ref="H631:I635" si="50">SUM(H632)</f>
        <v>3767813</v>
      </c>
      <c r="I631" s="547">
        <f t="shared" si="50"/>
        <v>3504943</v>
      </c>
    </row>
    <row r="632" spans="1:9" ht="32.25" customHeight="1" x14ac:dyDescent="0.25">
      <c r="A632" s="76" t="s">
        <v>134</v>
      </c>
      <c r="B632" s="30">
        <v>14</v>
      </c>
      <c r="C632" s="28" t="s">
        <v>10</v>
      </c>
      <c r="D632" s="245" t="s">
        <v>230</v>
      </c>
      <c r="E632" s="246" t="s">
        <v>487</v>
      </c>
      <c r="F632" s="247" t="s">
        <v>488</v>
      </c>
      <c r="G632" s="28"/>
      <c r="H632" s="540">
        <f t="shared" si="50"/>
        <v>3767813</v>
      </c>
      <c r="I632" s="540">
        <f t="shared" si="50"/>
        <v>3504943</v>
      </c>
    </row>
    <row r="633" spans="1:9" ht="50.25" customHeight="1" x14ac:dyDescent="0.25">
      <c r="A633" s="86" t="s">
        <v>184</v>
      </c>
      <c r="B633" s="406">
        <v>14</v>
      </c>
      <c r="C633" s="2" t="s">
        <v>10</v>
      </c>
      <c r="D633" s="248" t="s">
        <v>234</v>
      </c>
      <c r="E633" s="249" t="s">
        <v>487</v>
      </c>
      <c r="F633" s="250" t="s">
        <v>488</v>
      </c>
      <c r="G633" s="2"/>
      <c r="H633" s="541">
        <f t="shared" si="50"/>
        <v>3767813</v>
      </c>
      <c r="I633" s="541">
        <f t="shared" si="50"/>
        <v>3504943</v>
      </c>
    </row>
    <row r="634" spans="1:9" ht="31.5" customHeight="1" x14ac:dyDescent="0.25">
      <c r="A634" s="86" t="s">
        <v>604</v>
      </c>
      <c r="B634" s="406">
        <v>14</v>
      </c>
      <c r="C634" s="2" t="s">
        <v>10</v>
      </c>
      <c r="D634" s="248" t="s">
        <v>234</v>
      </c>
      <c r="E634" s="249" t="s">
        <v>12</v>
      </c>
      <c r="F634" s="250" t="s">
        <v>488</v>
      </c>
      <c r="G634" s="2"/>
      <c r="H634" s="541">
        <f t="shared" si="50"/>
        <v>3767813</v>
      </c>
      <c r="I634" s="541">
        <f t="shared" si="50"/>
        <v>3504943</v>
      </c>
    </row>
    <row r="635" spans="1:9" ht="32.25" customHeight="1" x14ac:dyDescent="0.25">
      <c r="A635" s="86" t="s">
        <v>606</v>
      </c>
      <c r="B635" s="406">
        <v>14</v>
      </c>
      <c r="C635" s="2" t="s">
        <v>10</v>
      </c>
      <c r="D635" s="248" t="s">
        <v>234</v>
      </c>
      <c r="E635" s="249" t="s">
        <v>12</v>
      </c>
      <c r="F635" s="250" t="s">
        <v>605</v>
      </c>
      <c r="G635" s="2"/>
      <c r="H635" s="541">
        <f t="shared" si="50"/>
        <v>3767813</v>
      </c>
      <c r="I635" s="541">
        <f t="shared" si="50"/>
        <v>3504943</v>
      </c>
    </row>
    <row r="636" spans="1:9" ht="15.75" x14ac:dyDescent="0.25">
      <c r="A636" s="86" t="s">
        <v>21</v>
      </c>
      <c r="B636" s="406">
        <v>14</v>
      </c>
      <c r="C636" s="2" t="s">
        <v>10</v>
      </c>
      <c r="D636" s="248" t="s">
        <v>234</v>
      </c>
      <c r="E636" s="249" t="s">
        <v>12</v>
      </c>
      <c r="F636" s="250" t="s">
        <v>605</v>
      </c>
      <c r="G636" s="2" t="s">
        <v>70</v>
      </c>
      <c r="H636" s="543">
        <f>SUM(прил10!I358)</f>
        <v>3767813</v>
      </c>
      <c r="I636" s="543">
        <f>SUM(прил10!J358)</f>
        <v>3504943</v>
      </c>
    </row>
    <row r="637" spans="1:9" ht="15.75" hidden="1" x14ac:dyDescent="0.25">
      <c r="A637" s="88" t="s">
        <v>193</v>
      </c>
      <c r="B637" s="40">
        <v>14</v>
      </c>
      <c r="C637" s="23" t="s">
        <v>15</v>
      </c>
      <c r="D637" s="242"/>
      <c r="E637" s="243"/>
      <c r="F637" s="244"/>
      <c r="G637" s="23"/>
      <c r="H637" s="547">
        <f t="shared" ref="H637:I641" si="51">SUM(H638)</f>
        <v>0</v>
      </c>
      <c r="I637" s="547">
        <f t="shared" si="51"/>
        <v>0</v>
      </c>
    </row>
    <row r="638" spans="1:9" ht="33.75" hidden="1" customHeight="1" x14ac:dyDescent="0.25">
      <c r="A638" s="76" t="s">
        <v>134</v>
      </c>
      <c r="B638" s="30">
        <v>14</v>
      </c>
      <c r="C638" s="28" t="s">
        <v>15</v>
      </c>
      <c r="D638" s="245" t="s">
        <v>230</v>
      </c>
      <c r="E638" s="246" t="s">
        <v>487</v>
      </c>
      <c r="F638" s="247" t="s">
        <v>488</v>
      </c>
      <c r="G638" s="28"/>
      <c r="H638" s="540">
        <f t="shared" si="51"/>
        <v>0</v>
      </c>
      <c r="I638" s="540">
        <f t="shared" si="51"/>
        <v>0</v>
      </c>
    </row>
    <row r="639" spans="1:9" ht="50.25" hidden="1" customHeight="1" x14ac:dyDescent="0.25">
      <c r="A639" s="86" t="s">
        <v>184</v>
      </c>
      <c r="B639" s="406">
        <v>14</v>
      </c>
      <c r="C639" s="2" t="s">
        <v>15</v>
      </c>
      <c r="D639" s="248" t="s">
        <v>234</v>
      </c>
      <c r="E639" s="249" t="s">
        <v>487</v>
      </c>
      <c r="F639" s="250" t="s">
        <v>488</v>
      </c>
      <c r="G639" s="73"/>
      <c r="H639" s="541">
        <f t="shared" si="51"/>
        <v>0</v>
      </c>
      <c r="I639" s="541">
        <f t="shared" si="51"/>
        <v>0</v>
      </c>
    </row>
    <row r="640" spans="1:9" ht="35.25" hidden="1" customHeight="1" x14ac:dyDescent="0.25">
      <c r="A640" s="416" t="s">
        <v>659</v>
      </c>
      <c r="B640" s="321">
        <v>14</v>
      </c>
      <c r="C640" s="36" t="s">
        <v>15</v>
      </c>
      <c r="D640" s="290" t="s">
        <v>234</v>
      </c>
      <c r="E640" s="291" t="s">
        <v>20</v>
      </c>
      <c r="F640" s="292" t="s">
        <v>488</v>
      </c>
      <c r="G640" s="73"/>
      <c r="H640" s="541">
        <f t="shared" si="51"/>
        <v>0</v>
      </c>
      <c r="I640" s="541">
        <f t="shared" si="51"/>
        <v>0</v>
      </c>
    </row>
    <row r="641" spans="1:9" ht="47.25" hidden="1" customHeight="1" x14ac:dyDescent="0.25">
      <c r="A641" s="70" t="s">
        <v>661</v>
      </c>
      <c r="B641" s="321">
        <v>14</v>
      </c>
      <c r="C641" s="36" t="s">
        <v>15</v>
      </c>
      <c r="D641" s="290" t="s">
        <v>234</v>
      </c>
      <c r="E641" s="291" t="s">
        <v>20</v>
      </c>
      <c r="F641" s="292" t="s">
        <v>660</v>
      </c>
      <c r="G641" s="73"/>
      <c r="H641" s="541">
        <f t="shared" si="51"/>
        <v>0</v>
      </c>
      <c r="I641" s="541">
        <f t="shared" si="51"/>
        <v>0</v>
      </c>
    </row>
    <row r="642" spans="1:9" ht="16.5" hidden="1" customHeight="1" x14ac:dyDescent="0.25">
      <c r="A642" s="417" t="s">
        <v>21</v>
      </c>
      <c r="B642" s="321">
        <v>14</v>
      </c>
      <c r="C642" s="36" t="s">
        <v>15</v>
      </c>
      <c r="D642" s="488" t="s">
        <v>234</v>
      </c>
      <c r="E642" s="489" t="s">
        <v>20</v>
      </c>
      <c r="F642" s="490" t="s">
        <v>660</v>
      </c>
      <c r="G642" s="2" t="s">
        <v>70</v>
      </c>
      <c r="H642" s="516"/>
      <c r="I642" s="516"/>
    </row>
    <row r="643" spans="1:9" ht="15.75" x14ac:dyDescent="0.25">
      <c r="A643" s="498" t="s">
        <v>970</v>
      </c>
      <c r="B643" s="502"/>
      <c r="C643" s="499"/>
      <c r="D643" s="499"/>
      <c r="E643" s="500"/>
      <c r="F643" s="501"/>
      <c r="G643" s="501"/>
      <c r="H643" s="538">
        <f>SUM(прил10!I686)</f>
        <v>3089041</v>
      </c>
      <c r="I643" s="538">
        <f>SUM(прил10!J686)</f>
        <v>6296260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25"/>
  <sheetViews>
    <sheetView topLeftCell="A710" zoomScaleNormal="100" workbookViewId="0">
      <selection activeCell="I717" sqref="I717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9.85546875" customWidth="1"/>
  </cols>
  <sheetData>
    <row r="1" spans="1:9" x14ac:dyDescent="0.25">
      <c r="D1" s="448" t="s">
        <v>866</v>
      </c>
      <c r="E1" s="448"/>
      <c r="F1" s="448"/>
      <c r="G1" s="1"/>
    </row>
    <row r="2" spans="1:9" x14ac:dyDescent="0.25">
      <c r="D2" s="448" t="s">
        <v>7</v>
      </c>
      <c r="E2" s="448"/>
      <c r="F2" s="448"/>
    </row>
    <row r="3" spans="1:9" x14ac:dyDescent="0.25">
      <c r="D3" s="448" t="s">
        <v>6</v>
      </c>
      <c r="E3" s="448"/>
      <c r="F3" s="448"/>
    </row>
    <row r="4" spans="1:9" x14ac:dyDescent="0.25">
      <c r="D4" s="448" t="s">
        <v>104</v>
      </c>
      <c r="E4" s="448"/>
      <c r="F4" s="448"/>
    </row>
    <row r="5" spans="1:9" x14ac:dyDescent="0.25">
      <c r="D5" s="448" t="s">
        <v>1083</v>
      </c>
      <c r="E5" s="448"/>
      <c r="F5" s="448"/>
    </row>
    <row r="6" spans="1:9" x14ac:dyDescent="0.25">
      <c r="D6" s="448" t="s">
        <v>1084</v>
      </c>
      <c r="E6" s="448"/>
      <c r="F6" s="448"/>
    </row>
    <row r="7" spans="1:9" x14ac:dyDescent="0.25">
      <c r="D7" s="4" t="s">
        <v>1136</v>
      </c>
      <c r="E7" s="4"/>
      <c r="F7" s="4"/>
    </row>
    <row r="8" spans="1:9" x14ac:dyDescent="0.25">
      <c r="D8" s="448" t="s">
        <v>1229</v>
      </c>
      <c r="E8" s="448"/>
      <c r="F8" s="448"/>
    </row>
    <row r="9" spans="1:9" ht="18.75" x14ac:dyDescent="0.25">
      <c r="A9" s="650" t="s">
        <v>615</v>
      </c>
      <c r="B9" s="650"/>
      <c r="C9" s="650"/>
      <c r="D9" s="650"/>
      <c r="E9" s="650"/>
      <c r="F9" s="650"/>
      <c r="G9" s="650"/>
      <c r="H9" s="650"/>
      <c r="I9" s="650"/>
    </row>
    <row r="10" spans="1:9" ht="18.75" x14ac:dyDescent="0.25">
      <c r="A10" s="650" t="s">
        <v>72</v>
      </c>
      <c r="B10" s="650"/>
      <c r="C10" s="650"/>
      <c r="D10" s="650"/>
      <c r="E10" s="650"/>
      <c r="F10" s="650"/>
      <c r="G10" s="650"/>
      <c r="H10" s="650"/>
      <c r="I10" s="650"/>
    </row>
    <row r="11" spans="1:9" ht="18.75" x14ac:dyDescent="0.25">
      <c r="A11" s="650" t="s">
        <v>1086</v>
      </c>
      <c r="B11" s="650"/>
      <c r="C11" s="650"/>
      <c r="D11" s="650"/>
      <c r="E11" s="650"/>
      <c r="F11" s="650"/>
      <c r="G11" s="650"/>
      <c r="H11" s="650"/>
      <c r="I11" s="650"/>
    </row>
    <row r="12" spans="1:9" ht="15.75" x14ac:dyDescent="0.25">
      <c r="C12" s="425"/>
      <c r="I12" t="s">
        <v>633</v>
      </c>
    </row>
    <row r="13" spans="1:9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51" t="s">
        <v>3</v>
      </c>
      <c r="F13" s="652"/>
      <c r="G13" s="653"/>
      <c r="H13" s="50" t="s">
        <v>4</v>
      </c>
      <c r="I13" s="50" t="s">
        <v>5</v>
      </c>
    </row>
    <row r="14" spans="1:9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37">
        <f>SUM(I15+I287+I381+I595+I398)</f>
        <v>378545510</v>
      </c>
    </row>
    <row r="15" spans="1:9" ht="15.75" x14ac:dyDescent="0.25">
      <c r="A15" s="557" t="s">
        <v>49</v>
      </c>
      <c r="B15" s="549" t="s">
        <v>50</v>
      </c>
      <c r="C15" s="558"/>
      <c r="D15" s="558"/>
      <c r="E15" s="559"/>
      <c r="F15" s="560"/>
      <c r="G15" s="561"/>
      <c r="H15" s="558"/>
      <c r="I15" s="556">
        <f>SUM(I16+I136+I149+I218+I269+I76+I263)</f>
        <v>70272264</v>
      </c>
    </row>
    <row r="16" spans="1:9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8">
        <f>SUM(I17+I22+I80+I70+I65)</f>
        <v>26412337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9">
        <f>SUM(I18)</f>
        <v>1451462</v>
      </c>
    </row>
    <row r="18" spans="1:9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489</v>
      </c>
      <c r="F18" s="246" t="s">
        <v>487</v>
      </c>
      <c r="G18" s="247" t="s">
        <v>488</v>
      </c>
      <c r="H18" s="28"/>
      <c r="I18" s="540">
        <f>SUM(I19)</f>
        <v>1451462</v>
      </c>
    </row>
    <row r="19" spans="1:9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487</v>
      </c>
      <c r="G19" s="250" t="s">
        <v>488</v>
      </c>
      <c r="H19" s="2"/>
      <c r="I19" s="541">
        <f>SUM(I20)</f>
        <v>1451462</v>
      </c>
    </row>
    <row r="20" spans="1:9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487</v>
      </c>
      <c r="G20" s="250" t="s">
        <v>492</v>
      </c>
      <c r="H20" s="2"/>
      <c r="I20" s="541">
        <f>SUM(I21)</f>
        <v>1451462</v>
      </c>
    </row>
    <row r="21" spans="1:9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487</v>
      </c>
      <c r="G21" s="250" t="s">
        <v>492</v>
      </c>
      <c r="H21" s="2" t="s">
        <v>13</v>
      </c>
      <c r="I21" s="542">
        <v>1451462</v>
      </c>
    </row>
    <row r="22" spans="1:9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9">
        <f>SUM(I23+I38+I43+I48+I55+I60+I30)</f>
        <v>16180207</v>
      </c>
    </row>
    <row r="23" spans="1:9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487</v>
      </c>
      <c r="G23" s="253" t="s">
        <v>488</v>
      </c>
      <c r="H23" s="28"/>
      <c r="I23" s="540">
        <f>SUM(I24)</f>
        <v>896000</v>
      </c>
    </row>
    <row r="24" spans="1:9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487</v>
      </c>
      <c r="G24" s="265" t="s">
        <v>488</v>
      </c>
      <c r="H24" s="2"/>
      <c r="I24" s="541">
        <f>SUM(I25)</f>
        <v>896000</v>
      </c>
    </row>
    <row r="25" spans="1:9" ht="47.25" x14ac:dyDescent="0.25">
      <c r="A25" s="77" t="s">
        <v>495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488</v>
      </c>
      <c r="H25" s="2"/>
      <c r="I25" s="541">
        <f>SUM(I26+I28)</f>
        <v>896000</v>
      </c>
    </row>
    <row r="26" spans="1:9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496</v>
      </c>
      <c r="H26" s="2"/>
      <c r="I26" s="541">
        <f>SUM(I27)</f>
        <v>888000</v>
      </c>
    </row>
    <row r="27" spans="1:9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496</v>
      </c>
      <c r="H27" s="2" t="s">
        <v>13</v>
      </c>
      <c r="I27" s="542">
        <v>888000</v>
      </c>
    </row>
    <row r="28" spans="1:9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497</v>
      </c>
      <c r="H28" s="2"/>
      <c r="I28" s="541">
        <f>SUM(I29)</f>
        <v>8000</v>
      </c>
    </row>
    <row r="29" spans="1:9" ht="32.25" customHeight="1" x14ac:dyDescent="0.25">
      <c r="A29" s="114" t="s">
        <v>673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497</v>
      </c>
      <c r="H29" s="2" t="s">
        <v>16</v>
      </c>
      <c r="I29" s="542">
        <v>8000</v>
      </c>
    </row>
    <row r="30" spans="1:9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513</v>
      </c>
      <c r="F30" s="258" t="s">
        <v>487</v>
      </c>
      <c r="G30" s="259" t="s">
        <v>488</v>
      </c>
      <c r="H30" s="28"/>
      <c r="I30" s="540">
        <f>SUM(I31)</f>
        <v>238467</v>
      </c>
    </row>
    <row r="31" spans="1:9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616</v>
      </c>
      <c r="F31" s="261" t="s">
        <v>487</v>
      </c>
      <c r="G31" s="262" t="s">
        <v>488</v>
      </c>
      <c r="H31" s="44"/>
      <c r="I31" s="541">
        <f>SUM(I32)</f>
        <v>238467</v>
      </c>
    </row>
    <row r="32" spans="1:9" ht="48" customHeight="1" x14ac:dyDescent="0.25">
      <c r="A32" s="77" t="s">
        <v>514</v>
      </c>
      <c r="B32" s="54" t="s">
        <v>50</v>
      </c>
      <c r="C32" s="2" t="s">
        <v>10</v>
      </c>
      <c r="D32" s="2" t="s">
        <v>20</v>
      </c>
      <c r="E32" s="260" t="s">
        <v>616</v>
      </c>
      <c r="F32" s="261" t="s">
        <v>10</v>
      </c>
      <c r="G32" s="262" t="s">
        <v>488</v>
      </c>
      <c r="H32" s="44"/>
      <c r="I32" s="541">
        <f>SUM(I33+I35)</f>
        <v>238467</v>
      </c>
    </row>
    <row r="33" spans="1:9" ht="18.75" hidden="1" customHeight="1" x14ac:dyDescent="0.25">
      <c r="A33" s="77" t="s">
        <v>950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951</v>
      </c>
      <c r="H33" s="44"/>
      <c r="I33" s="541">
        <f>SUM(I34)</f>
        <v>0</v>
      </c>
    </row>
    <row r="34" spans="1:9" ht="34.5" hidden="1" customHeight="1" x14ac:dyDescent="0.25">
      <c r="A34" s="87" t="s">
        <v>673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951</v>
      </c>
      <c r="H34" s="44" t="s">
        <v>16</v>
      </c>
      <c r="I34" s="543"/>
    </row>
    <row r="35" spans="1:9" ht="16.5" customHeight="1" x14ac:dyDescent="0.25">
      <c r="A35" s="77" t="s">
        <v>618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617</v>
      </c>
      <c r="H35" s="44"/>
      <c r="I35" s="541">
        <f>SUM(I36:I37)</f>
        <v>238467</v>
      </c>
    </row>
    <row r="36" spans="1:9" ht="32.25" customHeight="1" x14ac:dyDescent="0.25">
      <c r="A36" s="87" t="s">
        <v>673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617</v>
      </c>
      <c r="H36" s="2" t="s">
        <v>16</v>
      </c>
      <c r="I36" s="543">
        <v>211250</v>
      </c>
    </row>
    <row r="37" spans="1:9" s="614" customFormat="1" ht="17.25" customHeight="1" x14ac:dyDescent="0.25">
      <c r="A37" s="3" t="s">
        <v>18</v>
      </c>
      <c r="B37" s="54" t="s">
        <v>50</v>
      </c>
      <c r="C37" s="2" t="s">
        <v>10</v>
      </c>
      <c r="D37" s="2" t="s">
        <v>20</v>
      </c>
      <c r="E37" s="260" t="s">
        <v>211</v>
      </c>
      <c r="F37" s="261" t="s">
        <v>10</v>
      </c>
      <c r="G37" s="262" t="s">
        <v>617</v>
      </c>
      <c r="H37" s="2" t="s">
        <v>17</v>
      </c>
      <c r="I37" s="543">
        <v>27217</v>
      </c>
    </row>
    <row r="38" spans="1:9" ht="47.25" x14ac:dyDescent="0.25">
      <c r="A38" s="76" t="s">
        <v>117</v>
      </c>
      <c r="B38" s="30" t="s">
        <v>50</v>
      </c>
      <c r="C38" s="28" t="s">
        <v>10</v>
      </c>
      <c r="D38" s="28" t="s">
        <v>20</v>
      </c>
      <c r="E38" s="257" t="s">
        <v>490</v>
      </c>
      <c r="F38" s="258" t="s">
        <v>487</v>
      </c>
      <c r="G38" s="259" t="s">
        <v>488</v>
      </c>
      <c r="H38" s="28"/>
      <c r="I38" s="540">
        <f>SUM(I39)</f>
        <v>1189981</v>
      </c>
    </row>
    <row r="39" spans="1:9" ht="63" x14ac:dyDescent="0.25">
      <c r="A39" s="77" t="s">
        <v>130</v>
      </c>
      <c r="B39" s="54" t="s">
        <v>50</v>
      </c>
      <c r="C39" s="2" t="s">
        <v>10</v>
      </c>
      <c r="D39" s="2" t="s">
        <v>20</v>
      </c>
      <c r="E39" s="260" t="s">
        <v>491</v>
      </c>
      <c r="F39" s="261" t="s">
        <v>487</v>
      </c>
      <c r="G39" s="262" t="s">
        <v>488</v>
      </c>
      <c r="H39" s="44"/>
      <c r="I39" s="541">
        <f>SUM(I40)</f>
        <v>1189981</v>
      </c>
    </row>
    <row r="40" spans="1:9" ht="47.25" x14ac:dyDescent="0.25">
      <c r="A40" s="77" t="s">
        <v>494</v>
      </c>
      <c r="B40" s="54" t="s">
        <v>50</v>
      </c>
      <c r="C40" s="2" t="s">
        <v>10</v>
      </c>
      <c r="D40" s="2" t="s">
        <v>20</v>
      </c>
      <c r="E40" s="260" t="s">
        <v>491</v>
      </c>
      <c r="F40" s="261" t="s">
        <v>10</v>
      </c>
      <c r="G40" s="262" t="s">
        <v>488</v>
      </c>
      <c r="H40" s="44"/>
      <c r="I40" s="541">
        <f>SUM(I41)</f>
        <v>1189981</v>
      </c>
    </row>
    <row r="41" spans="1:9" ht="17.25" customHeight="1" x14ac:dyDescent="0.25">
      <c r="A41" s="77" t="s">
        <v>119</v>
      </c>
      <c r="B41" s="54" t="s">
        <v>50</v>
      </c>
      <c r="C41" s="2" t="s">
        <v>10</v>
      </c>
      <c r="D41" s="2" t="s">
        <v>20</v>
      </c>
      <c r="E41" s="260" t="s">
        <v>491</v>
      </c>
      <c r="F41" s="261" t="s">
        <v>10</v>
      </c>
      <c r="G41" s="262" t="s">
        <v>493</v>
      </c>
      <c r="H41" s="44"/>
      <c r="I41" s="541">
        <f>SUM(I42)</f>
        <v>1189981</v>
      </c>
    </row>
    <row r="42" spans="1:9" ht="31.5" customHeight="1" x14ac:dyDescent="0.25">
      <c r="A42" s="87" t="s">
        <v>673</v>
      </c>
      <c r="B42" s="318" t="s">
        <v>50</v>
      </c>
      <c r="C42" s="2" t="s">
        <v>10</v>
      </c>
      <c r="D42" s="2" t="s">
        <v>20</v>
      </c>
      <c r="E42" s="260" t="s">
        <v>491</v>
      </c>
      <c r="F42" s="261" t="s">
        <v>10</v>
      </c>
      <c r="G42" s="262" t="s">
        <v>493</v>
      </c>
      <c r="H42" s="2" t="s">
        <v>16</v>
      </c>
      <c r="I42" s="543">
        <v>1189981</v>
      </c>
    </row>
    <row r="43" spans="1:9" ht="31.5" x14ac:dyDescent="0.25">
      <c r="A43" s="76" t="s">
        <v>131</v>
      </c>
      <c r="B43" s="30" t="s">
        <v>50</v>
      </c>
      <c r="C43" s="28" t="s">
        <v>10</v>
      </c>
      <c r="D43" s="28" t="s">
        <v>20</v>
      </c>
      <c r="E43" s="245" t="s">
        <v>499</v>
      </c>
      <c r="F43" s="246" t="s">
        <v>487</v>
      </c>
      <c r="G43" s="247" t="s">
        <v>488</v>
      </c>
      <c r="H43" s="28"/>
      <c r="I43" s="540">
        <f>SUM(I44)</f>
        <v>192826</v>
      </c>
    </row>
    <row r="44" spans="1:9" ht="63" x14ac:dyDescent="0.25">
      <c r="A44" s="77" t="s">
        <v>678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487</v>
      </c>
      <c r="G44" s="250" t="s">
        <v>488</v>
      </c>
      <c r="H44" s="2"/>
      <c r="I44" s="541">
        <f>SUM(I45)</f>
        <v>192826</v>
      </c>
    </row>
    <row r="45" spans="1:9" ht="47.25" x14ac:dyDescent="0.25">
      <c r="A45" s="77" t="s">
        <v>498</v>
      </c>
      <c r="B45" s="54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488</v>
      </c>
      <c r="H45" s="2"/>
      <c r="I45" s="541">
        <f>SUM(I46)</f>
        <v>192826</v>
      </c>
    </row>
    <row r="46" spans="1:9" ht="32.25" customHeight="1" x14ac:dyDescent="0.25">
      <c r="A46" s="77" t="s">
        <v>90</v>
      </c>
      <c r="B46" s="33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500</v>
      </c>
      <c r="H46" s="2"/>
      <c r="I46" s="541">
        <f>SUM(I47)</f>
        <v>192826</v>
      </c>
    </row>
    <row r="47" spans="1:9" ht="63" x14ac:dyDescent="0.25">
      <c r="A47" s="86" t="s">
        <v>86</v>
      </c>
      <c r="B47" s="406" t="s">
        <v>50</v>
      </c>
      <c r="C47" s="2" t="s">
        <v>10</v>
      </c>
      <c r="D47" s="2" t="s">
        <v>20</v>
      </c>
      <c r="E47" s="248" t="s">
        <v>203</v>
      </c>
      <c r="F47" s="249" t="s">
        <v>10</v>
      </c>
      <c r="G47" s="250" t="s">
        <v>500</v>
      </c>
      <c r="H47" s="2" t="s">
        <v>13</v>
      </c>
      <c r="I47" s="543">
        <v>192826</v>
      </c>
    </row>
    <row r="48" spans="1:9" ht="47.25" x14ac:dyDescent="0.25">
      <c r="A48" s="96" t="s">
        <v>126</v>
      </c>
      <c r="B48" s="32" t="s">
        <v>50</v>
      </c>
      <c r="C48" s="28" t="s">
        <v>10</v>
      </c>
      <c r="D48" s="28" t="s">
        <v>20</v>
      </c>
      <c r="E48" s="245" t="s">
        <v>502</v>
      </c>
      <c r="F48" s="246" t="s">
        <v>487</v>
      </c>
      <c r="G48" s="247" t="s">
        <v>488</v>
      </c>
      <c r="H48" s="28"/>
      <c r="I48" s="540">
        <f>SUM(I49)</f>
        <v>592000</v>
      </c>
    </row>
    <row r="49" spans="1:9" ht="63" x14ac:dyDescent="0.25">
      <c r="A49" s="91" t="s">
        <v>127</v>
      </c>
      <c r="B49" s="318" t="s">
        <v>50</v>
      </c>
      <c r="C49" s="2" t="s">
        <v>10</v>
      </c>
      <c r="D49" s="2" t="s">
        <v>20</v>
      </c>
      <c r="E49" s="248" t="s">
        <v>204</v>
      </c>
      <c r="F49" s="249" t="s">
        <v>487</v>
      </c>
      <c r="G49" s="250" t="s">
        <v>488</v>
      </c>
      <c r="H49" s="2"/>
      <c r="I49" s="541">
        <f>SUM(I50)</f>
        <v>592000</v>
      </c>
    </row>
    <row r="50" spans="1:9" ht="63" x14ac:dyDescent="0.25">
      <c r="A50" s="92" t="s">
        <v>501</v>
      </c>
      <c r="B50" s="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488</v>
      </c>
      <c r="H50" s="2"/>
      <c r="I50" s="541">
        <f>SUM(I51+I53)</f>
        <v>592000</v>
      </c>
    </row>
    <row r="51" spans="1:9" ht="47.25" x14ac:dyDescent="0.25">
      <c r="A51" s="86" t="s">
        <v>952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503</v>
      </c>
      <c r="H51" s="2"/>
      <c r="I51" s="541">
        <f>SUM(I52)</f>
        <v>296000</v>
      </c>
    </row>
    <row r="52" spans="1:9" ht="63" x14ac:dyDescent="0.25">
      <c r="A52" s="86" t="s">
        <v>86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503</v>
      </c>
      <c r="H52" s="2" t="s">
        <v>13</v>
      </c>
      <c r="I52" s="542">
        <v>296000</v>
      </c>
    </row>
    <row r="53" spans="1:9" ht="35.25" customHeight="1" x14ac:dyDescent="0.25">
      <c r="A53" s="86" t="s">
        <v>89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504</v>
      </c>
      <c r="H53" s="2"/>
      <c r="I53" s="541">
        <f>SUM(I54)</f>
        <v>296000</v>
      </c>
    </row>
    <row r="54" spans="1:9" ht="63" x14ac:dyDescent="0.25">
      <c r="A54" s="86" t="s">
        <v>86</v>
      </c>
      <c r="B54" s="406" t="s">
        <v>50</v>
      </c>
      <c r="C54" s="2" t="s">
        <v>10</v>
      </c>
      <c r="D54" s="2" t="s">
        <v>20</v>
      </c>
      <c r="E54" s="248" t="s">
        <v>204</v>
      </c>
      <c r="F54" s="249" t="s">
        <v>10</v>
      </c>
      <c r="G54" s="250" t="s">
        <v>504</v>
      </c>
      <c r="H54" s="2" t="s">
        <v>13</v>
      </c>
      <c r="I54" s="543">
        <v>296000</v>
      </c>
    </row>
    <row r="55" spans="1:9" ht="47.25" x14ac:dyDescent="0.25">
      <c r="A55" s="76" t="s">
        <v>128</v>
      </c>
      <c r="B55" s="30" t="s">
        <v>50</v>
      </c>
      <c r="C55" s="28" t="s">
        <v>10</v>
      </c>
      <c r="D55" s="28" t="s">
        <v>20</v>
      </c>
      <c r="E55" s="245" t="s">
        <v>205</v>
      </c>
      <c r="F55" s="246" t="s">
        <v>487</v>
      </c>
      <c r="G55" s="247" t="s">
        <v>488</v>
      </c>
      <c r="H55" s="28"/>
      <c r="I55" s="540">
        <f>SUM(I56)</f>
        <v>296000</v>
      </c>
    </row>
    <row r="56" spans="1:9" ht="47.25" x14ac:dyDescent="0.25">
      <c r="A56" s="77" t="s">
        <v>129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487</v>
      </c>
      <c r="G56" s="250" t="s">
        <v>488</v>
      </c>
      <c r="H56" s="44"/>
      <c r="I56" s="541">
        <f>SUM(I57)</f>
        <v>296000</v>
      </c>
    </row>
    <row r="57" spans="1:9" ht="47.25" x14ac:dyDescent="0.25">
      <c r="A57" s="77" t="s">
        <v>505</v>
      </c>
      <c r="B57" s="54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488</v>
      </c>
      <c r="H57" s="44"/>
      <c r="I57" s="541">
        <f>SUM(I58)</f>
        <v>296000</v>
      </c>
    </row>
    <row r="58" spans="1:9" ht="33.75" customHeight="1" x14ac:dyDescent="0.25">
      <c r="A58" s="3" t="s">
        <v>88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506</v>
      </c>
      <c r="H58" s="2"/>
      <c r="I58" s="541">
        <f>SUM(I59)</f>
        <v>296000</v>
      </c>
    </row>
    <row r="59" spans="1:9" ht="63" x14ac:dyDescent="0.25">
      <c r="A59" s="86" t="s">
        <v>86</v>
      </c>
      <c r="B59" s="406" t="s">
        <v>50</v>
      </c>
      <c r="C59" s="2" t="s">
        <v>10</v>
      </c>
      <c r="D59" s="2" t="s">
        <v>20</v>
      </c>
      <c r="E59" s="248" t="s">
        <v>206</v>
      </c>
      <c r="F59" s="249" t="s">
        <v>12</v>
      </c>
      <c r="G59" s="250" t="s">
        <v>506</v>
      </c>
      <c r="H59" s="2" t="s">
        <v>13</v>
      </c>
      <c r="I59" s="543">
        <v>296000</v>
      </c>
    </row>
    <row r="60" spans="1:9" ht="15.75" x14ac:dyDescent="0.25">
      <c r="A60" s="27" t="s">
        <v>132</v>
      </c>
      <c r="B60" s="30" t="s">
        <v>50</v>
      </c>
      <c r="C60" s="28" t="s">
        <v>10</v>
      </c>
      <c r="D60" s="28" t="s">
        <v>20</v>
      </c>
      <c r="E60" s="245" t="s">
        <v>207</v>
      </c>
      <c r="F60" s="246" t="s">
        <v>487</v>
      </c>
      <c r="G60" s="247" t="s">
        <v>488</v>
      </c>
      <c r="H60" s="28"/>
      <c r="I60" s="540">
        <f>SUM(I61)</f>
        <v>12774933</v>
      </c>
    </row>
    <row r="61" spans="1:9" ht="31.5" x14ac:dyDescent="0.25">
      <c r="A61" s="3" t="s">
        <v>133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487</v>
      </c>
      <c r="G61" s="250" t="s">
        <v>488</v>
      </c>
      <c r="H61" s="2"/>
      <c r="I61" s="541">
        <f>SUM(I62)</f>
        <v>12774933</v>
      </c>
    </row>
    <row r="62" spans="1:9" ht="31.5" x14ac:dyDescent="0.25">
      <c r="A62" s="3" t="s">
        <v>85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487</v>
      </c>
      <c r="G62" s="250" t="s">
        <v>492</v>
      </c>
      <c r="H62" s="2"/>
      <c r="I62" s="541">
        <f>SUM(I63:I64)</f>
        <v>12774933</v>
      </c>
    </row>
    <row r="63" spans="1:9" ht="63" x14ac:dyDescent="0.25">
      <c r="A63" s="86" t="s">
        <v>86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487</v>
      </c>
      <c r="G63" s="250" t="s">
        <v>492</v>
      </c>
      <c r="H63" s="2" t="s">
        <v>13</v>
      </c>
      <c r="I63" s="542">
        <v>12756868</v>
      </c>
    </row>
    <row r="64" spans="1:9" ht="15.75" x14ac:dyDescent="0.25">
      <c r="A64" s="3" t="s">
        <v>18</v>
      </c>
      <c r="B64" s="406" t="s">
        <v>50</v>
      </c>
      <c r="C64" s="2" t="s">
        <v>10</v>
      </c>
      <c r="D64" s="2" t="s">
        <v>20</v>
      </c>
      <c r="E64" s="248" t="s">
        <v>208</v>
      </c>
      <c r="F64" s="249" t="s">
        <v>487</v>
      </c>
      <c r="G64" s="250" t="s">
        <v>492</v>
      </c>
      <c r="H64" s="2" t="s">
        <v>17</v>
      </c>
      <c r="I64" s="542">
        <v>18065</v>
      </c>
    </row>
    <row r="65" spans="1:9" ht="15.75" x14ac:dyDescent="0.25">
      <c r="A65" s="100" t="s">
        <v>1018</v>
      </c>
      <c r="B65" s="26" t="s">
        <v>50</v>
      </c>
      <c r="C65" s="22" t="s">
        <v>10</v>
      </c>
      <c r="D65" s="57" t="s">
        <v>110</v>
      </c>
      <c r="E65" s="101"/>
      <c r="F65" s="325"/>
      <c r="G65" s="326"/>
      <c r="H65" s="22"/>
      <c r="I65" s="539">
        <f>SUM(I66)</f>
        <v>11350</v>
      </c>
    </row>
    <row r="66" spans="1:9" ht="20.25" customHeight="1" x14ac:dyDescent="0.25">
      <c r="A66" s="76" t="s">
        <v>195</v>
      </c>
      <c r="B66" s="30" t="s">
        <v>50</v>
      </c>
      <c r="C66" s="28" t="s">
        <v>10</v>
      </c>
      <c r="D66" s="42" t="s">
        <v>110</v>
      </c>
      <c r="E66" s="251" t="s">
        <v>215</v>
      </c>
      <c r="F66" s="252" t="s">
        <v>487</v>
      </c>
      <c r="G66" s="253" t="s">
        <v>488</v>
      </c>
      <c r="H66" s="28"/>
      <c r="I66" s="540">
        <f>SUM(I67)</f>
        <v>11350</v>
      </c>
    </row>
    <row r="67" spans="1:9" ht="18" customHeight="1" x14ac:dyDescent="0.25">
      <c r="A67" s="89" t="s">
        <v>194</v>
      </c>
      <c r="B67" s="6" t="s">
        <v>50</v>
      </c>
      <c r="C67" s="2" t="s">
        <v>10</v>
      </c>
      <c r="D67" s="8" t="s">
        <v>110</v>
      </c>
      <c r="E67" s="266" t="s">
        <v>215</v>
      </c>
      <c r="F67" s="267" t="s">
        <v>487</v>
      </c>
      <c r="G67" s="268" t="s">
        <v>488</v>
      </c>
      <c r="H67" s="2"/>
      <c r="I67" s="541">
        <f>SUM(I68)</f>
        <v>11350</v>
      </c>
    </row>
    <row r="68" spans="1:9" ht="47.25" x14ac:dyDescent="0.25">
      <c r="A68" s="3" t="s">
        <v>1019</v>
      </c>
      <c r="B68" s="406" t="s">
        <v>50</v>
      </c>
      <c r="C68" s="2" t="s">
        <v>10</v>
      </c>
      <c r="D68" s="8" t="s">
        <v>110</v>
      </c>
      <c r="E68" s="266" t="s">
        <v>215</v>
      </c>
      <c r="F68" s="267" t="s">
        <v>487</v>
      </c>
      <c r="G68" s="421">
        <v>51200</v>
      </c>
      <c r="H68" s="2"/>
      <c r="I68" s="541">
        <f>SUM(I69)</f>
        <v>11350</v>
      </c>
    </row>
    <row r="69" spans="1:9" ht="31.5" x14ac:dyDescent="0.25">
      <c r="A69" s="91" t="s">
        <v>673</v>
      </c>
      <c r="B69" s="406" t="s">
        <v>50</v>
      </c>
      <c r="C69" s="2" t="s">
        <v>10</v>
      </c>
      <c r="D69" s="8" t="s">
        <v>110</v>
      </c>
      <c r="E69" s="266" t="s">
        <v>215</v>
      </c>
      <c r="F69" s="267" t="s">
        <v>487</v>
      </c>
      <c r="G69" s="421">
        <v>51200</v>
      </c>
      <c r="H69" s="2" t="s">
        <v>16</v>
      </c>
      <c r="I69" s="542">
        <v>11350</v>
      </c>
    </row>
    <row r="70" spans="1:9" ht="18" hidden="1" customHeight="1" x14ac:dyDescent="0.25">
      <c r="A70" s="100" t="s">
        <v>1013</v>
      </c>
      <c r="B70" s="26" t="s">
        <v>50</v>
      </c>
      <c r="C70" s="22" t="s">
        <v>10</v>
      </c>
      <c r="D70" s="57" t="s">
        <v>29</v>
      </c>
      <c r="E70" s="101"/>
      <c r="F70" s="325"/>
      <c r="G70" s="508"/>
      <c r="H70" s="22"/>
      <c r="I70" s="539">
        <f>SUM(I71)</f>
        <v>0</v>
      </c>
    </row>
    <row r="71" spans="1:9" ht="18.75" hidden="1" customHeight="1" x14ac:dyDescent="0.25">
      <c r="A71" s="76" t="s">
        <v>195</v>
      </c>
      <c r="B71" s="30" t="s">
        <v>50</v>
      </c>
      <c r="C71" s="28" t="s">
        <v>10</v>
      </c>
      <c r="D71" s="42" t="s">
        <v>29</v>
      </c>
      <c r="E71" s="251" t="s">
        <v>214</v>
      </c>
      <c r="F71" s="252" t="s">
        <v>487</v>
      </c>
      <c r="G71" s="509" t="s">
        <v>488</v>
      </c>
      <c r="H71" s="28"/>
      <c r="I71" s="540">
        <f>SUM(I72)</f>
        <v>0</v>
      </c>
    </row>
    <row r="72" spans="1:9" ht="18" hidden="1" customHeight="1" x14ac:dyDescent="0.25">
      <c r="A72" s="89" t="s">
        <v>675</v>
      </c>
      <c r="B72" s="6" t="s">
        <v>50</v>
      </c>
      <c r="C72" s="2" t="s">
        <v>10</v>
      </c>
      <c r="D72" s="8" t="s">
        <v>29</v>
      </c>
      <c r="E72" s="266" t="s">
        <v>677</v>
      </c>
      <c r="F72" s="267" t="s">
        <v>487</v>
      </c>
      <c r="G72" s="421" t="s">
        <v>488</v>
      </c>
      <c r="H72" s="2"/>
      <c r="I72" s="541">
        <f>SUM(I73)</f>
        <v>0</v>
      </c>
    </row>
    <row r="73" spans="1:9" ht="18" hidden="1" customHeight="1" x14ac:dyDescent="0.25">
      <c r="A73" s="3" t="s">
        <v>676</v>
      </c>
      <c r="B73" s="406" t="s">
        <v>50</v>
      </c>
      <c r="C73" s="2" t="s">
        <v>10</v>
      </c>
      <c r="D73" s="8" t="s">
        <v>29</v>
      </c>
      <c r="E73" s="266" t="s">
        <v>677</v>
      </c>
      <c r="F73" s="267" t="s">
        <v>487</v>
      </c>
      <c r="G73" s="421" t="s">
        <v>674</v>
      </c>
      <c r="H73" s="2"/>
      <c r="I73" s="541">
        <f>SUM(I74)</f>
        <v>0</v>
      </c>
    </row>
    <row r="74" spans="1:9" ht="31.5" hidden="1" x14ac:dyDescent="0.25">
      <c r="A74" s="91" t="s">
        <v>673</v>
      </c>
      <c r="B74" s="406" t="s">
        <v>50</v>
      </c>
      <c r="C74" s="2" t="s">
        <v>10</v>
      </c>
      <c r="D74" s="8" t="s">
        <v>29</v>
      </c>
      <c r="E74" s="266" t="s">
        <v>677</v>
      </c>
      <c r="F74" s="267" t="s">
        <v>487</v>
      </c>
      <c r="G74" s="421" t="s">
        <v>674</v>
      </c>
      <c r="H74" s="2" t="s">
        <v>16</v>
      </c>
      <c r="I74" s="542"/>
    </row>
    <row r="75" spans="1:9" ht="15.75" x14ac:dyDescent="0.25">
      <c r="A75" s="100" t="s">
        <v>22</v>
      </c>
      <c r="B75" s="26" t="s">
        <v>50</v>
      </c>
      <c r="C75" s="22" t="s">
        <v>10</v>
      </c>
      <c r="D75" s="26">
        <v>11</v>
      </c>
      <c r="E75" s="101"/>
      <c r="F75" s="325"/>
      <c r="G75" s="326"/>
      <c r="H75" s="22"/>
      <c r="I75" s="539">
        <f>SUM(I76)</f>
        <v>500000</v>
      </c>
    </row>
    <row r="76" spans="1:9" ht="16.5" customHeight="1" x14ac:dyDescent="0.25">
      <c r="A76" s="76" t="s">
        <v>91</v>
      </c>
      <c r="B76" s="30" t="s">
        <v>50</v>
      </c>
      <c r="C76" s="28" t="s">
        <v>10</v>
      </c>
      <c r="D76" s="30">
        <v>11</v>
      </c>
      <c r="E76" s="251" t="s">
        <v>209</v>
      </c>
      <c r="F76" s="252" t="s">
        <v>487</v>
      </c>
      <c r="G76" s="253" t="s">
        <v>488</v>
      </c>
      <c r="H76" s="28"/>
      <c r="I76" s="540">
        <f>SUM(I77)</f>
        <v>500000</v>
      </c>
    </row>
    <row r="77" spans="1:9" ht="16.5" customHeight="1" x14ac:dyDescent="0.25">
      <c r="A77" s="89" t="s">
        <v>92</v>
      </c>
      <c r="B77" s="6" t="s">
        <v>50</v>
      </c>
      <c r="C77" s="2" t="s">
        <v>10</v>
      </c>
      <c r="D77" s="406">
        <v>11</v>
      </c>
      <c r="E77" s="266" t="s">
        <v>210</v>
      </c>
      <c r="F77" s="267" t="s">
        <v>487</v>
      </c>
      <c r="G77" s="268" t="s">
        <v>488</v>
      </c>
      <c r="H77" s="2"/>
      <c r="I77" s="541">
        <f>SUM(I78)</f>
        <v>500000</v>
      </c>
    </row>
    <row r="78" spans="1:9" ht="16.5" customHeight="1" x14ac:dyDescent="0.25">
      <c r="A78" s="3" t="s">
        <v>112</v>
      </c>
      <c r="B78" s="406" t="s">
        <v>50</v>
      </c>
      <c r="C78" s="2" t="s">
        <v>10</v>
      </c>
      <c r="D78" s="406">
        <v>11</v>
      </c>
      <c r="E78" s="266" t="s">
        <v>210</v>
      </c>
      <c r="F78" s="267" t="s">
        <v>487</v>
      </c>
      <c r="G78" s="268" t="s">
        <v>510</v>
      </c>
      <c r="H78" s="2"/>
      <c r="I78" s="541">
        <f>SUM(I79)</f>
        <v>500000</v>
      </c>
    </row>
    <row r="79" spans="1:9" ht="15.75" customHeight="1" x14ac:dyDescent="0.25">
      <c r="A79" s="3" t="s">
        <v>18</v>
      </c>
      <c r="B79" s="406" t="s">
        <v>50</v>
      </c>
      <c r="C79" s="2" t="s">
        <v>10</v>
      </c>
      <c r="D79" s="406">
        <v>11</v>
      </c>
      <c r="E79" s="266" t="s">
        <v>210</v>
      </c>
      <c r="F79" s="267" t="s">
        <v>487</v>
      </c>
      <c r="G79" s="268" t="s">
        <v>510</v>
      </c>
      <c r="H79" s="2" t="s">
        <v>17</v>
      </c>
      <c r="I79" s="542">
        <v>500000</v>
      </c>
    </row>
    <row r="80" spans="1:9" ht="15.75" x14ac:dyDescent="0.25">
      <c r="A80" s="100" t="s">
        <v>23</v>
      </c>
      <c r="B80" s="26" t="s">
        <v>50</v>
      </c>
      <c r="C80" s="22" t="s">
        <v>10</v>
      </c>
      <c r="D80" s="26">
        <v>13</v>
      </c>
      <c r="E80" s="101"/>
      <c r="F80" s="325"/>
      <c r="G80" s="326"/>
      <c r="H80" s="22"/>
      <c r="I80" s="539">
        <f>SUM(I81+I86+I105+I111+I122+I126+I95+I100+I132)</f>
        <v>8769318</v>
      </c>
    </row>
    <row r="81" spans="1:9" ht="47.25" x14ac:dyDescent="0.25">
      <c r="A81" s="27" t="s">
        <v>138</v>
      </c>
      <c r="B81" s="30" t="s">
        <v>50</v>
      </c>
      <c r="C81" s="28" t="s">
        <v>10</v>
      </c>
      <c r="D81" s="30">
        <v>13</v>
      </c>
      <c r="E81" s="251" t="s">
        <v>513</v>
      </c>
      <c r="F81" s="252" t="s">
        <v>487</v>
      </c>
      <c r="G81" s="253" t="s">
        <v>488</v>
      </c>
      <c r="H81" s="28"/>
      <c r="I81" s="540">
        <f>SUM(I82)</f>
        <v>3000</v>
      </c>
    </row>
    <row r="82" spans="1:9" ht="63" customHeight="1" x14ac:dyDescent="0.25">
      <c r="A82" s="55" t="s">
        <v>139</v>
      </c>
      <c r="B82" s="54" t="s">
        <v>50</v>
      </c>
      <c r="C82" s="2" t="s">
        <v>10</v>
      </c>
      <c r="D82" s="406">
        <v>13</v>
      </c>
      <c r="E82" s="266" t="s">
        <v>211</v>
      </c>
      <c r="F82" s="267" t="s">
        <v>487</v>
      </c>
      <c r="G82" s="268" t="s">
        <v>488</v>
      </c>
      <c r="H82" s="2"/>
      <c r="I82" s="541">
        <f>SUM(I83)</f>
        <v>3000</v>
      </c>
    </row>
    <row r="83" spans="1:9" ht="47.25" x14ac:dyDescent="0.25">
      <c r="A83" s="55" t="s">
        <v>514</v>
      </c>
      <c r="B83" s="54" t="s">
        <v>50</v>
      </c>
      <c r="C83" s="2" t="s">
        <v>10</v>
      </c>
      <c r="D83" s="406">
        <v>13</v>
      </c>
      <c r="E83" s="266" t="s">
        <v>211</v>
      </c>
      <c r="F83" s="267" t="s">
        <v>10</v>
      </c>
      <c r="G83" s="268" t="s">
        <v>488</v>
      </c>
      <c r="H83" s="2"/>
      <c r="I83" s="541">
        <f>SUM(I84)</f>
        <v>3000</v>
      </c>
    </row>
    <row r="84" spans="1:9" ht="17.25" customHeight="1" x14ac:dyDescent="0.25">
      <c r="A84" s="86" t="s">
        <v>516</v>
      </c>
      <c r="B84" s="406" t="s">
        <v>50</v>
      </c>
      <c r="C84" s="2" t="s">
        <v>10</v>
      </c>
      <c r="D84" s="406">
        <v>13</v>
      </c>
      <c r="E84" s="266" t="s">
        <v>211</v>
      </c>
      <c r="F84" s="267" t="s">
        <v>10</v>
      </c>
      <c r="G84" s="268" t="s">
        <v>515</v>
      </c>
      <c r="H84" s="2"/>
      <c r="I84" s="541">
        <f>SUM(I85)</f>
        <v>3000</v>
      </c>
    </row>
    <row r="85" spans="1:9" ht="31.5" customHeight="1" x14ac:dyDescent="0.25">
      <c r="A85" s="91" t="s">
        <v>673</v>
      </c>
      <c r="B85" s="318" t="s">
        <v>50</v>
      </c>
      <c r="C85" s="2" t="s">
        <v>10</v>
      </c>
      <c r="D85" s="406">
        <v>13</v>
      </c>
      <c r="E85" s="266" t="s">
        <v>211</v>
      </c>
      <c r="F85" s="267" t="s">
        <v>10</v>
      </c>
      <c r="G85" s="268" t="s">
        <v>515</v>
      </c>
      <c r="H85" s="2" t="s">
        <v>16</v>
      </c>
      <c r="I85" s="542">
        <v>3000</v>
      </c>
    </row>
    <row r="86" spans="1:9" ht="47.25" x14ac:dyDescent="0.25">
      <c r="A86" s="76" t="s">
        <v>197</v>
      </c>
      <c r="B86" s="30" t="s">
        <v>50</v>
      </c>
      <c r="C86" s="28" t="s">
        <v>10</v>
      </c>
      <c r="D86" s="30">
        <v>13</v>
      </c>
      <c r="E86" s="251" t="s">
        <v>541</v>
      </c>
      <c r="F86" s="252" t="s">
        <v>487</v>
      </c>
      <c r="G86" s="253" t="s">
        <v>488</v>
      </c>
      <c r="H86" s="28"/>
      <c r="I86" s="540">
        <f>SUM(I87+I91)</f>
        <v>153408</v>
      </c>
    </row>
    <row r="87" spans="1:9" ht="78.75" x14ac:dyDescent="0.25">
      <c r="A87" s="86" t="s">
        <v>255</v>
      </c>
      <c r="B87" s="406" t="s">
        <v>50</v>
      </c>
      <c r="C87" s="2" t="s">
        <v>10</v>
      </c>
      <c r="D87" s="406">
        <v>13</v>
      </c>
      <c r="E87" s="266" t="s">
        <v>254</v>
      </c>
      <c r="F87" s="267" t="s">
        <v>487</v>
      </c>
      <c r="G87" s="268" t="s">
        <v>488</v>
      </c>
      <c r="H87" s="2"/>
      <c r="I87" s="541">
        <f>SUM(I88)</f>
        <v>51136</v>
      </c>
    </row>
    <row r="88" spans="1:9" ht="47.25" x14ac:dyDescent="0.25">
      <c r="A88" s="3" t="s">
        <v>542</v>
      </c>
      <c r="B88" s="406" t="s">
        <v>50</v>
      </c>
      <c r="C88" s="2" t="s">
        <v>10</v>
      </c>
      <c r="D88" s="406">
        <v>13</v>
      </c>
      <c r="E88" s="266" t="s">
        <v>254</v>
      </c>
      <c r="F88" s="267" t="s">
        <v>10</v>
      </c>
      <c r="G88" s="268" t="s">
        <v>488</v>
      </c>
      <c r="H88" s="2"/>
      <c r="I88" s="541">
        <f>SUM(I89)</f>
        <v>51136</v>
      </c>
    </row>
    <row r="89" spans="1:9" ht="31.5" x14ac:dyDescent="0.25">
      <c r="A89" s="114" t="s">
        <v>550</v>
      </c>
      <c r="B89" s="6" t="s">
        <v>50</v>
      </c>
      <c r="C89" s="2" t="s">
        <v>10</v>
      </c>
      <c r="D89" s="406">
        <v>13</v>
      </c>
      <c r="E89" s="266" t="s">
        <v>254</v>
      </c>
      <c r="F89" s="267" t="s">
        <v>10</v>
      </c>
      <c r="G89" s="268" t="s">
        <v>549</v>
      </c>
      <c r="H89" s="2"/>
      <c r="I89" s="541">
        <f>SUM(I90)</f>
        <v>51136</v>
      </c>
    </row>
    <row r="90" spans="1:9" ht="15.75" customHeight="1" x14ac:dyDescent="0.25">
      <c r="A90" s="92" t="s">
        <v>21</v>
      </c>
      <c r="B90" s="6" t="s">
        <v>50</v>
      </c>
      <c r="C90" s="2" t="s">
        <v>10</v>
      </c>
      <c r="D90" s="406">
        <v>13</v>
      </c>
      <c r="E90" s="266" t="s">
        <v>254</v>
      </c>
      <c r="F90" s="267" t="s">
        <v>10</v>
      </c>
      <c r="G90" s="268" t="s">
        <v>549</v>
      </c>
      <c r="H90" s="2" t="s">
        <v>70</v>
      </c>
      <c r="I90" s="542">
        <v>51136</v>
      </c>
    </row>
    <row r="91" spans="1:9" ht="84" customHeight="1" x14ac:dyDescent="0.25">
      <c r="A91" s="86" t="s">
        <v>198</v>
      </c>
      <c r="B91" s="406" t="s">
        <v>50</v>
      </c>
      <c r="C91" s="2" t="s">
        <v>10</v>
      </c>
      <c r="D91" s="406">
        <v>13</v>
      </c>
      <c r="E91" s="266" t="s">
        <v>228</v>
      </c>
      <c r="F91" s="267" t="s">
        <v>487</v>
      </c>
      <c r="G91" s="268" t="s">
        <v>488</v>
      </c>
      <c r="H91" s="2"/>
      <c r="I91" s="541">
        <f>SUM(I92)</f>
        <v>102272</v>
      </c>
    </row>
    <row r="92" spans="1:9" ht="34.5" customHeight="1" x14ac:dyDescent="0.25">
      <c r="A92" s="3" t="s">
        <v>551</v>
      </c>
      <c r="B92" s="406" t="s">
        <v>50</v>
      </c>
      <c r="C92" s="2" t="s">
        <v>10</v>
      </c>
      <c r="D92" s="406">
        <v>13</v>
      </c>
      <c r="E92" s="266" t="s">
        <v>228</v>
      </c>
      <c r="F92" s="267" t="s">
        <v>10</v>
      </c>
      <c r="G92" s="268" t="s">
        <v>488</v>
      </c>
      <c r="H92" s="2"/>
      <c r="I92" s="541">
        <f>SUM(I93)</f>
        <v>102272</v>
      </c>
    </row>
    <row r="93" spans="1:9" ht="31.5" x14ac:dyDescent="0.25">
      <c r="A93" s="114" t="s">
        <v>550</v>
      </c>
      <c r="B93" s="6" t="s">
        <v>50</v>
      </c>
      <c r="C93" s="2" t="s">
        <v>10</v>
      </c>
      <c r="D93" s="406">
        <v>13</v>
      </c>
      <c r="E93" s="266" t="s">
        <v>228</v>
      </c>
      <c r="F93" s="267" t="s">
        <v>10</v>
      </c>
      <c r="G93" s="268" t="s">
        <v>549</v>
      </c>
      <c r="H93" s="2"/>
      <c r="I93" s="541">
        <f>SUM(I94)</f>
        <v>102272</v>
      </c>
    </row>
    <row r="94" spans="1:9" ht="17.25" customHeight="1" x14ac:dyDescent="0.25">
      <c r="A94" s="92" t="s">
        <v>21</v>
      </c>
      <c r="B94" s="6" t="s">
        <v>50</v>
      </c>
      <c r="C94" s="2" t="s">
        <v>10</v>
      </c>
      <c r="D94" s="406">
        <v>13</v>
      </c>
      <c r="E94" s="266" t="s">
        <v>228</v>
      </c>
      <c r="F94" s="267" t="s">
        <v>10</v>
      </c>
      <c r="G94" s="268" t="s">
        <v>549</v>
      </c>
      <c r="H94" s="2" t="s">
        <v>70</v>
      </c>
      <c r="I94" s="542">
        <v>102272</v>
      </c>
    </row>
    <row r="95" spans="1:9" ht="33.75" customHeight="1" x14ac:dyDescent="0.25">
      <c r="A95" s="76" t="s">
        <v>131</v>
      </c>
      <c r="B95" s="30" t="s">
        <v>50</v>
      </c>
      <c r="C95" s="28" t="s">
        <v>10</v>
      </c>
      <c r="D95" s="28">
        <v>13</v>
      </c>
      <c r="E95" s="245" t="s">
        <v>499</v>
      </c>
      <c r="F95" s="246" t="s">
        <v>487</v>
      </c>
      <c r="G95" s="247" t="s">
        <v>488</v>
      </c>
      <c r="H95" s="28"/>
      <c r="I95" s="540">
        <f>SUM(I96)</f>
        <v>202000</v>
      </c>
    </row>
    <row r="96" spans="1:9" ht="63" customHeight="1" x14ac:dyDescent="0.25">
      <c r="A96" s="77" t="s">
        <v>622</v>
      </c>
      <c r="B96" s="6" t="s">
        <v>50</v>
      </c>
      <c r="C96" s="2" t="s">
        <v>10</v>
      </c>
      <c r="D96" s="2">
        <v>13</v>
      </c>
      <c r="E96" s="248" t="s">
        <v>621</v>
      </c>
      <c r="F96" s="249" t="s">
        <v>487</v>
      </c>
      <c r="G96" s="250" t="s">
        <v>488</v>
      </c>
      <c r="H96" s="2"/>
      <c r="I96" s="541">
        <f>SUM(I97)</f>
        <v>202000</v>
      </c>
    </row>
    <row r="97" spans="1:9" ht="33" customHeight="1" x14ac:dyDescent="0.25">
      <c r="A97" s="77" t="s">
        <v>623</v>
      </c>
      <c r="B97" s="6" t="s">
        <v>50</v>
      </c>
      <c r="C97" s="2" t="s">
        <v>10</v>
      </c>
      <c r="D97" s="2">
        <v>13</v>
      </c>
      <c r="E97" s="248" t="s">
        <v>621</v>
      </c>
      <c r="F97" s="249" t="s">
        <v>10</v>
      </c>
      <c r="G97" s="250" t="s">
        <v>488</v>
      </c>
      <c r="H97" s="2"/>
      <c r="I97" s="541">
        <f>SUM(I98)</f>
        <v>202000</v>
      </c>
    </row>
    <row r="98" spans="1:9" ht="31.5" customHeight="1" x14ac:dyDescent="0.25">
      <c r="A98" s="77" t="s">
        <v>625</v>
      </c>
      <c r="B98" s="6" t="s">
        <v>50</v>
      </c>
      <c r="C98" s="2" t="s">
        <v>10</v>
      </c>
      <c r="D98" s="2">
        <v>13</v>
      </c>
      <c r="E98" s="248" t="s">
        <v>621</v>
      </c>
      <c r="F98" s="249" t="s">
        <v>10</v>
      </c>
      <c r="G98" s="250" t="s">
        <v>624</v>
      </c>
      <c r="H98" s="2"/>
      <c r="I98" s="541">
        <f>SUM(I99)</f>
        <v>202000</v>
      </c>
    </row>
    <row r="99" spans="1:9" ht="32.25" customHeight="1" x14ac:dyDescent="0.25">
      <c r="A99" s="91" t="s">
        <v>673</v>
      </c>
      <c r="B99" s="6" t="s">
        <v>50</v>
      </c>
      <c r="C99" s="2" t="s">
        <v>10</v>
      </c>
      <c r="D99" s="2">
        <v>13</v>
      </c>
      <c r="E99" s="248" t="s">
        <v>621</v>
      </c>
      <c r="F99" s="249" t="s">
        <v>10</v>
      </c>
      <c r="G99" s="250" t="s">
        <v>624</v>
      </c>
      <c r="H99" s="2" t="s">
        <v>16</v>
      </c>
      <c r="I99" s="543">
        <v>202000</v>
      </c>
    </row>
    <row r="100" spans="1:9" ht="47.25" customHeight="1" x14ac:dyDescent="0.25">
      <c r="A100" s="96" t="s">
        <v>146</v>
      </c>
      <c r="B100" s="30" t="s">
        <v>50</v>
      </c>
      <c r="C100" s="28" t="s">
        <v>10</v>
      </c>
      <c r="D100" s="28">
        <v>13</v>
      </c>
      <c r="E100" s="245" t="s">
        <v>524</v>
      </c>
      <c r="F100" s="246" t="s">
        <v>487</v>
      </c>
      <c r="G100" s="247" t="s">
        <v>488</v>
      </c>
      <c r="H100" s="28"/>
      <c r="I100" s="540">
        <f>SUM(I101)</f>
        <v>51136</v>
      </c>
    </row>
    <row r="101" spans="1:9" ht="65.25" customHeight="1" x14ac:dyDescent="0.25">
      <c r="A101" s="77" t="s">
        <v>147</v>
      </c>
      <c r="B101" s="6" t="s">
        <v>50</v>
      </c>
      <c r="C101" s="2" t="s">
        <v>10</v>
      </c>
      <c r="D101" s="2">
        <v>13</v>
      </c>
      <c r="E101" s="290" t="s">
        <v>221</v>
      </c>
      <c r="F101" s="291" t="s">
        <v>487</v>
      </c>
      <c r="G101" s="292" t="s">
        <v>488</v>
      </c>
      <c r="H101" s="72"/>
      <c r="I101" s="544">
        <f>SUM(I102)</f>
        <v>51136</v>
      </c>
    </row>
    <row r="102" spans="1:9" ht="32.25" customHeight="1" x14ac:dyDescent="0.25">
      <c r="A102" s="77" t="s">
        <v>527</v>
      </c>
      <c r="B102" s="6" t="s">
        <v>50</v>
      </c>
      <c r="C102" s="2" t="s">
        <v>10</v>
      </c>
      <c r="D102" s="2">
        <v>13</v>
      </c>
      <c r="E102" s="290" t="s">
        <v>221</v>
      </c>
      <c r="F102" s="291" t="s">
        <v>10</v>
      </c>
      <c r="G102" s="292" t="s">
        <v>488</v>
      </c>
      <c r="H102" s="72"/>
      <c r="I102" s="544">
        <f>SUM(I103)</f>
        <v>51136</v>
      </c>
    </row>
    <row r="103" spans="1:9" ht="32.25" customHeight="1" x14ac:dyDescent="0.25">
      <c r="A103" s="70" t="s">
        <v>550</v>
      </c>
      <c r="B103" s="6" t="s">
        <v>50</v>
      </c>
      <c r="C103" s="2" t="s">
        <v>10</v>
      </c>
      <c r="D103" s="2">
        <v>13</v>
      </c>
      <c r="E103" s="290" t="s">
        <v>221</v>
      </c>
      <c r="F103" s="291" t="s">
        <v>10</v>
      </c>
      <c r="G103" s="292" t="s">
        <v>549</v>
      </c>
      <c r="H103" s="72"/>
      <c r="I103" s="544">
        <f>SUM(I104)</f>
        <v>51136</v>
      </c>
    </row>
    <row r="104" spans="1:9" ht="18" customHeight="1" x14ac:dyDescent="0.25">
      <c r="A104" s="94" t="s">
        <v>21</v>
      </c>
      <c r="B104" s="6" t="s">
        <v>50</v>
      </c>
      <c r="C104" s="2" t="s">
        <v>10</v>
      </c>
      <c r="D104" s="2">
        <v>13</v>
      </c>
      <c r="E104" s="290" t="s">
        <v>221</v>
      </c>
      <c r="F104" s="291" t="s">
        <v>10</v>
      </c>
      <c r="G104" s="292" t="s">
        <v>549</v>
      </c>
      <c r="H104" s="72" t="s">
        <v>70</v>
      </c>
      <c r="I104" s="545">
        <v>51136</v>
      </c>
    </row>
    <row r="105" spans="1:9" ht="30.75" customHeight="1" x14ac:dyDescent="0.25">
      <c r="A105" s="76" t="s">
        <v>24</v>
      </c>
      <c r="B105" s="30" t="s">
        <v>50</v>
      </c>
      <c r="C105" s="28" t="s">
        <v>10</v>
      </c>
      <c r="D105" s="30">
        <v>13</v>
      </c>
      <c r="E105" s="251" t="s">
        <v>212</v>
      </c>
      <c r="F105" s="252" t="s">
        <v>487</v>
      </c>
      <c r="G105" s="253" t="s">
        <v>488</v>
      </c>
      <c r="H105" s="28"/>
      <c r="I105" s="540">
        <f>SUM(I106)</f>
        <v>30000</v>
      </c>
    </row>
    <row r="106" spans="1:9" ht="16.5" customHeight="1" x14ac:dyDescent="0.25">
      <c r="A106" s="86" t="s">
        <v>95</v>
      </c>
      <c r="B106" s="406" t="s">
        <v>50</v>
      </c>
      <c r="C106" s="2" t="s">
        <v>10</v>
      </c>
      <c r="D106" s="406">
        <v>13</v>
      </c>
      <c r="E106" s="266" t="s">
        <v>213</v>
      </c>
      <c r="F106" s="267" t="s">
        <v>487</v>
      </c>
      <c r="G106" s="268" t="s">
        <v>488</v>
      </c>
      <c r="H106" s="2"/>
      <c r="I106" s="541">
        <f>SUM(I107+I109)</f>
        <v>30000</v>
      </c>
    </row>
    <row r="107" spans="1:9" ht="16.5" hidden="1" customHeight="1" x14ac:dyDescent="0.25">
      <c r="A107" s="3" t="s">
        <v>112</v>
      </c>
      <c r="B107" s="406" t="s">
        <v>50</v>
      </c>
      <c r="C107" s="2" t="s">
        <v>10</v>
      </c>
      <c r="D107" s="406">
        <v>13</v>
      </c>
      <c r="E107" s="266" t="s">
        <v>213</v>
      </c>
      <c r="F107" s="267" t="s">
        <v>487</v>
      </c>
      <c r="G107" s="268" t="s">
        <v>510</v>
      </c>
      <c r="H107" s="2"/>
      <c r="I107" s="541">
        <f>SUM(I108)</f>
        <v>0</v>
      </c>
    </row>
    <row r="108" spans="1:9" ht="31.5" hidden="1" customHeight="1" x14ac:dyDescent="0.25">
      <c r="A108" s="91" t="s">
        <v>673</v>
      </c>
      <c r="B108" s="318" t="s">
        <v>50</v>
      </c>
      <c r="C108" s="2" t="s">
        <v>10</v>
      </c>
      <c r="D108" s="406">
        <v>13</v>
      </c>
      <c r="E108" s="266" t="s">
        <v>213</v>
      </c>
      <c r="F108" s="267" t="s">
        <v>487</v>
      </c>
      <c r="G108" s="268" t="s">
        <v>510</v>
      </c>
      <c r="H108" s="2" t="s">
        <v>16</v>
      </c>
      <c r="I108" s="543"/>
    </row>
    <row r="109" spans="1:9" ht="30.75" customHeight="1" x14ac:dyDescent="0.25">
      <c r="A109" s="3" t="s">
        <v>113</v>
      </c>
      <c r="B109" s="406" t="s">
        <v>50</v>
      </c>
      <c r="C109" s="2" t="s">
        <v>10</v>
      </c>
      <c r="D109" s="406">
        <v>13</v>
      </c>
      <c r="E109" s="266" t="s">
        <v>213</v>
      </c>
      <c r="F109" s="267" t="s">
        <v>487</v>
      </c>
      <c r="G109" s="268" t="s">
        <v>517</v>
      </c>
      <c r="H109" s="2"/>
      <c r="I109" s="541">
        <f>SUM(I110)</f>
        <v>30000</v>
      </c>
    </row>
    <row r="110" spans="1:9" ht="32.25" customHeight="1" x14ac:dyDescent="0.25">
      <c r="A110" s="91" t="s">
        <v>673</v>
      </c>
      <c r="B110" s="318" t="s">
        <v>50</v>
      </c>
      <c r="C110" s="2" t="s">
        <v>10</v>
      </c>
      <c r="D110" s="406">
        <v>13</v>
      </c>
      <c r="E110" s="266" t="s">
        <v>213</v>
      </c>
      <c r="F110" s="267" t="s">
        <v>487</v>
      </c>
      <c r="G110" s="268" t="s">
        <v>517</v>
      </c>
      <c r="H110" s="2" t="s">
        <v>16</v>
      </c>
      <c r="I110" s="542">
        <v>30000</v>
      </c>
    </row>
    <row r="111" spans="1:9" ht="16.5" customHeight="1" x14ac:dyDescent="0.25">
      <c r="A111" s="76" t="s">
        <v>195</v>
      </c>
      <c r="B111" s="30" t="s">
        <v>50</v>
      </c>
      <c r="C111" s="28" t="s">
        <v>10</v>
      </c>
      <c r="D111" s="30">
        <v>13</v>
      </c>
      <c r="E111" s="251" t="s">
        <v>214</v>
      </c>
      <c r="F111" s="252" t="s">
        <v>487</v>
      </c>
      <c r="G111" s="253" t="s">
        <v>488</v>
      </c>
      <c r="H111" s="28"/>
      <c r="I111" s="540">
        <f>SUM(I112)</f>
        <v>1483704</v>
      </c>
    </row>
    <row r="112" spans="1:9" ht="16.5" customHeight="1" x14ac:dyDescent="0.25">
      <c r="A112" s="86" t="s">
        <v>194</v>
      </c>
      <c r="B112" s="406" t="s">
        <v>50</v>
      </c>
      <c r="C112" s="2" t="s">
        <v>10</v>
      </c>
      <c r="D112" s="406">
        <v>13</v>
      </c>
      <c r="E112" s="266" t="s">
        <v>215</v>
      </c>
      <c r="F112" s="267" t="s">
        <v>487</v>
      </c>
      <c r="G112" s="268" t="s">
        <v>488</v>
      </c>
      <c r="H112" s="2"/>
      <c r="I112" s="541">
        <f>SUM(I113+I115+I117+I119)</f>
        <v>1483704</v>
      </c>
    </row>
    <row r="113" spans="1:9" ht="48.75" customHeight="1" x14ac:dyDescent="0.25">
      <c r="A113" s="86" t="s">
        <v>1197</v>
      </c>
      <c r="B113" s="406" t="s">
        <v>50</v>
      </c>
      <c r="C113" s="2" t="s">
        <v>10</v>
      </c>
      <c r="D113" s="406">
        <v>13</v>
      </c>
      <c r="E113" s="266" t="s">
        <v>215</v>
      </c>
      <c r="F113" s="267" t="s">
        <v>487</v>
      </c>
      <c r="G113" s="268">
        <v>12712</v>
      </c>
      <c r="H113" s="2"/>
      <c r="I113" s="541">
        <f>SUM(I114)</f>
        <v>29600</v>
      </c>
    </row>
    <row r="114" spans="1:9" ht="64.5" customHeight="1" x14ac:dyDescent="0.25">
      <c r="A114" s="86" t="s">
        <v>86</v>
      </c>
      <c r="B114" s="406" t="s">
        <v>50</v>
      </c>
      <c r="C114" s="2" t="s">
        <v>10</v>
      </c>
      <c r="D114" s="406">
        <v>13</v>
      </c>
      <c r="E114" s="266" t="s">
        <v>215</v>
      </c>
      <c r="F114" s="267" t="s">
        <v>487</v>
      </c>
      <c r="G114" s="268">
        <v>12712</v>
      </c>
      <c r="H114" s="2" t="s">
        <v>13</v>
      </c>
      <c r="I114" s="543">
        <v>29600</v>
      </c>
    </row>
    <row r="115" spans="1:9" ht="16.5" customHeight="1" x14ac:dyDescent="0.25">
      <c r="A115" s="3" t="s">
        <v>196</v>
      </c>
      <c r="B115" s="406" t="s">
        <v>50</v>
      </c>
      <c r="C115" s="2" t="s">
        <v>10</v>
      </c>
      <c r="D115" s="406">
        <v>13</v>
      </c>
      <c r="E115" s="266" t="s">
        <v>215</v>
      </c>
      <c r="F115" s="267" t="s">
        <v>487</v>
      </c>
      <c r="G115" s="268" t="s">
        <v>518</v>
      </c>
      <c r="H115" s="2"/>
      <c r="I115" s="541">
        <f>SUM(I116)</f>
        <v>90000</v>
      </c>
    </row>
    <row r="116" spans="1:9" ht="30.75" customHeight="1" x14ac:dyDescent="0.25">
      <c r="A116" s="91" t="s">
        <v>673</v>
      </c>
      <c r="B116" s="318" t="s">
        <v>50</v>
      </c>
      <c r="C116" s="2" t="s">
        <v>10</v>
      </c>
      <c r="D116" s="406">
        <v>13</v>
      </c>
      <c r="E116" s="266" t="s">
        <v>215</v>
      </c>
      <c r="F116" s="267" t="s">
        <v>487</v>
      </c>
      <c r="G116" s="268" t="s">
        <v>518</v>
      </c>
      <c r="H116" s="2" t="s">
        <v>16</v>
      </c>
      <c r="I116" s="542">
        <v>90000</v>
      </c>
    </row>
    <row r="117" spans="1:9" ht="32.25" customHeight="1" x14ac:dyDescent="0.25">
      <c r="A117" s="91" t="s">
        <v>664</v>
      </c>
      <c r="B117" s="406" t="s">
        <v>50</v>
      </c>
      <c r="C117" s="2" t="s">
        <v>10</v>
      </c>
      <c r="D117" s="406">
        <v>13</v>
      </c>
      <c r="E117" s="266" t="s">
        <v>215</v>
      </c>
      <c r="F117" s="267" t="s">
        <v>487</v>
      </c>
      <c r="G117" s="268" t="s">
        <v>549</v>
      </c>
      <c r="H117" s="2"/>
      <c r="I117" s="541">
        <f>SUM(I118)</f>
        <v>60000</v>
      </c>
    </row>
    <row r="118" spans="1:9" ht="64.5" customHeight="1" x14ac:dyDescent="0.25">
      <c r="A118" s="86" t="s">
        <v>86</v>
      </c>
      <c r="B118" s="318" t="s">
        <v>50</v>
      </c>
      <c r="C118" s="2" t="s">
        <v>10</v>
      </c>
      <c r="D118" s="406">
        <v>13</v>
      </c>
      <c r="E118" s="266" t="s">
        <v>215</v>
      </c>
      <c r="F118" s="267" t="s">
        <v>487</v>
      </c>
      <c r="G118" s="268" t="s">
        <v>549</v>
      </c>
      <c r="H118" s="2" t="s">
        <v>13</v>
      </c>
      <c r="I118" s="542">
        <v>60000</v>
      </c>
    </row>
    <row r="119" spans="1:9" ht="31.5" x14ac:dyDescent="0.25">
      <c r="A119" s="92" t="s">
        <v>1134</v>
      </c>
      <c r="B119" s="6" t="s">
        <v>50</v>
      </c>
      <c r="C119" s="2" t="s">
        <v>10</v>
      </c>
      <c r="D119" s="406">
        <v>13</v>
      </c>
      <c r="E119" s="266" t="s">
        <v>215</v>
      </c>
      <c r="F119" s="267" t="s">
        <v>487</v>
      </c>
      <c r="G119" s="268" t="s">
        <v>519</v>
      </c>
      <c r="H119" s="2"/>
      <c r="I119" s="541">
        <f>SUM(I120:I121)</f>
        <v>1304104</v>
      </c>
    </row>
    <row r="120" spans="1:9" ht="63" x14ac:dyDescent="0.25">
      <c r="A120" s="86" t="s">
        <v>86</v>
      </c>
      <c r="B120" s="406" t="s">
        <v>50</v>
      </c>
      <c r="C120" s="2" t="s">
        <v>10</v>
      </c>
      <c r="D120" s="406">
        <v>13</v>
      </c>
      <c r="E120" s="266" t="s">
        <v>215</v>
      </c>
      <c r="F120" s="267" t="s">
        <v>487</v>
      </c>
      <c r="G120" s="268" t="s">
        <v>519</v>
      </c>
      <c r="H120" s="2" t="s">
        <v>13</v>
      </c>
      <c r="I120" s="542">
        <v>882000</v>
      </c>
    </row>
    <row r="121" spans="1:9" ht="30.75" customHeight="1" x14ac:dyDescent="0.25">
      <c r="A121" s="91" t="s">
        <v>673</v>
      </c>
      <c r="B121" s="318" t="s">
        <v>50</v>
      </c>
      <c r="C121" s="2" t="s">
        <v>10</v>
      </c>
      <c r="D121" s="406">
        <v>13</v>
      </c>
      <c r="E121" s="266" t="s">
        <v>215</v>
      </c>
      <c r="F121" s="267" t="s">
        <v>487</v>
      </c>
      <c r="G121" s="268" t="s">
        <v>519</v>
      </c>
      <c r="H121" s="2" t="s">
        <v>16</v>
      </c>
      <c r="I121" s="542">
        <v>422104</v>
      </c>
    </row>
    <row r="122" spans="1:9" ht="18.75" customHeight="1" x14ac:dyDescent="0.25">
      <c r="A122" s="27" t="s">
        <v>91</v>
      </c>
      <c r="B122" s="30" t="s">
        <v>50</v>
      </c>
      <c r="C122" s="28" t="s">
        <v>10</v>
      </c>
      <c r="D122" s="30">
        <v>13</v>
      </c>
      <c r="E122" s="257" t="s">
        <v>209</v>
      </c>
      <c r="F122" s="258" t="s">
        <v>487</v>
      </c>
      <c r="G122" s="259" t="s">
        <v>488</v>
      </c>
      <c r="H122" s="28"/>
      <c r="I122" s="540">
        <f>SUM(I123)</f>
        <v>100000</v>
      </c>
    </row>
    <row r="123" spans="1:9" ht="16.5" customHeight="1" x14ac:dyDescent="0.25">
      <c r="A123" s="92" t="s">
        <v>92</v>
      </c>
      <c r="B123" s="406" t="s">
        <v>50</v>
      </c>
      <c r="C123" s="2" t="s">
        <v>10</v>
      </c>
      <c r="D123" s="406">
        <v>13</v>
      </c>
      <c r="E123" s="284" t="s">
        <v>210</v>
      </c>
      <c r="F123" s="267" t="s">
        <v>487</v>
      </c>
      <c r="G123" s="268" t="s">
        <v>488</v>
      </c>
      <c r="H123" s="2"/>
      <c r="I123" s="541">
        <f>SUM(I124)</f>
        <v>100000</v>
      </c>
    </row>
    <row r="124" spans="1:9" ht="19.5" customHeight="1" x14ac:dyDescent="0.25">
      <c r="A124" s="92" t="s">
        <v>686</v>
      </c>
      <c r="B124" s="406" t="s">
        <v>50</v>
      </c>
      <c r="C124" s="2" t="s">
        <v>10</v>
      </c>
      <c r="D124" s="406">
        <v>13</v>
      </c>
      <c r="E124" s="284" t="s">
        <v>210</v>
      </c>
      <c r="F124" s="267" t="s">
        <v>487</v>
      </c>
      <c r="G124" s="421">
        <v>10030</v>
      </c>
      <c r="H124" s="2"/>
      <c r="I124" s="541">
        <f>SUM(I125)</f>
        <v>100000</v>
      </c>
    </row>
    <row r="125" spans="1:9" ht="16.5" customHeight="1" x14ac:dyDescent="0.25">
      <c r="A125" s="62" t="s">
        <v>40</v>
      </c>
      <c r="B125" s="406" t="s">
        <v>50</v>
      </c>
      <c r="C125" s="2" t="s">
        <v>10</v>
      </c>
      <c r="D125" s="406">
        <v>13</v>
      </c>
      <c r="E125" s="284" t="s">
        <v>210</v>
      </c>
      <c r="F125" s="267" t="s">
        <v>487</v>
      </c>
      <c r="G125" s="421">
        <v>10030</v>
      </c>
      <c r="H125" s="2" t="s">
        <v>39</v>
      </c>
      <c r="I125" s="542">
        <v>100000</v>
      </c>
    </row>
    <row r="126" spans="1:9" ht="31.5" x14ac:dyDescent="0.25">
      <c r="A126" s="27" t="s">
        <v>140</v>
      </c>
      <c r="B126" s="30" t="s">
        <v>50</v>
      </c>
      <c r="C126" s="28" t="s">
        <v>10</v>
      </c>
      <c r="D126" s="30">
        <v>13</v>
      </c>
      <c r="E126" s="251" t="s">
        <v>216</v>
      </c>
      <c r="F126" s="252" t="s">
        <v>487</v>
      </c>
      <c r="G126" s="253" t="s">
        <v>488</v>
      </c>
      <c r="H126" s="28"/>
      <c r="I126" s="540">
        <f>SUM(I127)</f>
        <v>6746070</v>
      </c>
    </row>
    <row r="127" spans="1:9" ht="31.5" x14ac:dyDescent="0.25">
      <c r="A127" s="86" t="s">
        <v>141</v>
      </c>
      <c r="B127" s="406" t="s">
        <v>50</v>
      </c>
      <c r="C127" s="2" t="s">
        <v>10</v>
      </c>
      <c r="D127" s="406">
        <v>13</v>
      </c>
      <c r="E127" s="266" t="s">
        <v>217</v>
      </c>
      <c r="F127" s="267" t="s">
        <v>487</v>
      </c>
      <c r="G127" s="268" t="s">
        <v>488</v>
      </c>
      <c r="H127" s="2"/>
      <c r="I127" s="541">
        <f>SUM(I128)</f>
        <v>6746070</v>
      </c>
    </row>
    <row r="128" spans="1:9" ht="31.5" x14ac:dyDescent="0.25">
      <c r="A128" s="3" t="s">
        <v>96</v>
      </c>
      <c r="B128" s="406" t="s">
        <v>50</v>
      </c>
      <c r="C128" s="2" t="s">
        <v>10</v>
      </c>
      <c r="D128" s="406">
        <v>13</v>
      </c>
      <c r="E128" s="266" t="s">
        <v>217</v>
      </c>
      <c r="F128" s="267" t="s">
        <v>487</v>
      </c>
      <c r="G128" s="268" t="s">
        <v>520</v>
      </c>
      <c r="H128" s="2"/>
      <c r="I128" s="541">
        <f>SUM(I129:I131)</f>
        <v>6746070</v>
      </c>
    </row>
    <row r="129" spans="1:9" ht="63" x14ac:dyDescent="0.25">
      <c r="A129" s="86" t="s">
        <v>86</v>
      </c>
      <c r="B129" s="406" t="s">
        <v>50</v>
      </c>
      <c r="C129" s="2" t="s">
        <v>10</v>
      </c>
      <c r="D129" s="406">
        <v>13</v>
      </c>
      <c r="E129" s="266" t="s">
        <v>217</v>
      </c>
      <c r="F129" s="267" t="s">
        <v>487</v>
      </c>
      <c r="G129" s="268" t="s">
        <v>520</v>
      </c>
      <c r="H129" s="2" t="s">
        <v>13</v>
      </c>
      <c r="I129" s="542">
        <v>3942266</v>
      </c>
    </row>
    <row r="130" spans="1:9" ht="30.75" customHeight="1" x14ac:dyDescent="0.25">
      <c r="A130" s="91" t="s">
        <v>673</v>
      </c>
      <c r="B130" s="318" t="s">
        <v>50</v>
      </c>
      <c r="C130" s="2" t="s">
        <v>10</v>
      </c>
      <c r="D130" s="406">
        <v>13</v>
      </c>
      <c r="E130" s="266" t="s">
        <v>217</v>
      </c>
      <c r="F130" s="267" t="s">
        <v>487</v>
      </c>
      <c r="G130" s="268" t="s">
        <v>520</v>
      </c>
      <c r="H130" s="2" t="s">
        <v>16</v>
      </c>
      <c r="I130" s="542">
        <v>2708561</v>
      </c>
    </row>
    <row r="131" spans="1:9" ht="17.25" customHeight="1" x14ac:dyDescent="0.25">
      <c r="A131" s="3" t="s">
        <v>18</v>
      </c>
      <c r="B131" s="406" t="s">
        <v>50</v>
      </c>
      <c r="C131" s="2" t="s">
        <v>10</v>
      </c>
      <c r="D131" s="406">
        <v>13</v>
      </c>
      <c r="E131" s="266" t="s">
        <v>217</v>
      </c>
      <c r="F131" s="267" t="s">
        <v>487</v>
      </c>
      <c r="G131" s="268" t="s">
        <v>520</v>
      </c>
      <c r="H131" s="2" t="s">
        <v>17</v>
      </c>
      <c r="I131" s="542">
        <v>95243</v>
      </c>
    </row>
    <row r="132" spans="1:9" ht="19.5" hidden="1" customHeight="1" x14ac:dyDescent="0.25">
      <c r="A132" s="27" t="s">
        <v>685</v>
      </c>
      <c r="B132" s="30" t="s">
        <v>50</v>
      </c>
      <c r="C132" s="28" t="s">
        <v>10</v>
      </c>
      <c r="D132" s="30">
        <v>13</v>
      </c>
      <c r="E132" s="251" t="s">
        <v>683</v>
      </c>
      <c r="F132" s="252" t="s">
        <v>487</v>
      </c>
      <c r="G132" s="253" t="s">
        <v>488</v>
      </c>
      <c r="H132" s="28"/>
      <c r="I132" s="540">
        <f>SUM(I133)</f>
        <v>0</v>
      </c>
    </row>
    <row r="133" spans="1:9" ht="17.25" hidden="1" customHeight="1" x14ac:dyDescent="0.25">
      <c r="A133" s="3" t="s">
        <v>22</v>
      </c>
      <c r="B133" s="406" t="s">
        <v>50</v>
      </c>
      <c r="C133" s="2" t="s">
        <v>10</v>
      </c>
      <c r="D133" s="406">
        <v>13</v>
      </c>
      <c r="E133" s="266" t="s">
        <v>684</v>
      </c>
      <c r="F133" s="267" t="s">
        <v>487</v>
      </c>
      <c r="G133" s="268" t="s">
        <v>488</v>
      </c>
      <c r="H133" s="2"/>
      <c r="I133" s="541">
        <f>SUM(I134)</f>
        <v>0</v>
      </c>
    </row>
    <row r="134" spans="1:9" ht="17.25" hidden="1" customHeight="1" x14ac:dyDescent="0.25">
      <c r="A134" s="3" t="s">
        <v>686</v>
      </c>
      <c r="B134" s="406" t="s">
        <v>50</v>
      </c>
      <c r="C134" s="2" t="s">
        <v>10</v>
      </c>
      <c r="D134" s="406">
        <v>13</v>
      </c>
      <c r="E134" s="266" t="s">
        <v>684</v>
      </c>
      <c r="F134" s="267" t="s">
        <v>487</v>
      </c>
      <c r="G134" s="421">
        <v>10030</v>
      </c>
      <c r="H134" s="2"/>
      <c r="I134" s="541">
        <f>SUM(I135)</f>
        <v>0</v>
      </c>
    </row>
    <row r="135" spans="1:9" ht="17.25" hidden="1" customHeight="1" x14ac:dyDescent="0.25">
      <c r="A135" s="62" t="s">
        <v>40</v>
      </c>
      <c r="B135" s="406" t="s">
        <v>50</v>
      </c>
      <c r="C135" s="2" t="s">
        <v>10</v>
      </c>
      <c r="D135" s="406">
        <v>13</v>
      </c>
      <c r="E135" s="266" t="s">
        <v>684</v>
      </c>
      <c r="F135" s="267" t="s">
        <v>487</v>
      </c>
      <c r="G135" s="421">
        <v>10030</v>
      </c>
      <c r="H135" s="2" t="s">
        <v>39</v>
      </c>
      <c r="I135" s="542"/>
    </row>
    <row r="136" spans="1:9" ht="31.5" x14ac:dyDescent="0.25">
      <c r="A136" s="313" t="s">
        <v>76</v>
      </c>
      <c r="B136" s="19" t="s">
        <v>50</v>
      </c>
      <c r="C136" s="15" t="s">
        <v>15</v>
      </c>
      <c r="D136" s="19"/>
      <c r="E136" s="322"/>
      <c r="F136" s="323"/>
      <c r="G136" s="324"/>
      <c r="H136" s="15"/>
      <c r="I136" s="538">
        <f>SUM(I137)</f>
        <v>2157759</v>
      </c>
    </row>
    <row r="137" spans="1:9" ht="31.5" x14ac:dyDescent="0.25">
      <c r="A137" s="100" t="s">
        <v>77</v>
      </c>
      <c r="B137" s="26" t="s">
        <v>50</v>
      </c>
      <c r="C137" s="22" t="s">
        <v>15</v>
      </c>
      <c r="D137" s="57" t="s">
        <v>32</v>
      </c>
      <c r="E137" s="331"/>
      <c r="F137" s="332"/>
      <c r="G137" s="333"/>
      <c r="H137" s="22"/>
      <c r="I137" s="539">
        <f>SUM(I138)</f>
        <v>2157759</v>
      </c>
    </row>
    <row r="138" spans="1:9" ht="63" x14ac:dyDescent="0.25">
      <c r="A138" s="76" t="s">
        <v>142</v>
      </c>
      <c r="B138" s="30" t="s">
        <v>50</v>
      </c>
      <c r="C138" s="28" t="s">
        <v>15</v>
      </c>
      <c r="D138" s="42" t="s">
        <v>32</v>
      </c>
      <c r="E138" s="257" t="s">
        <v>218</v>
      </c>
      <c r="F138" s="258" t="s">
        <v>487</v>
      </c>
      <c r="G138" s="259" t="s">
        <v>488</v>
      </c>
      <c r="H138" s="28"/>
      <c r="I138" s="540">
        <f>SUM(I139,+I145)</f>
        <v>2157759</v>
      </c>
    </row>
    <row r="139" spans="1:9" ht="96" customHeight="1" x14ac:dyDescent="0.25">
      <c r="A139" s="77" t="s">
        <v>143</v>
      </c>
      <c r="B139" s="54" t="s">
        <v>50</v>
      </c>
      <c r="C139" s="2" t="s">
        <v>15</v>
      </c>
      <c r="D139" s="8" t="s">
        <v>32</v>
      </c>
      <c r="E139" s="284" t="s">
        <v>219</v>
      </c>
      <c r="F139" s="285" t="s">
        <v>487</v>
      </c>
      <c r="G139" s="286" t="s">
        <v>488</v>
      </c>
      <c r="H139" s="2"/>
      <c r="I139" s="541">
        <f>SUM(I140)</f>
        <v>2057759</v>
      </c>
    </row>
    <row r="140" spans="1:9" ht="47.25" x14ac:dyDescent="0.25">
      <c r="A140" s="77" t="s">
        <v>521</v>
      </c>
      <c r="B140" s="54" t="s">
        <v>50</v>
      </c>
      <c r="C140" s="2" t="s">
        <v>15</v>
      </c>
      <c r="D140" s="8" t="s">
        <v>32</v>
      </c>
      <c r="E140" s="284" t="s">
        <v>219</v>
      </c>
      <c r="F140" s="285" t="s">
        <v>10</v>
      </c>
      <c r="G140" s="286" t="s">
        <v>488</v>
      </c>
      <c r="H140" s="2"/>
      <c r="I140" s="541">
        <f>SUM(I141)</f>
        <v>2057759</v>
      </c>
    </row>
    <row r="141" spans="1:9" ht="31.5" x14ac:dyDescent="0.25">
      <c r="A141" s="3" t="s">
        <v>96</v>
      </c>
      <c r="B141" s="406" t="s">
        <v>50</v>
      </c>
      <c r="C141" s="2" t="s">
        <v>15</v>
      </c>
      <c r="D141" s="8" t="s">
        <v>32</v>
      </c>
      <c r="E141" s="284" t="s">
        <v>219</v>
      </c>
      <c r="F141" s="285" t="s">
        <v>10</v>
      </c>
      <c r="G141" s="286" t="s">
        <v>520</v>
      </c>
      <c r="H141" s="2"/>
      <c r="I141" s="541">
        <f>SUM(I142:I144)</f>
        <v>2057759</v>
      </c>
    </row>
    <row r="142" spans="1:9" ht="63" x14ac:dyDescent="0.25">
      <c r="A142" s="86" t="s">
        <v>86</v>
      </c>
      <c r="B142" s="406" t="s">
        <v>50</v>
      </c>
      <c r="C142" s="2" t="s">
        <v>15</v>
      </c>
      <c r="D142" s="8" t="s">
        <v>32</v>
      </c>
      <c r="E142" s="284" t="s">
        <v>219</v>
      </c>
      <c r="F142" s="285" t="s">
        <v>10</v>
      </c>
      <c r="G142" s="286" t="s">
        <v>520</v>
      </c>
      <c r="H142" s="2" t="s">
        <v>13</v>
      </c>
      <c r="I142" s="542">
        <v>1947359</v>
      </c>
    </row>
    <row r="143" spans="1:9" ht="33.75" customHeight="1" x14ac:dyDescent="0.25">
      <c r="A143" s="91" t="s">
        <v>673</v>
      </c>
      <c r="B143" s="318" t="s">
        <v>50</v>
      </c>
      <c r="C143" s="2" t="s">
        <v>15</v>
      </c>
      <c r="D143" s="8" t="s">
        <v>32</v>
      </c>
      <c r="E143" s="284" t="s">
        <v>219</v>
      </c>
      <c r="F143" s="285" t="s">
        <v>10</v>
      </c>
      <c r="G143" s="286" t="s">
        <v>520</v>
      </c>
      <c r="H143" s="2" t="s">
        <v>16</v>
      </c>
      <c r="I143" s="542">
        <v>108000</v>
      </c>
    </row>
    <row r="144" spans="1:9" ht="16.5" customHeight="1" x14ac:dyDescent="0.25">
      <c r="A144" s="3" t="s">
        <v>18</v>
      </c>
      <c r="B144" s="406" t="s">
        <v>50</v>
      </c>
      <c r="C144" s="2" t="s">
        <v>15</v>
      </c>
      <c r="D144" s="8" t="s">
        <v>32</v>
      </c>
      <c r="E144" s="284" t="s">
        <v>219</v>
      </c>
      <c r="F144" s="285" t="s">
        <v>10</v>
      </c>
      <c r="G144" s="286" t="s">
        <v>520</v>
      </c>
      <c r="H144" s="2" t="s">
        <v>17</v>
      </c>
      <c r="I144" s="542">
        <v>2400</v>
      </c>
    </row>
    <row r="145" spans="1:9" ht="111.75" customHeight="1" x14ac:dyDescent="0.25">
      <c r="A145" s="393" t="s">
        <v>632</v>
      </c>
      <c r="B145" s="54" t="s">
        <v>50</v>
      </c>
      <c r="C145" s="44" t="s">
        <v>15</v>
      </c>
      <c r="D145" s="61" t="s">
        <v>32</v>
      </c>
      <c r="E145" s="260" t="s">
        <v>628</v>
      </c>
      <c r="F145" s="261" t="s">
        <v>487</v>
      </c>
      <c r="G145" s="262" t="s">
        <v>488</v>
      </c>
      <c r="H145" s="2"/>
      <c r="I145" s="541">
        <f>SUM(I146)</f>
        <v>100000</v>
      </c>
    </row>
    <row r="146" spans="1:9" ht="48" customHeight="1" x14ac:dyDescent="0.25">
      <c r="A146" s="104" t="s">
        <v>630</v>
      </c>
      <c r="B146" s="54" t="s">
        <v>50</v>
      </c>
      <c r="C146" s="44" t="s">
        <v>15</v>
      </c>
      <c r="D146" s="61" t="s">
        <v>32</v>
      </c>
      <c r="E146" s="260" t="s">
        <v>628</v>
      </c>
      <c r="F146" s="261" t="s">
        <v>10</v>
      </c>
      <c r="G146" s="262" t="s">
        <v>488</v>
      </c>
      <c r="H146" s="2"/>
      <c r="I146" s="541">
        <f>SUM(I147)</f>
        <v>100000</v>
      </c>
    </row>
    <row r="147" spans="1:9" ht="48" customHeight="1" x14ac:dyDescent="0.25">
      <c r="A147" s="3" t="s">
        <v>631</v>
      </c>
      <c r="B147" s="54" t="s">
        <v>50</v>
      </c>
      <c r="C147" s="44" t="s">
        <v>15</v>
      </c>
      <c r="D147" s="61" t="s">
        <v>32</v>
      </c>
      <c r="E147" s="260" t="s">
        <v>628</v>
      </c>
      <c r="F147" s="261" t="s">
        <v>10</v>
      </c>
      <c r="G147" s="268" t="s">
        <v>629</v>
      </c>
      <c r="H147" s="2"/>
      <c r="I147" s="541">
        <f>SUM(I148)</f>
        <v>100000</v>
      </c>
    </row>
    <row r="148" spans="1:9" ht="31.5" customHeight="1" x14ac:dyDescent="0.25">
      <c r="A148" s="91" t="s">
        <v>673</v>
      </c>
      <c r="B148" s="54" t="s">
        <v>50</v>
      </c>
      <c r="C148" s="44" t="s">
        <v>15</v>
      </c>
      <c r="D148" s="61" t="s">
        <v>32</v>
      </c>
      <c r="E148" s="260" t="s">
        <v>628</v>
      </c>
      <c r="F148" s="261" t="s">
        <v>10</v>
      </c>
      <c r="G148" s="268" t="s">
        <v>629</v>
      </c>
      <c r="H148" s="2" t="s">
        <v>16</v>
      </c>
      <c r="I148" s="542">
        <v>100000</v>
      </c>
    </row>
    <row r="149" spans="1:9" ht="15.75" x14ac:dyDescent="0.25">
      <c r="A149" s="313" t="s">
        <v>25</v>
      </c>
      <c r="B149" s="19" t="s">
        <v>50</v>
      </c>
      <c r="C149" s="15" t="s">
        <v>20</v>
      </c>
      <c r="D149" s="19"/>
      <c r="E149" s="322"/>
      <c r="F149" s="323"/>
      <c r="G149" s="324"/>
      <c r="H149" s="15"/>
      <c r="I149" s="538">
        <f>SUM(I150+I156+I189)</f>
        <v>35771645</v>
      </c>
    </row>
    <row r="150" spans="1:9" ht="15.75" x14ac:dyDescent="0.25">
      <c r="A150" s="100" t="s">
        <v>266</v>
      </c>
      <c r="B150" s="26" t="s">
        <v>50</v>
      </c>
      <c r="C150" s="22" t="s">
        <v>20</v>
      </c>
      <c r="D150" s="57" t="s">
        <v>35</v>
      </c>
      <c r="E150" s="331"/>
      <c r="F150" s="332"/>
      <c r="G150" s="333"/>
      <c r="H150" s="22"/>
      <c r="I150" s="539">
        <f>SUM(I151)</f>
        <v>450000</v>
      </c>
    </row>
    <row r="151" spans="1:9" ht="63" x14ac:dyDescent="0.25">
      <c r="A151" s="76" t="s">
        <v>146</v>
      </c>
      <c r="B151" s="30" t="s">
        <v>50</v>
      </c>
      <c r="C151" s="28" t="s">
        <v>20</v>
      </c>
      <c r="D151" s="30" t="s">
        <v>35</v>
      </c>
      <c r="E151" s="251" t="s">
        <v>524</v>
      </c>
      <c r="F151" s="252" t="s">
        <v>487</v>
      </c>
      <c r="G151" s="253" t="s">
        <v>488</v>
      </c>
      <c r="H151" s="28"/>
      <c r="I151" s="540">
        <f>SUM(I152)</f>
        <v>450000</v>
      </c>
    </row>
    <row r="152" spans="1:9" ht="81" customHeight="1" x14ac:dyDescent="0.25">
      <c r="A152" s="77" t="s">
        <v>191</v>
      </c>
      <c r="B152" s="54" t="s">
        <v>50</v>
      </c>
      <c r="C152" s="44" t="s">
        <v>20</v>
      </c>
      <c r="D152" s="54" t="s">
        <v>35</v>
      </c>
      <c r="E152" s="254" t="s">
        <v>229</v>
      </c>
      <c r="F152" s="255" t="s">
        <v>487</v>
      </c>
      <c r="G152" s="256" t="s">
        <v>488</v>
      </c>
      <c r="H152" s="44"/>
      <c r="I152" s="541">
        <f>SUM(I153)</f>
        <v>450000</v>
      </c>
    </row>
    <row r="153" spans="1:9" ht="33.75" customHeight="1" x14ac:dyDescent="0.25">
      <c r="A153" s="77" t="s">
        <v>525</v>
      </c>
      <c r="B153" s="54" t="s">
        <v>50</v>
      </c>
      <c r="C153" s="44" t="s">
        <v>20</v>
      </c>
      <c r="D153" s="54" t="s">
        <v>35</v>
      </c>
      <c r="E153" s="254" t="s">
        <v>229</v>
      </c>
      <c r="F153" s="255" t="s">
        <v>10</v>
      </c>
      <c r="G153" s="256" t="s">
        <v>488</v>
      </c>
      <c r="H153" s="44"/>
      <c r="I153" s="541">
        <f>SUM(I154)</f>
        <v>450000</v>
      </c>
    </row>
    <row r="154" spans="1:9" ht="15.75" customHeight="1" x14ac:dyDescent="0.25">
      <c r="A154" s="77" t="s">
        <v>192</v>
      </c>
      <c r="B154" s="54" t="s">
        <v>50</v>
      </c>
      <c r="C154" s="44" t="s">
        <v>20</v>
      </c>
      <c r="D154" s="54" t="s">
        <v>35</v>
      </c>
      <c r="E154" s="254" t="s">
        <v>229</v>
      </c>
      <c r="F154" s="255" t="s">
        <v>10</v>
      </c>
      <c r="G154" s="256" t="s">
        <v>526</v>
      </c>
      <c r="H154" s="44"/>
      <c r="I154" s="541">
        <f>SUM(I155)</f>
        <v>450000</v>
      </c>
    </row>
    <row r="155" spans="1:9" ht="15.75" customHeight="1" x14ac:dyDescent="0.25">
      <c r="A155" s="3" t="s">
        <v>18</v>
      </c>
      <c r="B155" s="406" t="s">
        <v>50</v>
      </c>
      <c r="C155" s="44" t="s">
        <v>20</v>
      </c>
      <c r="D155" s="54" t="s">
        <v>35</v>
      </c>
      <c r="E155" s="254" t="s">
        <v>229</v>
      </c>
      <c r="F155" s="255" t="s">
        <v>10</v>
      </c>
      <c r="G155" s="256" t="s">
        <v>526</v>
      </c>
      <c r="H155" s="44" t="s">
        <v>17</v>
      </c>
      <c r="I155" s="543">
        <v>450000</v>
      </c>
    </row>
    <row r="156" spans="1:9" ht="15.75" x14ac:dyDescent="0.25">
      <c r="A156" s="100" t="s">
        <v>145</v>
      </c>
      <c r="B156" s="26" t="s">
        <v>50</v>
      </c>
      <c r="C156" s="22" t="s">
        <v>20</v>
      </c>
      <c r="D156" s="26" t="s">
        <v>32</v>
      </c>
      <c r="E156" s="101"/>
      <c r="F156" s="325"/>
      <c r="G156" s="326"/>
      <c r="H156" s="22"/>
      <c r="I156" s="539">
        <f>SUM(I157+I182)</f>
        <v>34551291</v>
      </c>
    </row>
    <row r="157" spans="1:9" ht="63" x14ac:dyDescent="0.25">
      <c r="A157" s="76" t="s">
        <v>146</v>
      </c>
      <c r="B157" s="30" t="s">
        <v>50</v>
      </c>
      <c r="C157" s="28" t="s">
        <v>20</v>
      </c>
      <c r="D157" s="30" t="s">
        <v>32</v>
      </c>
      <c r="E157" s="251" t="s">
        <v>524</v>
      </c>
      <c r="F157" s="252" t="s">
        <v>487</v>
      </c>
      <c r="G157" s="253" t="s">
        <v>488</v>
      </c>
      <c r="H157" s="28"/>
      <c r="I157" s="540">
        <f>SUM(I158+I176)</f>
        <v>21108092</v>
      </c>
    </row>
    <row r="158" spans="1:9" ht="65.25" customHeight="1" x14ac:dyDescent="0.25">
      <c r="A158" s="77" t="s">
        <v>147</v>
      </c>
      <c r="B158" s="54" t="s">
        <v>50</v>
      </c>
      <c r="C158" s="44" t="s">
        <v>20</v>
      </c>
      <c r="D158" s="54" t="s">
        <v>32</v>
      </c>
      <c r="E158" s="254" t="s">
        <v>221</v>
      </c>
      <c r="F158" s="255" t="s">
        <v>487</v>
      </c>
      <c r="G158" s="256" t="s">
        <v>488</v>
      </c>
      <c r="H158" s="44"/>
      <c r="I158" s="541">
        <f>SUM(I159)</f>
        <v>20500545</v>
      </c>
    </row>
    <row r="159" spans="1:9" ht="47.25" customHeight="1" x14ac:dyDescent="0.25">
      <c r="A159" s="77" t="s">
        <v>527</v>
      </c>
      <c r="B159" s="54" t="s">
        <v>50</v>
      </c>
      <c r="C159" s="44" t="s">
        <v>20</v>
      </c>
      <c r="D159" s="54" t="s">
        <v>32</v>
      </c>
      <c r="E159" s="254" t="s">
        <v>221</v>
      </c>
      <c r="F159" s="255" t="s">
        <v>10</v>
      </c>
      <c r="G159" s="256" t="s">
        <v>488</v>
      </c>
      <c r="H159" s="44"/>
      <c r="I159" s="541">
        <f>SUM(I166+I168+I170+I172+I174+I160+I163)</f>
        <v>20500545</v>
      </c>
    </row>
    <row r="160" spans="1:9" s="613" customFormat="1" ht="47.25" customHeight="1" x14ac:dyDescent="0.25">
      <c r="A160" s="77" t="s">
        <v>915</v>
      </c>
      <c r="B160" s="54" t="s">
        <v>50</v>
      </c>
      <c r="C160" s="44" t="s">
        <v>20</v>
      </c>
      <c r="D160" s="54" t="s">
        <v>32</v>
      </c>
      <c r="E160" s="254" t="s">
        <v>221</v>
      </c>
      <c r="F160" s="255" t="s">
        <v>10</v>
      </c>
      <c r="G160" s="484">
        <v>13390</v>
      </c>
      <c r="H160" s="44"/>
      <c r="I160" s="616">
        <f>SUM(I161:I162)</f>
        <v>13849845</v>
      </c>
    </row>
    <row r="161" spans="1:12" s="614" customFormat="1" ht="32.25" customHeight="1" x14ac:dyDescent="0.25">
      <c r="A161" s="77" t="s">
        <v>673</v>
      </c>
      <c r="B161" s="54" t="s">
        <v>50</v>
      </c>
      <c r="C161" s="44" t="s">
        <v>20</v>
      </c>
      <c r="D161" s="54" t="s">
        <v>32</v>
      </c>
      <c r="E161" s="254" t="s">
        <v>221</v>
      </c>
      <c r="F161" s="255" t="s">
        <v>10</v>
      </c>
      <c r="G161" s="484">
        <v>13390</v>
      </c>
      <c r="H161" s="44" t="s">
        <v>16</v>
      </c>
      <c r="I161" s="617">
        <v>5611741</v>
      </c>
    </row>
    <row r="162" spans="1:12" s="613" customFormat="1" ht="33" customHeight="1" x14ac:dyDescent="0.25">
      <c r="A162" s="77" t="s">
        <v>190</v>
      </c>
      <c r="B162" s="54" t="s">
        <v>50</v>
      </c>
      <c r="C162" s="44" t="s">
        <v>20</v>
      </c>
      <c r="D162" s="54" t="s">
        <v>32</v>
      </c>
      <c r="E162" s="254" t="s">
        <v>221</v>
      </c>
      <c r="F162" s="255" t="s">
        <v>10</v>
      </c>
      <c r="G162" s="484">
        <v>13390</v>
      </c>
      <c r="H162" s="44" t="s">
        <v>185</v>
      </c>
      <c r="I162" s="617">
        <v>8238104</v>
      </c>
    </row>
    <row r="163" spans="1:12" s="613" customFormat="1" ht="47.25" customHeight="1" x14ac:dyDescent="0.25">
      <c r="A163" s="77" t="s">
        <v>1181</v>
      </c>
      <c r="B163" s="54" t="s">
        <v>50</v>
      </c>
      <c r="C163" s="44" t="s">
        <v>20</v>
      </c>
      <c r="D163" s="54" t="s">
        <v>32</v>
      </c>
      <c r="E163" s="254" t="s">
        <v>221</v>
      </c>
      <c r="F163" s="255" t="s">
        <v>10</v>
      </c>
      <c r="G163" s="484" t="s">
        <v>1182</v>
      </c>
      <c r="H163" s="44"/>
      <c r="I163" s="616">
        <f>SUM(I164:I165)</f>
        <v>139892</v>
      </c>
    </row>
    <row r="164" spans="1:12" s="614" customFormat="1" ht="33" customHeight="1" x14ac:dyDescent="0.25">
      <c r="A164" s="77" t="s">
        <v>673</v>
      </c>
      <c r="B164" s="54" t="s">
        <v>50</v>
      </c>
      <c r="C164" s="44" t="s">
        <v>20</v>
      </c>
      <c r="D164" s="54" t="s">
        <v>32</v>
      </c>
      <c r="E164" s="254" t="s">
        <v>221</v>
      </c>
      <c r="F164" s="255" t="s">
        <v>10</v>
      </c>
      <c r="G164" s="484" t="s">
        <v>1182</v>
      </c>
      <c r="H164" s="44" t="s">
        <v>16</v>
      </c>
      <c r="I164" s="631">
        <v>56679</v>
      </c>
    </row>
    <row r="165" spans="1:12" s="613" customFormat="1" ht="33.75" customHeight="1" x14ac:dyDescent="0.25">
      <c r="A165" s="77" t="s">
        <v>190</v>
      </c>
      <c r="B165" s="54" t="s">
        <v>50</v>
      </c>
      <c r="C165" s="44" t="s">
        <v>20</v>
      </c>
      <c r="D165" s="54" t="s">
        <v>32</v>
      </c>
      <c r="E165" s="254" t="s">
        <v>221</v>
      </c>
      <c r="F165" s="255" t="s">
        <v>10</v>
      </c>
      <c r="G165" s="484" t="s">
        <v>1182</v>
      </c>
      <c r="H165" s="44" t="s">
        <v>185</v>
      </c>
      <c r="I165" s="617">
        <v>83213</v>
      </c>
    </row>
    <row r="166" spans="1:12" ht="17.25" customHeight="1" x14ac:dyDescent="0.25">
      <c r="A166" s="605" t="s">
        <v>916</v>
      </c>
      <c r="B166" s="54" t="s">
        <v>50</v>
      </c>
      <c r="C166" s="44" t="s">
        <v>20</v>
      </c>
      <c r="D166" s="54" t="s">
        <v>32</v>
      </c>
      <c r="E166" s="254" t="s">
        <v>221</v>
      </c>
      <c r="F166" s="255" t="s">
        <v>10</v>
      </c>
      <c r="G166" s="484">
        <v>13604</v>
      </c>
      <c r="H166" s="44"/>
      <c r="I166" s="541">
        <f>SUM(I167)</f>
        <v>827331</v>
      </c>
    </row>
    <row r="167" spans="1:12" ht="33" customHeight="1" x14ac:dyDescent="0.25">
      <c r="A167" s="77" t="s">
        <v>673</v>
      </c>
      <c r="B167" s="54" t="s">
        <v>50</v>
      </c>
      <c r="C167" s="44" t="s">
        <v>20</v>
      </c>
      <c r="D167" s="54" t="s">
        <v>32</v>
      </c>
      <c r="E167" s="254" t="s">
        <v>221</v>
      </c>
      <c r="F167" s="255" t="s">
        <v>10</v>
      </c>
      <c r="G167" s="484">
        <v>13604</v>
      </c>
      <c r="H167" s="44" t="s">
        <v>16</v>
      </c>
      <c r="I167" s="543">
        <v>827331</v>
      </c>
    </row>
    <row r="168" spans="1:12" ht="18" customHeight="1" x14ac:dyDescent="0.25">
      <c r="A168" s="77" t="s">
        <v>1196</v>
      </c>
      <c r="B168" s="54" t="s">
        <v>50</v>
      </c>
      <c r="C168" s="44" t="s">
        <v>20</v>
      </c>
      <c r="D168" s="54" t="s">
        <v>32</v>
      </c>
      <c r="E168" s="254" t="s">
        <v>221</v>
      </c>
      <c r="F168" s="255" t="s">
        <v>10</v>
      </c>
      <c r="G168" s="256" t="s">
        <v>917</v>
      </c>
      <c r="H168" s="44"/>
      <c r="I168" s="541">
        <f>SUM(I169)</f>
        <v>551554</v>
      </c>
    </row>
    <row r="169" spans="1:12" ht="33" customHeight="1" x14ac:dyDescent="0.25">
      <c r="A169" s="91" t="s">
        <v>673</v>
      </c>
      <c r="B169" s="54" t="s">
        <v>50</v>
      </c>
      <c r="C169" s="44" t="s">
        <v>20</v>
      </c>
      <c r="D169" s="54" t="s">
        <v>32</v>
      </c>
      <c r="E169" s="254" t="s">
        <v>221</v>
      </c>
      <c r="F169" s="255" t="s">
        <v>10</v>
      </c>
      <c r="G169" s="256" t="s">
        <v>917</v>
      </c>
      <c r="H169" s="44" t="s">
        <v>16</v>
      </c>
      <c r="I169" s="543">
        <v>551554</v>
      </c>
    </row>
    <row r="170" spans="1:12" ht="33.75" customHeight="1" x14ac:dyDescent="0.25">
      <c r="A170" s="77" t="s">
        <v>1224</v>
      </c>
      <c r="B170" s="54" t="s">
        <v>50</v>
      </c>
      <c r="C170" s="44" t="s">
        <v>20</v>
      </c>
      <c r="D170" s="54" t="s">
        <v>32</v>
      </c>
      <c r="E170" s="254" t="s">
        <v>221</v>
      </c>
      <c r="F170" s="255" t="s">
        <v>10</v>
      </c>
      <c r="G170" s="256" t="s">
        <v>1225</v>
      </c>
      <c r="H170" s="44"/>
      <c r="I170" s="541">
        <f>SUM(I171)</f>
        <v>24501</v>
      </c>
      <c r="J170" s="610"/>
      <c r="K170" s="487"/>
      <c r="L170" s="487"/>
    </row>
    <row r="171" spans="1:12" ht="33.75" customHeight="1" x14ac:dyDescent="0.25">
      <c r="A171" s="77" t="s">
        <v>190</v>
      </c>
      <c r="B171" s="54" t="s">
        <v>50</v>
      </c>
      <c r="C171" s="44" t="s">
        <v>20</v>
      </c>
      <c r="D171" s="54" t="s">
        <v>32</v>
      </c>
      <c r="E171" s="254" t="s">
        <v>221</v>
      </c>
      <c r="F171" s="255" t="s">
        <v>10</v>
      </c>
      <c r="G171" s="256" t="s">
        <v>1225</v>
      </c>
      <c r="H171" s="44" t="s">
        <v>185</v>
      </c>
      <c r="I171" s="543">
        <v>24501</v>
      </c>
    </row>
    <row r="172" spans="1:12" ht="30" customHeight="1" x14ac:dyDescent="0.25">
      <c r="A172" s="77" t="s">
        <v>529</v>
      </c>
      <c r="B172" s="54" t="s">
        <v>50</v>
      </c>
      <c r="C172" s="44" t="s">
        <v>20</v>
      </c>
      <c r="D172" s="54" t="s">
        <v>32</v>
      </c>
      <c r="E172" s="254" t="s">
        <v>221</v>
      </c>
      <c r="F172" s="255" t="s">
        <v>10</v>
      </c>
      <c r="G172" s="256" t="s">
        <v>530</v>
      </c>
      <c r="H172" s="44"/>
      <c r="I172" s="541">
        <f>SUM(I173)</f>
        <v>3737292</v>
      </c>
    </row>
    <row r="173" spans="1:12" ht="19.5" customHeight="1" x14ac:dyDescent="0.25">
      <c r="A173" s="77" t="s">
        <v>21</v>
      </c>
      <c r="B173" s="54" t="s">
        <v>50</v>
      </c>
      <c r="C173" s="44" t="s">
        <v>20</v>
      </c>
      <c r="D173" s="54" t="s">
        <v>32</v>
      </c>
      <c r="E173" s="106" t="s">
        <v>221</v>
      </c>
      <c r="F173" s="300" t="s">
        <v>10</v>
      </c>
      <c r="G173" s="301" t="s">
        <v>530</v>
      </c>
      <c r="H173" s="44" t="s">
        <v>70</v>
      </c>
      <c r="I173" s="543">
        <v>3737292</v>
      </c>
    </row>
    <row r="174" spans="1:12" ht="47.25" x14ac:dyDescent="0.25">
      <c r="A174" s="77" t="s">
        <v>531</v>
      </c>
      <c r="B174" s="54" t="s">
        <v>50</v>
      </c>
      <c r="C174" s="44" t="s">
        <v>20</v>
      </c>
      <c r="D174" s="54" t="s">
        <v>32</v>
      </c>
      <c r="E174" s="254" t="s">
        <v>221</v>
      </c>
      <c r="F174" s="255" t="s">
        <v>10</v>
      </c>
      <c r="G174" s="256" t="s">
        <v>532</v>
      </c>
      <c r="H174" s="44"/>
      <c r="I174" s="541">
        <f>SUM(I175)</f>
        <v>1370130</v>
      </c>
    </row>
    <row r="175" spans="1:12" ht="18" customHeight="1" x14ac:dyDescent="0.25">
      <c r="A175" s="77" t="s">
        <v>21</v>
      </c>
      <c r="B175" s="54" t="s">
        <v>50</v>
      </c>
      <c r="C175" s="44" t="s">
        <v>20</v>
      </c>
      <c r="D175" s="54" t="s">
        <v>32</v>
      </c>
      <c r="E175" s="254" t="s">
        <v>221</v>
      </c>
      <c r="F175" s="255" t="s">
        <v>10</v>
      </c>
      <c r="G175" s="256" t="s">
        <v>532</v>
      </c>
      <c r="H175" s="44" t="s">
        <v>70</v>
      </c>
      <c r="I175" s="543">
        <v>1370130</v>
      </c>
    </row>
    <row r="176" spans="1:12" ht="78.75" x14ac:dyDescent="0.25">
      <c r="A176" s="77" t="s">
        <v>264</v>
      </c>
      <c r="B176" s="54" t="s">
        <v>50</v>
      </c>
      <c r="C176" s="44" t="s">
        <v>20</v>
      </c>
      <c r="D176" s="124" t="s">
        <v>32</v>
      </c>
      <c r="E176" s="254" t="s">
        <v>262</v>
      </c>
      <c r="F176" s="255" t="s">
        <v>487</v>
      </c>
      <c r="G176" s="256" t="s">
        <v>488</v>
      </c>
      <c r="H176" s="44"/>
      <c r="I176" s="541">
        <f>SUM(I177)</f>
        <v>607547</v>
      </c>
    </row>
    <row r="177" spans="1:9" ht="47.25" x14ac:dyDescent="0.25">
      <c r="A177" s="77" t="s">
        <v>533</v>
      </c>
      <c r="B177" s="54" t="s">
        <v>50</v>
      </c>
      <c r="C177" s="44" t="s">
        <v>20</v>
      </c>
      <c r="D177" s="124" t="s">
        <v>32</v>
      </c>
      <c r="E177" s="254" t="s">
        <v>262</v>
      </c>
      <c r="F177" s="255" t="s">
        <v>10</v>
      </c>
      <c r="G177" s="256" t="s">
        <v>488</v>
      </c>
      <c r="H177" s="44"/>
      <c r="I177" s="541">
        <f>SUM(I178+I180)</f>
        <v>607547</v>
      </c>
    </row>
    <row r="178" spans="1:9" ht="31.5" x14ac:dyDescent="0.25">
      <c r="A178" s="77" t="s">
        <v>263</v>
      </c>
      <c r="B178" s="54" t="s">
        <v>50</v>
      </c>
      <c r="C178" s="44" t="s">
        <v>20</v>
      </c>
      <c r="D178" s="124" t="s">
        <v>32</v>
      </c>
      <c r="E178" s="254" t="s">
        <v>262</v>
      </c>
      <c r="F178" s="255" t="s">
        <v>10</v>
      </c>
      <c r="G178" s="256" t="s">
        <v>534</v>
      </c>
      <c r="H178" s="44"/>
      <c r="I178" s="541">
        <f>SUM(I179)</f>
        <v>50880</v>
      </c>
    </row>
    <row r="179" spans="1:9" ht="31.5" customHeight="1" x14ac:dyDescent="0.25">
      <c r="A179" s="415" t="s">
        <v>673</v>
      </c>
      <c r="B179" s="318" t="s">
        <v>50</v>
      </c>
      <c r="C179" s="44" t="s">
        <v>20</v>
      </c>
      <c r="D179" s="124" t="s">
        <v>32</v>
      </c>
      <c r="E179" s="254" t="s">
        <v>262</v>
      </c>
      <c r="F179" s="255" t="s">
        <v>10</v>
      </c>
      <c r="G179" s="256" t="s">
        <v>534</v>
      </c>
      <c r="H179" s="44" t="s">
        <v>16</v>
      </c>
      <c r="I179" s="543">
        <v>50880</v>
      </c>
    </row>
    <row r="180" spans="1:9" ht="16.5" customHeight="1" x14ac:dyDescent="0.25">
      <c r="A180" s="7" t="s">
        <v>1141</v>
      </c>
      <c r="B180" s="608" t="s">
        <v>50</v>
      </c>
      <c r="C180" s="44" t="s">
        <v>20</v>
      </c>
      <c r="D180" s="124" t="s">
        <v>32</v>
      </c>
      <c r="E180" s="254" t="s">
        <v>262</v>
      </c>
      <c r="F180" s="255" t="s">
        <v>10</v>
      </c>
      <c r="G180" s="256" t="s">
        <v>1140</v>
      </c>
      <c r="H180" s="44"/>
      <c r="I180" s="541">
        <f>SUM(I181)</f>
        <v>556667</v>
      </c>
    </row>
    <row r="181" spans="1:9" ht="31.5" customHeight="1" x14ac:dyDescent="0.25">
      <c r="A181" s="7" t="s">
        <v>673</v>
      </c>
      <c r="B181" s="318" t="s">
        <v>50</v>
      </c>
      <c r="C181" s="44" t="s">
        <v>20</v>
      </c>
      <c r="D181" s="124" t="s">
        <v>32</v>
      </c>
      <c r="E181" s="254" t="s">
        <v>262</v>
      </c>
      <c r="F181" s="255" t="s">
        <v>10</v>
      </c>
      <c r="G181" s="256" t="s">
        <v>1140</v>
      </c>
      <c r="H181" s="44" t="s">
        <v>16</v>
      </c>
      <c r="I181" s="543">
        <v>556667</v>
      </c>
    </row>
    <row r="182" spans="1:9" ht="31.5" customHeight="1" x14ac:dyDescent="0.25">
      <c r="A182" s="118" t="s">
        <v>188</v>
      </c>
      <c r="B182" s="32" t="s">
        <v>50</v>
      </c>
      <c r="C182" s="28" t="s">
        <v>20</v>
      </c>
      <c r="D182" s="123" t="s">
        <v>32</v>
      </c>
      <c r="E182" s="257" t="s">
        <v>226</v>
      </c>
      <c r="F182" s="258" t="s">
        <v>487</v>
      </c>
      <c r="G182" s="259" t="s">
        <v>488</v>
      </c>
      <c r="H182" s="28"/>
      <c r="I182" s="540">
        <f>SUM(I183)</f>
        <v>13443199</v>
      </c>
    </row>
    <row r="183" spans="1:9" ht="65.25" customHeight="1" x14ac:dyDescent="0.25">
      <c r="A183" s="7" t="s">
        <v>189</v>
      </c>
      <c r="B183" s="6" t="s">
        <v>50</v>
      </c>
      <c r="C183" s="44" t="s">
        <v>20</v>
      </c>
      <c r="D183" s="124" t="s">
        <v>32</v>
      </c>
      <c r="E183" s="260" t="s">
        <v>227</v>
      </c>
      <c r="F183" s="261" t="s">
        <v>487</v>
      </c>
      <c r="G183" s="262" t="s">
        <v>488</v>
      </c>
      <c r="H183" s="44"/>
      <c r="I183" s="541">
        <f>SUM(I184)</f>
        <v>13443199</v>
      </c>
    </row>
    <row r="184" spans="1:9" ht="49.5" customHeight="1" x14ac:dyDescent="0.25">
      <c r="A184" s="7" t="s">
        <v>548</v>
      </c>
      <c r="B184" s="6" t="s">
        <v>50</v>
      </c>
      <c r="C184" s="44" t="s">
        <v>20</v>
      </c>
      <c r="D184" s="124" t="s">
        <v>32</v>
      </c>
      <c r="E184" s="260" t="s">
        <v>227</v>
      </c>
      <c r="F184" s="261" t="s">
        <v>12</v>
      </c>
      <c r="G184" s="262" t="s">
        <v>488</v>
      </c>
      <c r="H184" s="44"/>
      <c r="I184" s="541">
        <f>SUM(I185+I187)</f>
        <v>13443199</v>
      </c>
    </row>
    <row r="185" spans="1:9" ht="18" customHeight="1" x14ac:dyDescent="0.25">
      <c r="A185" s="7" t="s">
        <v>1135</v>
      </c>
      <c r="B185" s="6" t="s">
        <v>50</v>
      </c>
      <c r="C185" s="44" t="s">
        <v>20</v>
      </c>
      <c r="D185" s="124" t="s">
        <v>32</v>
      </c>
      <c r="E185" s="260" t="s">
        <v>227</v>
      </c>
      <c r="F185" s="261" t="s">
        <v>12</v>
      </c>
      <c r="G185" s="262" t="s">
        <v>976</v>
      </c>
      <c r="H185" s="44"/>
      <c r="I185" s="541">
        <f>SUM(I186)</f>
        <v>13443199</v>
      </c>
    </row>
    <row r="186" spans="1:9" ht="31.5" customHeight="1" x14ac:dyDescent="0.25">
      <c r="A186" s="7" t="s">
        <v>190</v>
      </c>
      <c r="B186" s="6" t="s">
        <v>50</v>
      </c>
      <c r="C186" s="44" t="s">
        <v>20</v>
      </c>
      <c r="D186" s="124" t="s">
        <v>32</v>
      </c>
      <c r="E186" s="260" t="s">
        <v>227</v>
      </c>
      <c r="F186" s="261" t="s">
        <v>12</v>
      </c>
      <c r="G186" s="262" t="s">
        <v>976</v>
      </c>
      <c r="H186" s="44" t="s">
        <v>185</v>
      </c>
      <c r="I186" s="543">
        <v>13443199</v>
      </c>
    </row>
    <row r="187" spans="1:9" ht="18" hidden="1" customHeight="1" x14ac:dyDescent="0.25">
      <c r="A187" s="7" t="s">
        <v>920</v>
      </c>
      <c r="B187" s="6" t="s">
        <v>50</v>
      </c>
      <c r="C187" s="44" t="s">
        <v>20</v>
      </c>
      <c r="D187" s="124" t="s">
        <v>32</v>
      </c>
      <c r="E187" s="260" t="s">
        <v>227</v>
      </c>
      <c r="F187" s="261" t="s">
        <v>12</v>
      </c>
      <c r="G187" s="262" t="s">
        <v>987</v>
      </c>
      <c r="H187" s="44"/>
      <c r="I187" s="541">
        <f>SUM(I188)</f>
        <v>0</v>
      </c>
    </row>
    <row r="188" spans="1:9" ht="31.5" hidden="1" customHeight="1" x14ac:dyDescent="0.25">
      <c r="A188" s="7" t="s">
        <v>190</v>
      </c>
      <c r="B188" s="6" t="s">
        <v>50</v>
      </c>
      <c r="C188" s="44" t="s">
        <v>20</v>
      </c>
      <c r="D188" s="124" t="s">
        <v>32</v>
      </c>
      <c r="E188" s="260" t="s">
        <v>227</v>
      </c>
      <c r="F188" s="261" t="s">
        <v>12</v>
      </c>
      <c r="G188" s="262" t="s">
        <v>987</v>
      </c>
      <c r="H188" s="44" t="s">
        <v>185</v>
      </c>
      <c r="I188" s="543"/>
    </row>
    <row r="189" spans="1:9" ht="15.75" x14ac:dyDescent="0.25">
      <c r="A189" s="100" t="s">
        <v>26</v>
      </c>
      <c r="B189" s="26" t="s">
        <v>50</v>
      </c>
      <c r="C189" s="22" t="s">
        <v>20</v>
      </c>
      <c r="D189" s="26">
        <v>12</v>
      </c>
      <c r="E189" s="101"/>
      <c r="F189" s="325"/>
      <c r="G189" s="326"/>
      <c r="H189" s="22"/>
      <c r="I189" s="539">
        <f>SUM(I190,I195,I200,I211)</f>
        <v>770354</v>
      </c>
    </row>
    <row r="190" spans="1:9" ht="47.25" x14ac:dyDescent="0.25">
      <c r="A190" s="27" t="s">
        <v>138</v>
      </c>
      <c r="B190" s="30" t="s">
        <v>50</v>
      </c>
      <c r="C190" s="28" t="s">
        <v>20</v>
      </c>
      <c r="D190" s="30">
        <v>12</v>
      </c>
      <c r="E190" s="251" t="s">
        <v>513</v>
      </c>
      <c r="F190" s="252" t="s">
        <v>487</v>
      </c>
      <c r="G190" s="253" t="s">
        <v>488</v>
      </c>
      <c r="H190" s="28"/>
      <c r="I190" s="540">
        <f>SUM(I191)</f>
        <v>325000</v>
      </c>
    </row>
    <row r="191" spans="1:9" ht="66.75" customHeight="1" x14ac:dyDescent="0.25">
      <c r="A191" s="55" t="s">
        <v>139</v>
      </c>
      <c r="B191" s="54" t="s">
        <v>50</v>
      </c>
      <c r="C191" s="2" t="s">
        <v>20</v>
      </c>
      <c r="D191" s="406">
        <v>12</v>
      </c>
      <c r="E191" s="266" t="s">
        <v>211</v>
      </c>
      <c r="F191" s="267" t="s">
        <v>487</v>
      </c>
      <c r="G191" s="268" t="s">
        <v>488</v>
      </c>
      <c r="H191" s="2"/>
      <c r="I191" s="541">
        <f>SUM(I192)</f>
        <v>325000</v>
      </c>
    </row>
    <row r="192" spans="1:9" ht="47.25" x14ac:dyDescent="0.25">
      <c r="A192" s="55" t="s">
        <v>514</v>
      </c>
      <c r="B192" s="54" t="s">
        <v>50</v>
      </c>
      <c r="C192" s="2" t="s">
        <v>20</v>
      </c>
      <c r="D192" s="406">
        <v>12</v>
      </c>
      <c r="E192" s="266" t="s">
        <v>211</v>
      </c>
      <c r="F192" s="267" t="s">
        <v>10</v>
      </c>
      <c r="G192" s="268" t="s">
        <v>488</v>
      </c>
      <c r="H192" s="2"/>
      <c r="I192" s="541">
        <f>SUM(I193)</f>
        <v>325000</v>
      </c>
    </row>
    <row r="193" spans="1:9" ht="16.5" customHeight="1" x14ac:dyDescent="0.25">
      <c r="A193" s="86" t="s">
        <v>516</v>
      </c>
      <c r="B193" s="406" t="s">
        <v>50</v>
      </c>
      <c r="C193" s="2" t="s">
        <v>20</v>
      </c>
      <c r="D193" s="406">
        <v>12</v>
      </c>
      <c r="E193" s="266" t="s">
        <v>211</v>
      </c>
      <c r="F193" s="267" t="s">
        <v>10</v>
      </c>
      <c r="G193" s="268" t="s">
        <v>515</v>
      </c>
      <c r="H193" s="2"/>
      <c r="I193" s="541">
        <f>SUM(I194)</f>
        <v>325000</v>
      </c>
    </row>
    <row r="194" spans="1:9" ht="33" customHeight="1" x14ac:dyDescent="0.25">
      <c r="A194" s="91" t="s">
        <v>673</v>
      </c>
      <c r="B194" s="318" t="s">
        <v>50</v>
      </c>
      <c r="C194" s="2" t="s">
        <v>20</v>
      </c>
      <c r="D194" s="406">
        <v>12</v>
      </c>
      <c r="E194" s="266" t="s">
        <v>211</v>
      </c>
      <c r="F194" s="267" t="s">
        <v>10</v>
      </c>
      <c r="G194" s="268" t="s">
        <v>515</v>
      </c>
      <c r="H194" s="2" t="s">
        <v>16</v>
      </c>
      <c r="I194" s="542">
        <v>325000</v>
      </c>
    </row>
    <row r="195" spans="1:9" ht="47.25" hidden="1" x14ac:dyDescent="0.25">
      <c r="A195" s="27" t="s">
        <v>151</v>
      </c>
      <c r="B195" s="30" t="s">
        <v>50</v>
      </c>
      <c r="C195" s="28" t="s">
        <v>20</v>
      </c>
      <c r="D195" s="30">
        <v>12</v>
      </c>
      <c r="E195" s="251" t="s">
        <v>535</v>
      </c>
      <c r="F195" s="252" t="s">
        <v>487</v>
      </c>
      <c r="G195" s="253" t="s">
        <v>488</v>
      </c>
      <c r="H195" s="28"/>
      <c r="I195" s="540">
        <f>SUM(I196)</f>
        <v>0</v>
      </c>
    </row>
    <row r="196" spans="1:9" ht="63" hidden="1" x14ac:dyDescent="0.25">
      <c r="A196" s="302" t="s">
        <v>152</v>
      </c>
      <c r="B196" s="327" t="s">
        <v>50</v>
      </c>
      <c r="C196" s="5" t="s">
        <v>20</v>
      </c>
      <c r="D196" s="432">
        <v>12</v>
      </c>
      <c r="E196" s="266" t="s">
        <v>222</v>
      </c>
      <c r="F196" s="267" t="s">
        <v>487</v>
      </c>
      <c r="G196" s="268" t="s">
        <v>488</v>
      </c>
      <c r="H196" s="2"/>
      <c r="I196" s="541">
        <f>SUM(I197)</f>
        <v>0</v>
      </c>
    </row>
    <row r="197" spans="1:9" ht="35.25" hidden="1" customHeight="1" x14ac:dyDescent="0.25">
      <c r="A197" s="92" t="s">
        <v>536</v>
      </c>
      <c r="B197" s="6" t="s">
        <v>50</v>
      </c>
      <c r="C197" s="5" t="s">
        <v>20</v>
      </c>
      <c r="D197" s="432">
        <v>12</v>
      </c>
      <c r="E197" s="266" t="s">
        <v>222</v>
      </c>
      <c r="F197" s="267" t="s">
        <v>10</v>
      </c>
      <c r="G197" s="268" t="s">
        <v>488</v>
      </c>
      <c r="H197" s="299"/>
      <c r="I197" s="541">
        <f>SUM(I198)</f>
        <v>0</v>
      </c>
    </row>
    <row r="198" spans="1:9" ht="15.75" hidden="1" customHeight="1" x14ac:dyDescent="0.25">
      <c r="A198" s="62" t="s">
        <v>109</v>
      </c>
      <c r="B198" s="406" t="s">
        <v>50</v>
      </c>
      <c r="C198" s="5" t="s">
        <v>20</v>
      </c>
      <c r="D198" s="432">
        <v>12</v>
      </c>
      <c r="E198" s="266" t="s">
        <v>222</v>
      </c>
      <c r="F198" s="267" t="s">
        <v>10</v>
      </c>
      <c r="G198" s="268" t="s">
        <v>537</v>
      </c>
      <c r="H198" s="60"/>
      <c r="I198" s="541">
        <f>SUM(I199)</f>
        <v>0</v>
      </c>
    </row>
    <row r="199" spans="1:9" ht="30" hidden="1" customHeight="1" x14ac:dyDescent="0.25">
      <c r="A199" s="114" t="s">
        <v>673</v>
      </c>
      <c r="B199" s="6" t="s">
        <v>50</v>
      </c>
      <c r="C199" s="5" t="s">
        <v>20</v>
      </c>
      <c r="D199" s="432">
        <v>12</v>
      </c>
      <c r="E199" s="266" t="s">
        <v>222</v>
      </c>
      <c r="F199" s="267" t="s">
        <v>10</v>
      </c>
      <c r="G199" s="268" t="s">
        <v>537</v>
      </c>
      <c r="H199" s="60" t="s">
        <v>16</v>
      </c>
      <c r="I199" s="543"/>
    </row>
    <row r="200" spans="1:9" ht="52.5" customHeight="1" x14ac:dyDescent="0.25">
      <c r="A200" s="76" t="s">
        <v>197</v>
      </c>
      <c r="B200" s="30" t="s">
        <v>50</v>
      </c>
      <c r="C200" s="28" t="s">
        <v>20</v>
      </c>
      <c r="D200" s="30">
        <v>12</v>
      </c>
      <c r="E200" s="251" t="s">
        <v>898</v>
      </c>
      <c r="F200" s="252" t="s">
        <v>487</v>
      </c>
      <c r="G200" s="253" t="s">
        <v>488</v>
      </c>
      <c r="H200" s="28"/>
      <c r="I200" s="540">
        <f>SUM(I201)</f>
        <v>435354</v>
      </c>
    </row>
    <row r="201" spans="1:9" ht="80.25" customHeight="1" x14ac:dyDescent="0.25">
      <c r="A201" s="77" t="s">
        <v>198</v>
      </c>
      <c r="B201" s="54" t="s">
        <v>50</v>
      </c>
      <c r="C201" s="44" t="s">
        <v>20</v>
      </c>
      <c r="D201" s="54">
        <v>12</v>
      </c>
      <c r="E201" s="254" t="s">
        <v>228</v>
      </c>
      <c r="F201" s="255" t="s">
        <v>487</v>
      </c>
      <c r="G201" s="256" t="s">
        <v>488</v>
      </c>
      <c r="H201" s="44"/>
      <c r="I201" s="541">
        <f>SUM(I202)</f>
        <v>435354</v>
      </c>
    </row>
    <row r="202" spans="1:9" ht="33" customHeight="1" x14ac:dyDescent="0.25">
      <c r="A202" s="77" t="s">
        <v>551</v>
      </c>
      <c r="B202" s="54" t="s">
        <v>50</v>
      </c>
      <c r="C202" s="44" t="s">
        <v>20</v>
      </c>
      <c r="D202" s="54">
        <v>12</v>
      </c>
      <c r="E202" s="254" t="s">
        <v>228</v>
      </c>
      <c r="F202" s="255" t="s">
        <v>10</v>
      </c>
      <c r="G202" s="256" t="s">
        <v>488</v>
      </c>
      <c r="H202" s="44"/>
      <c r="I202" s="541">
        <f>SUM(I203+I206+I209)</f>
        <v>435354</v>
      </c>
    </row>
    <row r="203" spans="1:9" ht="49.5" customHeight="1" x14ac:dyDescent="0.25">
      <c r="A203" s="77" t="s">
        <v>922</v>
      </c>
      <c r="B203" s="54" t="s">
        <v>50</v>
      </c>
      <c r="C203" s="44" t="s">
        <v>20</v>
      </c>
      <c r="D203" s="54">
        <v>12</v>
      </c>
      <c r="E203" s="254" t="s">
        <v>228</v>
      </c>
      <c r="F203" s="255" t="s">
        <v>10</v>
      </c>
      <c r="G203" s="484">
        <v>13600</v>
      </c>
      <c r="H203" s="44"/>
      <c r="I203" s="541">
        <f>SUM(I204:I205)</f>
        <v>290747</v>
      </c>
    </row>
    <row r="204" spans="1:9" ht="33" customHeight="1" x14ac:dyDescent="0.25">
      <c r="A204" s="114" t="s">
        <v>673</v>
      </c>
      <c r="B204" s="54" t="s">
        <v>50</v>
      </c>
      <c r="C204" s="44" t="s">
        <v>20</v>
      </c>
      <c r="D204" s="54">
        <v>12</v>
      </c>
      <c r="E204" s="254" t="s">
        <v>228</v>
      </c>
      <c r="F204" s="255" t="s">
        <v>10</v>
      </c>
      <c r="G204" s="484">
        <v>13600</v>
      </c>
      <c r="H204" s="44" t="s">
        <v>16</v>
      </c>
      <c r="I204" s="543">
        <v>48082</v>
      </c>
    </row>
    <row r="205" spans="1:9" ht="17.25" customHeight="1" x14ac:dyDescent="0.25">
      <c r="A205" s="77" t="s">
        <v>21</v>
      </c>
      <c r="B205" s="54" t="s">
        <v>50</v>
      </c>
      <c r="C205" s="44" t="s">
        <v>20</v>
      </c>
      <c r="D205" s="54">
        <v>12</v>
      </c>
      <c r="E205" s="254" t="s">
        <v>228</v>
      </c>
      <c r="F205" s="255" t="s">
        <v>10</v>
      </c>
      <c r="G205" s="484">
        <v>13600</v>
      </c>
      <c r="H205" s="44" t="s">
        <v>70</v>
      </c>
      <c r="I205" s="543">
        <v>242665</v>
      </c>
    </row>
    <row r="206" spans="1:9" ht="33.75" customHeight="1" x14ac:dyDescent="0.25">
      <c r="A206" s="77" t="s">
        <v>923</v>
      </c>
      <c r="B206" s="54" t="s">
        <v>50</v>
      </c>
      <c r="C206" s="44" t="s">
        <v>20</v>
      </c>
      <c r="D206" s="54">
        <v>12</v>
      </c>
      <c r="E206" s="254" t="s">
        <v>228</v>
      </c>
      <c r="F206" s="255" t="s">
        <v>10</v>
      </c>
      <c r="G206" s="256" t="s">
        <v>924</v>
      </c>
      <c r="H206" s="44"/>
      <c r="I206" s="541">
        <f>SUM(I207:I208)</f>
        <v>124607</v>
      </c>
    </row>
    <row r="207" spans="1:9" ht="33.75" customHeight="1" x14ac:dyDescent="0.25">
      <c r="A207" s="114" t="s">
        <v>673</v>
      </c>
      <c r="B207" s="54" t="s">
        <v>50</v>
      </c>
      <c r="C207" s="44" t="s">
        <v>20</v>
      </c>
      <c r="D207" s="54">
        <v>12</v>
      </c>
      <c r="E207" s="254" t="s">
        <v>228</v>
      </c>
      <c r="F207" s="255" t="s">
        <v>10</v>
      </c>
      <c r="G207" s="256" t="s">
        <v>924</v>
      </c>
      <c r="H207" s="44" t="s">
        <v>16</v>
      </c>
      <c r="I207" s="543">
        <v>20606</v>
      </c>
    </row>
    <row r="208" spans="1:9" ht="18" customHeight="1" x14ac:dyDescent="0.25">
      <c r="A208" s="114" t="s">
        <v>21</v>
      </c>
      <c r="B208" s="54" t="s">
        <v>50</v>
      </c>
      <c r="C208" s="44" t="s">
        <v>20</v>
      </c>
      <c r="D208" s="54">
        <v>12</v>
      </c>
      <c r="E208" s="254" t="s">
        <v>228</v>
      </c>
      <c r="F208" s="255" t="s">
        <v>10</v>
      </c>
      <c r="G208" s="256" t="s">
        <v>924</v>
      </c>
      <c r="H208" s="44" t="s">
        <v>70</v>
      </c>
      <c r="I208" s="543">
        <v>104001</v>
      </c>
    </row>
    <row r="209" spans="1:9" s="614" customFormat="1" ht="50.25" customHeight="1" x14ac:dyDescent="0.25">
      <c r="A209" s="77" t="s">
        <v>900</v>
      </c>
      <c r="B209" s="54" t="s">
        <v>50</v>
      </c>
      <c r="C209" s="44" t="s">
        <v>20</v>
      </c>
      <c r="D209" s="54">
        <v>12</v>
      </c>
      <c r="E209" s="254" t="s">
        <v>228</v>
      </c>
      <c r="F209" s="255" t="s">
        <v>10</v>
      </c>
      <c r="G209" s="256" t="s">
        <v>899</v>
      </c>
      <c r="H209" s="44"/>
      <c r="I209" s="541">
        <f>SUM(I210)</f>
        <v>20000</v>
      </c>
    </row>
    <row r="210" spans="1:9" s="614" customFormat="1" ht="18" customHeight="1" x14ac:dyDescent="0.25">
      <c r="A210" s="77" t="s">
        <v>21</v>
      </c>
      <c r="B210" s="54" t="s">
        <v>50</v>
      </c>
      <c r="C210" s="44" t="s">
        <v>20</v>
      </c>
      <c r="D210" s="54">
        <v>12</v>
      </c>
      <c r="E210" s="254" t="s">
        <v>228</v>
      </c>
      <c r="F210" s="255" t="s">
        <v>10</v>
      </c>
      <c r="G210" s="256" t="s">
        <v>899</v>
      </c>
      <c r="H210" s="44" t="s">
        <v>70</v>
      </c>
      <c r="I210" s="543">
        <v>20000</v>
      </c>
    </row>
    <row r="211" spans="1:9" ht="31.5" x14ac:dyDescent="0.25">
      <c r="A211" s="66" t="s">
        <v>149</v>
      </c>
      <c r="B211" s="33" t="s">
        <v>50</v>
      </c>
      <c r="C211" s="29" t="s">
        <v>20</v>
      </c>
      <c r="D211" s="29" t="s">
        <v>80</v>
      </c>
      <c r="E211" s="245" t="s">
        <v>223</v>
      </c>
      <c r="F211" s="246" t="s">
        <v>487</v>
      </c>
      <c r="G211" s="247" t="s">
        <v>488</v>
      </c>
      <c r="H211" s="28"/>
      <c r="I211" s="540">
        <f>SUM(I212)</f>
        <v>10000</v>
      </c>
    </row>
    <row r="212" spans="1:9" ht="46.5" customHeight="1" x14ac:dyDescent="0.25">
      <c r="A212" s="86" t="s">
        <v>150</v>
      </c>
      <c r="B212" s="432" t="s">
        <v>50</v>
      </c>
      <c r="C212" s="5" t="s">
        <v>20</v>
      </c>
      <c r="D212" s="432">
        <v>12</v>
      </c>
      <c r="E212" s="266" t="s">
        <v>224</v>
      </c>
      <c r="F212" s="267" t="s">
        <v>487</v>
      </c>
      <c r="G212" s="268" t="s">
        <v>488</v>
      </c>
      <c r="H212" s="299"/>
      <c r="I212" s="541">
        <f>SUM(I213)</f>
        <v>10000</v>
      </c>
    </row>
    <row r="213" spans="1:9" ht="63" x14ac:dyDescent="0.25">
      <c r="A213" s="86" t="s">
        <v>538</v>
      </c>
      <c r="B213" s="432" t="s">
        <v>50</v>
      </c>
      <c r="C213" s="5" t="s">
        <v>20</v>
      </c>
      <c r="D213" s="432">
        <v>12</v>
      </c>
      <c r="E213" s="266" t="s">
        <v>224</v>
      </c>
      <c r="F213" s="267" t="s">
        <v>10</v>
      </c>
      <c r="G213" s="268" t="s">
        <v>488</v>
      </c>
      <c r="H213" s="299"/>
      <c r="I213" s="541">
        <f>SUM(I214+I216)</f>
        <v>10000</v>
      </c>
    </row>
    <row r="214" spans="1:9" ht="31.5" x14ac:dyDescent="0.25">
      <c r="A214" s="3" t="s">
        <v>540</v>
      </c>
      <c r="B214" s="432" t="s">
        <v>50</v>
      </c>
      <c r="C214" s="5" t="s">
        <v>20</v>
      </c>
      <c r="D214" s="432">
        <v>12</v>
      </c>
      <c r="E214" s="266" t="s">
        <v>224</v>
      </c>
      <c r="F214" s="267" t="s">
        <v>10</v>
      </c>
      <c r="G214" s="268" t="s">
        <v>539</v>
      </c>
      <c r="H214" s="299"/>
      <c r="I214" s="541">
        <f>SUM(I215)</f>
        <v>10000</v>
      </c>
    </row>
    <row r="215" spans="1:9" ht="16.5" customHeight="1" x14ac:dyDescent="0.25">
      <c r="A215" s="86" t="s">
        <v>18</v>
      </c>
      <c r="B215" s="432" t="s">
        <v>50</v>
      </c>
      <c r="C215" s="5" t="s">
        <v>20</v>
      </c>
      <c r="D215" s="432">
        <v>12</v>
      </c>
      <c r="E215" s="266" t="s">
        <v>224</v>
      </c>
      <c r="F215" s="267" t="s">
        <v>10</v>
      </c>
      <c r="G215" s="268" t="s">
        <v>539</v>
      </c>
      <c r="H215" s="299" t="s">
        <v>17</v>
      </c>
      <c r="I215" s="543">
        <v>10000</v>
      </c>
    </row>
    <row r="216" spans="1:9" ht="32.25" hidden="1" customHeight="1" x14ac:dyDescent="0.25">
      <c r="A216" s="430" t="s">
        <v>725</v>
      </c>
      <c r="B216" s="432" t="s">
        <v>50</v>
      </c>
      <c r="C216" s="5" t="s">
        <v>20</v>
      </c>
      <c r="D216" s="432">
        <v>12</v>
      </c>
      <c r="E216" s="266" t="s">
        <v>224</v>
      </c>
      <c r="F216" s="267" t="s">
        <v>10</v>
      </c>
      <c r="G216" s="268" t="s">
        <v>724</v>
      </c>
      <c r="H216" s="299"/>
      <c r="I216" s="541">
        <f>SUM(I217)</f>
        <v>0</v>
      </c>
    </row>
    <row r="217" spans="1:9" ht="16.5" hidden="1" customHeight="1" x14ac:dyDescent="0.25">
      <c r="A217" s="86" t="s">
        <v>18</v>
      </c>
      <c r="B217" s="432" t="s">
        <v>50</v>
      </c>
      <c r="C217" s="5" t="s">
        <v>20</v>
      </c>
      <c r="D217" s="432">
        <v>12</v>
      </c>
      <c r="E217" s="266" t="s">
        <v>224</v>
      </c>
      <c r="F217" s="267" t="s">
        <v>10</v>
      </c>
      <c r="G217" s="268" t="s">
        <v>724</v>
      </c>
      <c r="H217" s="299" t="s">
        <v>17</v>
      </c>
      <c r="I217" s="543"/>
    </row>
    <row r="218" spans="1:9" ht="15.75" x14ac:dyDescent="0.25">
      <c r="A218" s="17" t="s">
        <v>153</v>
      </c>
      <c r="B218" s="20" t="s">
        <v>50</v>
      </c>
      <c r="C218" s="18" t="s">
        <v>110</v>
      </c>
      <c r="D218" s="20"/>
      <c r="E218" s="322"/>
      <c r="F218" s="323"/>
      <c r="G218" s="324"/>
      <c r="H218" s="308"/>
      <c r="I218" s="538">
        <f>SUM(I219+I227+I257)</f>
        <v>946192</v>
      </c>
    </row>
    <row r="219" spans="1:9" s="9" customFormat="1" ht="15.75" x14ac:dyDescent="0.25">
      <c r="A219" s="21" t="s">
        <v>253</v>
      </c>
      <c r="B219" s="320" t="s">
        <v>50</v>
      </c>
      <c r="C219" s="25" t="s">
        <v>110</v>
      </c>
      <c r="D219" s="309" t="s">
        <v>10</v>
      </c>
      <c r="E219" s="296"/>
      <c r="F219" s="297"/>
      <c r="G219" s="298"/>
      <c r="H219" s="24"/>
      <c r="I219" s="539">
        <f>SUM(I220)</f>
        <v>35562</v>
      </c>
    </row>
    <row r="220" spans="1:9" ht="47.25" x14ac:dyDescent="0.25">
      <c r="A220" s="27" t="s">
        <v>197</v>
      </c>
      <c r="B220" s="33" t="s">
        <v>50</v>
      </c>
      <c r="C220" s="29" t="s">
        <v>110</v>
      </c>
      <c r="D220" s="126" t="s">
        <v>10</v>
      </c>
      <c r="E220" s="251" t="s">
        <v>541</v>
      </c>
      <c r="F220" s="252" t="s">
        <v>487</v>
      </c>
      <c r="G220" s="253" t="s">
        <v>488</v>
      </c>
      <c r="H220" s="31"/>
      <c r="I220" s="540">
        <f>SUM(I221)</f>
        <v>35562</v>
      </c>
    </row>
    <row r="221" spans="1:9" ht="78.75" x14ac:dyDescent="0.25">
      <c r="A221" s="3" t="s">
        <v>255</v>
      </c>
      <c r="B221" s="432" t="s">
        <v>50</v>
      </c>
      <c r="C221" s="5" t="s">
        <v>110</v>
      </c>
      <c r="D221" s="125" t="s">
        <v>10</v>
      </c>
      <c r="E221" s="266" t="s">
        <v>254</v>
      </c>
      <c r="F221" s="267" t="s">
        <v>487</v>
      </c>
      <c r="G221" s="268" t="s">
        <v>488</v>
      </c>
      <c r="H221" s="60"/>
      <c r="I221" s="541">
        <f>SUM(I222)</f>
        <v>35562</v>
      </c>
    </row>
    <row r="222" spans="1:9" ht="47.25" x14ac:dyDescent="0.25">
      <c r="A222" s="62" t="s">
        <v>687</v>
      </c>
      <c r="B222" s="125" t="s">
        <v>50</v>
      </c>
      <c r="C222" s="5" t="s">
        <v>110</v>
      </c>
      <c r="D222" s="125" t="s">
        <v>10</v>
      </c>
      <c r="E222" s="266" t="s">
        <v>254</v>
      </c>
      <c r="F222" s="267" t="s">
        <v>10</v>
      </c>
      <c r="G222" s="268" t="s">
        <v>488</v>
      </c>
      <c r="H222" s="60"/>
      <c r="I222" s="541">
        <f>SUM(I223+I225)</f>
        <v>35562</v>
      </c>
    </row>
    <row r="223" spans="1:9" ht="32.25" hidden="1" customHeight="1" x14ac:dyDescent="0.25">
      <c r="A223" s="109" t="s">
        <v>265</v>
      </c>
      <c r="B223" s="54" t="s">
        <v>50</v>
      </c>
      <c r="C223" s="5" t="s">
        <v>110</v>
      </c>
      <c r="D223" s="125" t="s">
        <v>10</v>
      </c>
      <c r="E223" s="266" t="s">
        <v>254</v>
      </c>
      <c r="F223" s="267" t="s">
        <v>10</v>
      </c>
      <c r="G223" s="268" t="s">
        <v>543</v>
      </c>
      <c r="H223" s="60"/>
      <c r="I223" s="541">
        <f>SUM(I224)</f>
        <v>0</v>
      </c>
    </row>
    <row r="224" spans="1:9" ht="30.75" hidden="1" customHeight="1" x14ac:dyDescent="0.25">
      <c r="A224" s="114" t="s">
        <v>673</v>
      </c>
      <c r="B224" s="6" t="s">
        <v>50</v>
      </c>
      <c r="C224" s="5" t="s">
        <v>110</v>
      </c>
      <c r="D224" s="125" t="s">
        <v>10</v>
      </c>
      <c r="E224" s="266" t="s">
        <v>254</v>
      </c>
      <c r="F224" s="267" t="s">
        <v>10</v>
      </c>
      <c r="G224" s="268" t="s">
        <v>543</v>
      </c>
      <c r="H224" s="60" t="s">
        <v>16</v>
      </c>
      <c r="I224" s="543"/>
    </row>
    <row r="225" spans="1:9" ht="33" customHeight="1" x14ac:dyDescent="0.25">
      <c r="A225" s="109" t="s">
        <v>544</v>
      </c>
      <c r="B225" s="337" t="s">
        <v>50</v>
      </c>
      <c r="C225" s="5" t="s">
        <v>110</v>
      </c>
      <c r="D225" s="125" t="s">
        <v>10</v>
      </c>
      <c r="E225" s="266" t="s">
        <v>254</v>
      </c>
      <c r="F225" s="267" t="s">
        <v>10</v>
      </c>
      <c r="G225" s="268" t="s">
        <v>545</v>
      </c>
      <c r="H225" s="60"/>
      <c r="I225" s="541">
        <f>SUM(I226)</f>
        <v>35562</v>
      </c>
    </row>
    <row r="226" spans="1:9" ht="17.25" customHeight="1" x14ac:dyDescent="0.25">
      <c r="A226" s="77" t="s">
        <v>21</v>
      </c>
      <c r="B226" s="335" t="s">
        <v>50</v>
      </c>
      <c r="C226" s="5" t="s">
        <v>110</v>
      </c>
      <c r="D226" s="125" t="s">
        <v>10</v>
      </c>
      <c r="E226" s="266" t="s">
        <v>254</v>
      </c>
      <c r="F226" s="267" t="s">
        <v>10</v>
      </c>
      <c r="G226" s="268" t="s">
        <v>545</v>
      </c>
      <c r="H226" s="60" t="s">
        <v>70</v>
      </c>
      <c r="I226" s="543">
        <v>35562</v>
      </c>
    </row>
    <row r="227" spans="1:9" ht="15.75" x14ac:dyDescent="0.25">
      <c r="A227" s="21" t="s">
        <v>154</v>
      </c>
      <c r="B227" s="320" t="s">
        <v>50</v>
      </c>
      <c r="C227" s="25" t="s">
        <v>110</v>
      </c>
      <c r="D227" s="22" t="s">
        <v>12</v>
      </c>
      <c r="E227" s="296"/>
      <c r="F227" s="297"/>
      <c r="G227" s="298"/>
      <c r="H227" s="24"/>
      <c r="I227" s="539">
        <f>SUM(I228+I241+I246)</f>
        <v>910630</v>
      </c>
    </row>
    <row r="228" spans="1:9" ht="36" hidden="1" customHeight="1" x14ac:dyDescent="0.25">
      <c r="A228" s="27" t="s">
        <v>186</v>
      </c>
      <c r="B228" s="33" t="s">
        <v>50</v>
      </c>
      <c r="C228" s="29" t="s">
        <v>110</v>
      </c>
      <c r="D228" s="33" t="s">
        <v>12</v>
      </c>
      <c r="E228" s="251" t="s">
        <v>546</v>
      </c>
      <c r="F228" s="252" t="s">
        <v>487</v>
      </c>
      <c r="G228" s="253" t="s">
        <v>488</v>
      </c>
      <c r="H228" s="31"/>
      <c r="I228" s="540">
        <f>SUM(I229)</f>
        <v>0</v>
      </c>
    </row>
    <row r="229" spans="1:9" ht="47.25" hidden="1" x14ac:dyDescent="0.25">
      <c r="A229" s="55" t="s">
        <v>187</v>
      </c>
      <c r="B229" s="335" t="s">
        <v>50</v>
      </c>
      <c r="C229" s="5" t="s">
        <v>110</v>
      </c>
      <c r="D229" s="432" t="s">
        <v>12</v>
      </c>
      <c r="E229" s="266" t="s">
        <v>225</v>
      </c>
      <c r="F229" s="267" t="s">
        <v>487</v>
      </c>
      <c r="G229" s="268" t="s">
        <v>488</v>
      </c>
      <c r="H229" s="60"/>
      <c r="I229" s="541">
        <f>SUM(I230)</f>
        <v>0</v>
      </c>
    </row>
    <row r="230" spans="1:9" ht="31.5" hidden="1" x14ac:dyDescent="0.25">
      <c r="A230" s="109" t="s">
        <v>547</v>
      </c>
      <c r="B230" s="337" t="s">
        <v>50</v>
      </c>
      <c r="C230" s="5" t="s">
        <v>110</v>
      </c>
      <c r="D230" s="432" t="s">
        <v>12</v>
      </c>
      <c r="E230" s="266" t="s">
        <v>225</v>
      </c>
      <c r="F230" s="267" t="s">
        <v>10</v>
      </c>
      <c r="G230" s="268" t="s">
        <v>488</v>
      </c>
      <c r="H230" s="60"/>
      <c r="I230" s="541">
        <f>SUM(I231+I233+I235+I237+I239)</f>
        <v>0</v>
      </c>
    </row>
    <row r="231" spans="1:9" ht="33.75" hidden="1" customHeight="1" x14ac:dyDescent="0.25">
      <c r="A231" s="109" t="s">
        <v>953</v>
      </c>
      <c r="B231" s="337" t="s">
        <v>50</v>
      </c>
      <c r="C231" s="5" t="s">
        <v>110</v>
      </c>
      <c r="D231" s="432" t="s">
        <v>12</v>
      </c>
      <c r="E231" s="266" t="s">
        <v>225</v>
      </c>
      <c r="F231" s="267" t="s">
        <v>10</v>
      </c>
      <c r="G231" s="421">
        <v>13420</v>
      </c>
      <c r="H231" s="60"/>
      <c r="I231" s="541">
        <f>SUM(I232)</f>
        <v>0</v>
      </c>
    </row>
    <row r="232" spans="1:9" ht="18" hidden="1" customHeight="1" x14ac:dyDescent="0.25">
      <c r="A232" s="109" t="s">
        <v>21</v>
      </c>
      <c r="B232" s="337" t="s">
        <v>50</v>
      </c>
      <c r="C232" s="5" t="s">
        <v>110</v>
      </c>
      <c r="D232" s="432" t="s">
        <v>12</v>
      </c>
      <c r="E232" s="266" t="s">
        <v>225</v>
      </c>
      <c r="F232" s="267" t="s">
        <v>10</v>
      </c>
      <c r="G232" s="421">
        <v>13420</v>
      </c>
      <c r="H232" s="60" t="s">
        <v>70</v>
      </c>
      <c r="I232" s="543"/>
    </row>
    <row r="233" spans="1:9" ht="31.5" hidden="1" x14ac:dyDescent="0.25">
      <c r="A233" s="109" t="s">
        <v>927</v>
      </c>
      <c r="B233" s="337" t="s">
        <v>50</v>
      </c>
      <c r="C233" s="5" t="s">
        <v>110</v>
      </c>
      <c r="D233" s="432" t="s">
        <v>12</v>
      </c>
      <c r="E233" s="266" t="s">
        <v>225</v>
      </c>
      <c r="F233" s="267" t="s">
        <v>10</v>
      </c>
      <c r="G233" s="421">
        <v>13430</v>
      </c>
      <c r="H233" s="60"/>
      <c r="I233" s="541">
        <f>SUM(I234)</f>
        <v>0</v>
      </c>
    </row>
    <row r="234" spans="1:9" ht="16.5" hidden="1" customHeight="1" x14ac:dyDescent="0.25">
      <c r="A234" s="109" t="s">
        <v>21</v>
      </c>
      <c r="B234" s="337" t="s">
        <v>50</v>
      </c>
      <c r="C234" s="5" t="s">
        <v>110</v>
      </c>
      <c r="D234" s="432" t="s">
        <v>12</v>
      </c>
      <c r="E234" s="266" t="s">
        <v>225</v>
      </c>
      <c r="F234" s="267" t="s">
        <v>10</v>
      </c>
      <c r="G234" s="421">
        <v>13430</v>
      </c>
      <c r="H234" s="60" t="s">
        <v>70</v>
      </c>
      <c r="I234" s="543"/>
    </row>
    <row r="235" spans="1:9" ht="31.5" hidden="1" x14ac:dyDescent="0.25">
      <c r="A235" s="109" t="s">
        <v>666</v>
      </c>
      <c r="B235" s="337" t="s">
        <v>50</v>
      </c>
      <c r="C235" s="5" t="s">
        <v>110</v>
      </c>
      <c r="D235" s="432" t="s">
        <v>12</v>
      </c>
      <c r="E235" s="266" t="s">
        <v>225</v>
      </c>
      <c r="F235" s="267" t="s">
        <v>10</v>
      </c>
      <c r="G235" s="268" t="s">
        <v>665</v>
      </c>
      <c r="H235" s="60"/>
      <c r="I235" s="541">
        <f>SUM(I236)</f>
        <v>0</v>
      </c>
    </row>
    <row r="236" spans="1:9" ht="16.5" hidden="1" customHeight="1" x14ac:dyDescent="0.25">
      <c r="A236" s="77" t="s">
        <v>21</v>
      </c>
      <c r="B236" s="337" t="s">
        <v>50</v>
      </c>
      <c r="C236" s="5" t="s">
        <v>110</v>
      </c>
      <c r="D236" s="432" t="s">
        <v>12</v>
      </c>
      <c r="E236" s="266" t="s">
        <v>225</v>
      </c>
      <c r="F236" s="267" t="s">
        <v>10</v>
      </c>
      <c r="G236" s="268" t="s">
        <v>665</v>
      </c>
      <c r="H236" s="60" t="s">
        <v>70</v>
      </c>
      <c r="I236" s="543"/>
    </row>
    <row r="237" spans="1:9" s="43" customFormat="1" ht="31.5" hidden="1" customHeight="1" x14ac:dyDescent="0.25">
      <c r="A237" s="77" t="s">
        <v>925</v>
      </c>
      <c r="B237" s="335" t="s">
        <v>50</v>
      </c>
      <c r="C237" s="5" t="s">
        <v>110</v>
      </c>
      <c r="D237" s="432" t="s">
        <v>12</v>
      </c>
      <c r="E237" s="266" t="s">
        <v>225</v>
      </c>
      <c r="F237" s="267" t="s">
        <v>10</v>
      </c>
      <c r="G237" s="268" t="s">
        <v>926</v>
      </c>
      <c r="H237" s="60"/>
      <c r="I237" s="541">
        <f>SUM(I238)</f>
        <v>0</v>
      </c>
    </row>
    <row r="238" spans="1:9" s="43" customFormat="1" ht="15.75" hidden="1" customHeight="1" x14ac:dyDescent="0.25">
      <c r="A238" s="77" t="s">
        <v>21</v>
      </c>
      <c r="B238" s="335" t="s">
        <v>50</v>
      </c>
      <c r="C238" s="5" t="s">
        <v>110</v>
      </c>
      <c r="D238" s="432" t="s">
        <v>12</v>
      </c>
      <c r="E238" s="266" t="s">
        <v>225</v>
      </c>
      <c r="F238" s="267" t="s">
        <v>10</v>
      </c>
      <c r="G238" s="268" t="s">
        <v>926</v>
      </c>
      <c r="H238" s="60" t="s">
        <v>70</v>
      </c>
      <c r="I238" s="543"/>
    </row>
    <row r="239" spans="1:9" s="43" customFormat="1" ht="32.25" hidden="1" customHeight="1" x14ac:dyDescent="0.25">
      <c r="A239" s="77" t="s">
        <v>954</v>
      </c>
      <c r="B239" s="335" t="s">
        <v>50</v>
      </c>
      <c r="C239" s="5" t="s">
        <v>110</v>
      </c>
      <c r="D239" s="432" t="s">
        <v>12</v>
      </c>
      <c r="E239" s="266" t="s">
        <v>225</v>
      </c>
      <c r="F239" s="267" t="s">
        <v>10</v>
      </c>
      <c r="G239" s="268" t="s">
        <v>928</v>
      </c>
      <c r="H239" s="60"/>
      <c r="I239" s="541">
        <f>SUM(I240)</f>
        <v>0</v>
      </c>
    </row>
    <row r="240" spans="1:9" s="43" customFormat="1" ht="15.75" hidden="1" customHeight="1" x14ac:dyDescent="0.25">
      <c r="A240" s="77" t="s">
        <v>21</v>
      </c>
      <c r="B240" s="335" t="s">
        <v>50</v>
      </c>
      <c r="C240" s="5" t="s">
        <v>110</v>
      </c>
      <c r="D240" s="432" t="s">
        <v>12</v>
      </c>
      <c r="E240" s="266" t="s">
        <v>225</v>
      </c>
      <c r="F240" s="267" t="s">
        <v>10</v>
      </c>
      <c r="G240" s="268" t="s">
        <v>928</v>
      </c>
      <c r="H240" s="60" t="s">
        <v>70</v>
      </c>
      <c r="I240" s="543"/>
    </row>
    <row r="241" spans="1:9" s="43" customFormat="1" ht="47.25" x14ac:dyDescent="0.25">
      <c r="A241" s="27" t="s">
        <v>197</v>
      </c>
      <c r="B241" s="33" t="s">
        <v>50</v>
      </c>
      <c r="C241" s="29" t="s">
        <v>110</v>
      </c>
      <c r="D241" s="126" t="s">
        <v>12</v>
      </c>
      <c r="E241" s="251" t="s">
        <v>541</v>
      </c>
      <c r="F241" s="252" t="s">
        <v>487</v>
      </c>
      <c r="G241" s="253" t="s">
        <v>488</v>
      </c>
      <c r="H241" s="31"/>
      <c r="I241" s="540">
        <f>SUM(I242)</f>
        <v>910630</v>
      </c>
    </row>
    <row r="242" spans="1:9" s="43" customFormat="1" ht="78.75" x14ac:dyDescent="0.25">
      <c r="A242" s="55" t="s">
        <v>255</v>
      </c>
      <c r="B242" s="335" t="s">
        <v>50</v>
      </c>
      <c r="C242" s="5" t="s">
        <v>110</v>
      </c>
      <c r="D242" s="125" t="s">
        <v>12</v>
      </c>
      <c r="E242" s="266" t="s">
        <v>254</v>
      </c>
      <c r="F242" s="267" t="s">
        <v>487</v>
      </c>
      <c r="G242" s="268" t="s">
        <v>488</v>
      </c>
      <c r="H242" s="299"/>
      <c r="I242" s="541">
        <f>SUM(I243)</f>
        <v>910630</v>
      </c>
    </row>
    <row r="243" spans="1:9" s="43" customFormat="1" ht="47.25" x14ac:dyDescent="0.25">
      <c r="A243" s="109" t="s">
        <v>542</v>
      </c>
      <c r="B243" s="337" t="s">
        <v>50</v>
      </c>
      <c r="C243" s="5" t="s">
        <v>110</v>
      </c>
      <c r="D243" s="125" t="s">
        <v>12</v>
      </c>
      <c r="E243" s="266" t="s">
        <v>254</v>
      </c>
      <c r="F243" s="267" t="s">
        <v>10</v>
      </c>
      <c r="G243" s="268" t="s">
        <v>488</v>
      </c>
      <c r="H243" s="299"/>
      <c r="I243" s="541">
        <f>SUM(I244)</f>
        <v>910630</v>
      </c>
    </row>
    <row r="244" spans="1:9" s="43" customFormat="1" ht="33.75" customHeight="1" x14ac:dyDescent="0.25">
      <c r="A244" s="109" t="s">
        <v>619</v>
      </c>
      <c r="B244" s="337" t="s">
        <v>50</v>
      </c>
      <c r="C244" s="5" t="s">
        <v>110</v>
      </c>
      <c r="D244" s="125" t="s">
        <v>12</v>
      </c>
      <c r="E244" s="266" t="s">
        <v>254</v>
      </c>
      <c r="F244" s="267" t="s">
        <v>10</v>
      </c>
      <c r="G244" s="268" t="s">
        <v>620</v>
      </c>
      <c r="H244" s="299"/>
      <c r="I244" s="541">
        <f>SUM(I245)</f>
        <v>910630</v>
      </c>
    </row>
    <row r="245" spans="1:9" s="43" customFormat="1" ht="18" customHeight="1" x14ac:dyDescent="0.25">
      <c r="A245" s="77" t="s">
        <v>21</v>
      </c>
      <c r="B245" s="335" t="s">
        <v>50</v>
      </c>
      <c r="C245" s="5" t="s">
        <v>110</v>
      </c>
      <c r="D245" s="125" t="s">
        <v>12</v>
      </c>
      <c r="E245" s="266" t="s">
        <v>254</v>
      </c>
      <c r="F245" s="267" t="s">
        <v>10</v>
      </c>
      <c r="G245" s="268" t="s">
        <v>620</v>
      </c>
      <c r="H245" s="299" t="s">
        <v>70</v>
      </c>
      <c r="I245" s="543">
        <v>910630</v>
      </c>
    </row>
    <row r="246" spans="1:9" s="43" customFormat="1" ht="31.5" hidden="1" x14ac:dyDescent="0.25">
      <c r="A246" s="27" t="s">
        <v>188</v>
      </c>
      <c r="B246" s="33" t="s">
        <v>50</v>
      </c>
      <c r="C246" s="29" t="s">
        <v>110</v>
      </c>
      <c r="D246" s="33" t="s">
        <v>12</v>
      </c>
      <c r="E246" s="251" t="s">
        <v>226</v>
      </c>
      <c r="F246" s="252" t="s">
        <v>487</v>
      </c>
      <c r="G246" s="253" t="s">
        <v>488</v>
      </c>
      <c r="H246" s="31"/>
      <c r="I246" s="540">
        <f>SUM(I247)</f>
        <v>0</v>
      </c>
    </row>
    <row r="247" spans="1:9" s="43" customFormat="1" ht="63" hidden="1" x14ac:dyDescent="0.25">
      <c r="A247" s="55" t="s">
        <v>189</v>
      </c>
      <c r="B247" s="335" t="s">
        <v>50</v>
      </c>
      <c r="C247" s="5" t="s">
        <v>110</v>
      </c>
      <c r="D247" s="432" t="s">
        <v>12</v>
      </c>
      <c r="E247" s="266" t="s">
        <v>227</v>
      </c>
      <c r="F247" s="267" t="s">
        <v>487</v>
      </c>
      <c r="G247" s="268" t="s">
        <v>488</v>
      </c>
      <c r="H247" s="60"/>
      <c r="I247" s="541">
        <f>SUM(I248)</f>
        <v>0</v>
      </c>
    </row>
    <row r="248" spans="1:9" s="43" customFormat="1" ht="47.25" hidden="1" x14ac:dyDescent="0.25">
      <c r="A248" s="55" t="s">
        <v>548</v>
      </c>
      <c r="B248" s="335" t="s">
        <v>50</v>
      </c>
      <c r="C248" s="5" t="s">
        <v>110</v>
      </c>
      <c r="D248" s="432" t="s">
        <v>12</v>
      </c>
      <c r="E248" s="266" t="s">
        <v>227</v>
      </c>
      <c r="F248" s="267" t="s">
        <v>12</v>
      </c>
      <c r="G248" s="268" t="s">
        <v>488</v>
      </c>
      <c r="H248" s="60"/>
      <c r="I248" s="541">
        <f>SUM(I253+I249+I251+I255)</f>
        <v>0</v>
      </c>
    </row>
    <row r="249" spans="1:9" s="43" customFormat="1" ht="31.5" hidden="1" x14ac:dyDescent="0.25">
      <c r="A249" s="55" t="s">
        <v>918</v>
      </c>
      <c r="B249" s="335" t="s">
        <v>50</v>
      </c>
      <c r="C249" s="5" t="s">
        <v>110</v>
      </c>
      <c r="D249" s="432" t="s">
        <v>12</v>
      </c>
      <c r="E249" s="266" t="s">
        <v>227</v>
      </c>
      <c r="F249" s="267" t="s">
        <v>12</v>
      </c>
      <c r="G249" s="268" t="s">
        <v>976</v>
      </c>
      <c r="H249" s="60"/>
      <c r="I249" s="541">
        <f>SUM(I250)</f>
        <v>0</v>
      </c>
    </row>
    <row r="250" spans="1:9" s="43" customFormat="1" ht="16.5" hidden="1" customHeight="1" x14ac:dyDescent="0.25">
      <c r="A250" s="3" t="s">
        <v>21</v>
      </c>
      <c r="B250" s="432" t="s">
        <v>50</v>
      </c>
      <c r="C250" s="5" t="s">
        <v>110</v>
      </c>
      <c r="D250" s="432" t="s">
        <v>12</v>
      </c>
      <c r="E250" s="266" t="s">
        <v>227</v>
      </c>
      <c r="F250" s="267" t="s">
        <v>12</v>
      </c>
      <c r="G250" s="268" t="s">
        <v>976</v>
      </c>
      <c r="H250" s="60" t="s">
        <v>70</v>
      </c>
      <c r="I250" s="543"/>
    </row>
    <row r="251" spans="1:9" s="43" customFormat="1" ht="19.5" hidden="1" customHeight="1" x14ac:dyDescent="0.25">
      <c r="A251" s="3" t="s">
        <v>920</v>
      </c>
      <c r="B251" s="432" t="s">
        <v>50</v>
      </c>
      <c r="C251" s="5" t="s">
        <v>110</v>
      </c>
      <c r="D251" s="432" t="s">
        <v>12</v>
      </c>
      <c r="E251" s="266" t="s">
        <v>227</v>
      </c>
      <c r="F251" s="267" t="s">
        <v>12</v>
      </c>
      <c r="G251" s="268" t="s">
        <v>1021</v>
      </c>
      <c r="H251" s="60"/>
      <c r="I251" s="541">
        <f>SUM(I252)</f>
        <v>0</v>
      </c>
    </row>
    <row r="252" spans="1:9" s="43" customFormat="1" ht="16.5" hidden="1" customHeight="1" x14ac:dyDescent="0.25">
      <c r="A252" s="3" t="s">
        <v>21</v>
      </c>
      <c r="B252" s="432" t="s">
        <v>50</v>
      </c>
      <c r="C252" s="5" t="s">
        <v>110</v>
      </c>
      <c r="D252" s="432" t="s">
        <v>12</v>
      </c>
      <c r="E252" s="266" t="s">
        <v>227</v>
      </c>
      <c r="F252" s="267" t="s">
        <v>12</v>
      </c>
      <c r="G252" s="268" t="s">
        <v>1021</v>
      </c>
      <c r="H252" s="60" t="s">
        <v>70</v>
      </c>
      <c r="I252" s="543"/>
    </row>
    <row r="253" spans="1:9" s="43" customFormat="1" ht="31.5" hidden="1" x14ac:dyDescent="0.25">
      <c r="A253" s="393" t="s">
        <v>988</v>
      </c>
      <c r="B253" s="335" t="s">
        <v>50</v>
      </c>
      <c r="C253" s="5" t="s">
        <v>110</v>
      </c>
      <c r="D253" s="432" t="s">
        <v>12</v>
      </c>
      <c r="E253" s="266" t="s">
        <v>227</v>
      </c>
      <c r="F253" s="267" t="s">
        <v>12</v>
      </c>
      <c r="G253" s="421" t="s">
        <v>1022</v>
      </c>
      <c r="H253" s="60"/>
      <c r="I253" s="541">
        <f>SUM(I254)</f>
        <v>0</v>
      </c>
    </row>
    <row r="254" spans="1:9" s="43" customFormat="1" ht="15.75" hidden="1" customHeight="1" x14ac:dyDescent="0.25">
      <c r="A254" s="3" t="s">
        <v>21</v>
      </c>
      <c r="B254" s="335" t="s">
        <v>50</v>
      </c>
      <c r="C254" s="5" t="s">
        <v>110</v>
      </c>
      <c r="D254" s="432" t="s">
        <v>12</v>
      </c>
      <c r="E254" s="266" t="s">
        <v>227</v>
      </c>
      <c r="F254" s="267" t="s">
        <v>12</v>
      </c>
      <c r="G254" s="421" t="s">
        <v>1022</v>
      </c>
      <c r="H254" s="60" t="s">
        <v>70</v>
      </c>
      <c r="I254" s="543"/>
    </row>
    <row r="255" spans="1:9" s="43" customFormat="1" ht="48" hidden="1" customHeight="1" x14ac:dyDescent="0.25">
      <c r="A255" s="62" t="s">
        <v>689</v>
      </c>
      <c r="B255" s="432" t="s">
        <v>50</v>
      </c>
      <c r="C255" s="5" t="s">
        <v>110</v>
      </c>
      <c r="D255" s="432" t="s">
        <v>12</v>
      </c>
      <c r="E255" s="266" t="s">
        <v>227</v>
      </c>
      <c r="F255" s="267" t="s">
        <v>12</v>
      </c>
      <c r="G255" s="268" t="s">
        <v>688</v>
      </c>
      <c r="H255" s="60"/>
      <c r="I255" s="541">
        <f>SUM(I256)</f>
        <v>0</v>
      </c>
    </row>
    <row r="256" spans="1:9" s="43" customFormat="1" ht="16.5" hidden="1" customHeight="1" x14ac:dyDescent="0.25">
      <c r="A256" s="3" t="s">
        <v>21</v>
      </c>
      <c r="B256" s="432" t="s">
        <v>50</v>
      </c>
      <c r="C256" s="5" t="s">
        <v>110</v>
      </c>
      <c r="D256" s="432" t="s">
        <v>12</v>
      </c>
      <c r="E256" s="266" t="s">
        <v>227</v>
      </c>
      <c r="F256" s="267" t="s">
        <v>12</v>
      </c>
      <c r="G256" s="268" t="s">
        <v>688</v>
      </c>
      <c r="H256" s="60" t="s">
        <v>70</v>
      </c>
      <c r="I256" s="543"/>
    </row>
    <row r="257" spans="1:9" s="43" customFormat="1" ht="16.5" hidden="1" customHeight="1" x14ac:dyDescent="0.25">
      <c r="A257" s="113" t="s">
        <v>929</v>
      </c>
      <c r="B257" s="26" t="s">
        <v>50</v>
      </c>
      <c r="C257" s="26" t="s">
        <v>110</v>
      </c>
      <c r="D257" s="22" t="s">
        <v>15</v>
      </c>
      <c r="E257" s="296"/>
      <c r="F257" s="297"/>
      <c r="G257" s="298"/>
      <c r="H257" s="22"/>
      <c r="I257" s="539">
        <f>SUM(I258)</f>
        <v>0</v>
      </c>
    </row>
    <row r="258" spans="1:9" ht="36" hidden="1" customHeight="1" x14ac:dyDescent="0.25">
      <c r="A258" s="27" t="s">
        <v>186</v>
      </c>
      <c r="B258" s="33" t="s">
        <v>50</v>
      </c>
      <c r="C258" s="29" t="s">
        <v>110</v>
      </c>
      <c r="D258" s="33" t="s">
        <v>15</v>
      </c>
      <c r="E258" s="251" t="s">
        <v>546</v>
      </c>
      <c r="F258" s="252" t="s">
        <v>487</v>
      </c>
      <c r="G258" s="253" t="s">
        <v>488</v>
      </c>
      <c r="H258" s="31"/>
      <c r="I258" s="540">
        <f>SUM(I259)</f>
        <v>0</v>
      </c>
    </row>
    <row r="259" spans="1:9" s="43" customFormat="1" ht="47.25" hidden="1" x14ac:dyDescent="0.25">
      <c r="A259" s="55" t="s">
        <v>187</v>
      </c>
      <c r="B259" s="335" t="s">
        <v>50</v>
      </c>
      <c r="C259" s="5" t="s">
        <v>110</v>
      </c>
      <c r="D259" s="432" t="s">
        <v>15</v>
      </c>
      <c r="E259" s="266" t="s">
        <v>225</v>
      </c>
      <c r="F259" s="267" t="s">
        <v>487</v>
      </c>
      <c r="G259" s="268" t="s">
        <v>488</v>
      </c>
      <c r="H259" s="60"/>
      <c r="I259" s="541">
        <f>SUM(I260)</f>
        <v>0</v>
      </c>
    </row>
    <row r="260" spans="1:9" s="43" customFormat="1" ht="31.5" hidden="1" x14ac:dyDescent="0.25">
      <c r="A260" s="109" t="s">
        <v>547</v>
      </c>
      <c r="B260" s="337" t="s">
        <v>50</v>
      </c>
      <c r="C260" s="5" t="s">
        <v>110</v>
      </c>
      <c r="D260" s="432" t="s">
        <v>15</v>
      </c>
      <c r="E260" s="266" t="s">
        <v>225</v>
      </c>
      <c r="F260" s="267" t="s">
        <v>10</v>
      </c>
      <c r="G260" s="268" t="s">
        <v>488</v>
      </c>
      <c r="H260" s="60"/>
      <c r="I260" s="541">
        <f>SUM(I261)</f>
        <v>0</v>
      </c>
    </row>
    <row r="261" spans="1:9" s="43" customFormat="1" ht="33" hidden="1" customHeight="1" x14ac:dyDescent="0.25">
      <c r="A261" s="109" t="s">
        <v>653</v>
      </c>
      <c r="B261" s="337" t="s">
        <v>50</v>
      </c>
      <c r="C261" s="5" t="s">
        <v>110</v>
      </c>
      <c r="D261" s="432" t="s">
        <v>15</v>
      </c>
      <c r="E261" s="266" t="s">
        <v>225</v>
      </c>
      <c r="F261" s="267" t="s">
        <v>10</v>
      </c>
      <c r="G261" s="268" t="s">
        <v>652</v>
      </c>
      <c r="H261" s="60"/>
      <c r="I261" s="541">
        <f>SUM(I262)</f>
        <v>0</v>
      </c>
    </row>
    <row r="262" spans="1:9" s="43" customFormat="1" ht="31.5" hidden="1" customHeight="1" x14ac:dyDescent="0.25">
      <c r="A262" s="77" t="s">
        <v>190</v>
      </c>
      <c r="B262" s="335" t="s">
        <v>50</v>
      </c>
      <c r="C262" s="5" t="s">
        <v>110</v>
      </c>
      <c r="D262" s="432" t="s">
        <v>15</v>
      </c>
      <c r="E262" s="266" t="s">
        <v>225</v>
      </c>
      <c r="F262" s="267" t="s">
        <v>10</v>
      </c>
      <c r="G262" s="268" t="s">
        <v>652</v>
      </c>
      <c r="H262" s="60" t="s">
        <v>185</v>
      </c>
      <c r="I262" s="543"/>
    </row>
    <row r="263" spans="1:9" s="43" customFormat="1" ht="16.5" customHeight="1" x14ac:dyDescent="0.25">
      <c r="A263" s="117" t="s">
        <v>906</v>
      </c>
      <c r="B263" s="19" t="s">
        <v>50</v>
      </c>
      <c r="C263" s="477" t="s">
        <v>32</v>
      </c>
      <c r="D263" s="19"/>
      <c r="E263" s="278"/>
      <c r="F263" s="279"/>
      <c r="G263" s="280"/>
      <c r="H263" s="15"/>
      <c r="I263" s="538">
        <f>SUM(I264)</f>
        <v>107545</v>
      </c>
    </row>
    <row r="264" spans="1:9" s="43" customFormat="1" ht="16.5" customHeight="1" x14ac:dyDescent="0.25">
      <c r="A264" s="113" t="s">
        <v>907</v>
      </c>
      <c r="B264" s="26" t="s">
        <v>50</v>
      </c>
      <c r="C264" s="57" t="s">
        <v>32</v>
      </c>
      <c r="D264" s="22" t="s">
        <v>29</v>
      </c>
      <c r="E264" s="296"/>
      <c r="F264" s="297"/>
      <c r="G264" s="298"/>
      <c r="H264" s="22"/>
      <c r="I264" s="539">
        <f>SUM(I265)</f>
        <v>107545</v>
      </c>
    </row>
    <row r="265" spans="1:9" ht="16.5" customHeight="1" x14ac:dyDescent="0.25">
      <c r="A265" s="76" t="s">
        <v>195</v>
      </c>
      <c r="B265" s="30" t="s">
        <v>50</v>
      </c>
      <c r="C265" s="28" t="s">
        <v>32</v>
      </c>
      <c r="D265" s="30" t="s">
        <v>29</v>
      </c>
      <c r="E265" s="251" t="s">
        <v>214</v>
      </c>
      <c r="F265" s="252" t="s">
        <v>487</v>
      </c>
      <c r="G265" s="253" t="s">
        <v>488</v>
      </c>
      <c r="H265" s="28"/>
      <c r="I265" s="540">
        <f>SUM(I266)</f>
        <v>107545</v>
      </c>
    </row>
    <row r="266" spans="1:9" ht="16.5" customHeight="1" x14ac:dyDescent="0.25">
      <c r="A266" s="86" t="s">
        <v>194</v>
      </c>
      <c r="B266" s="406" t="s">
        <v>50</v>
      </c>
      <c r="C266" s="2" t="s">
        <v>32</v>
      </c>
      <c r="D266" s="406" t="s">
        <v>29</v>
      </c>
      <c r="E266" s="266" t="s">
        <v>215</v>
      </c>
      <c r="F266" s="267" t="s">
        <v>487</v>
      </c>
      <c r="G266" s="268" t="s">
        <v>488</v>
      </c>
      <c r="H266" s="2"/>
      <c r="I266" s="541">
        <f>SUM(I267)</f>
        <v>107545</v>
      </c>
    </row>
    <row r="267" spans="1:9" ht="31.5" customHeight="1" x14ac:dyDescent="0.25">
      <c r="A267" s="86" t="s">
        <v>1166</v>
      </c>
      <c r="B267" s="406" t="s">
        <v>50</v>
      </c>
      <c r="C267" s="2" t="s">
        <v>32</v>
      </c>
      <c r="D267" s="406" t="s">
        <v>29</v>
      </c>
      <c r="E267" s="266" t="s">
        <v>215</v>
      </c>
      <c r="F267" s="267" t="s">
        <v>487</v>
      </c>
      <c r="G267" s="268">
        <v>12700</v>
      </c>
      <c r="H267" s="2"/>
      <c r="I267" s="541">
        <f>SUM(I268)</f>
        <v>107545</v>
      </c>
    </row>
    <row r="268" spans="1:9" ht="31.5" customHeight="1" x14ac:dyDescent="0.25">
      <c r="A268" s="86" t="s">
        <v>673</v>
      </c>
      <c r="B268" s="406" t="s">
        <v>50</v>
      </c>
      <c r="C268" s="2" t="s">
        <v>32</v>
      </c>
      <c r="D268" s="406" t="s">
        <v>29</v>
      </c>
      <c r="E268" s="266" t="s">
        <v>215</v>
      </c>
      <c r="F268" s="267" t="s">
        <v>487</v>
      </c>
      <c r="G268" s="268">
        <v>12700</v>
      </c>
      <c r="H268" s="2" t="s">
        <v>16</v>
      </c>
      <c r="I268" s="543">
        <v>107545</v>
      </c>
    </row>
    <row r="269" spans="1:9" s="43" customFormat="1" ht="16.5" customHeight="1" x14ac:dyDescent="0.25">
      <c r="A269" s="117" t="s">
        <v>37</v>
      </c>
      <c r="B269" s="19" t="s">
        <v>50</v>
      </c>
      <c r="C269" s="19">
        <v>10</v>
      </c>
      <c r="D269" s="19"/>
      <c r="E269" s="278"/>
      <c r="F269" s="279"/>
      <c r="G269" s="280"/>
      <c r="H269" s="15"/>
      <c r="I269" s="538">
        <f>SUM(I270+I280)</f>
        <v>4376786</v>
      </c>
    </row>
    <row r="270" spans="1:9" s="43" customFormat="1" ht="16.5" customHeight="1" x14ac:dyDescent="0.25">
      <c r="A270" s="113" t="s">
        <v>41</v>
      </c>
      <c r="B270" s="26" t="s">
        <v>50</v>
      </c>
      <c r="C270" s="26">
        <v>10</v>
      </c>
      <c r="D270" s="22" t="s">
        <v>15</v>
      </c>
      <c r="E270" s="296"/>
      <c r="F270" s="297"/>
      <c r="G270" s="298"/>
      <c r="H270" s="22"/>
      <c r="I270" s="539">
        <f>SUM(I271)</f>
        <v>630000</v>
      </c>
    </row>
    <row r="271" spans="1:9" ht="47.25" x14ac:dyDescent="0.25">
      <c r="A271" s="102" t="s">
        <v>197</v>
      </c>
      <c r="B271" s="30" t="s">
        <v>50</v>
      </c>
      <c r="C271" s="30">
        <v>10</v>
      </c>
      <c r="D271" s="28" t="s">
        <v>15</v>
      </c>
      <c r="E271" s="245" t="s">
        <v>541</v>
      </c>
      <c r="F271" s="246" t="s">
        <v>487</v>
      </c>
      <c r="G271" s="247" t="s">
        <v>488</v>
      </c>
      <c r="H271" s="28"/>
      <c r="I271" s="540">
        <f>SUM(I272)</f>
        <v>630000</v>
      </c>
    </row>
    <row r="272" spans="1:9" ht="82.5" customHeight="1" x14ac:dyDescent="0.25">
      <c r="A272" s="62" t="s">
        <v>198</v>
      </c>
      <c r="B272" s="406" t="s">
        <v>50</v>
      </c>
      <c r="C272" s="406">
        <v>10</v>
      </c>
      <c r="D272" s="2" t="s">
        <v>15</v>
      </c>
      <c r="E272" s="248" t="s">
        <v>228</v>
      </c>
      <c r="F272" s="249" t="s">
        <v>487</v>
      </c>
      <c r="G272" s="250" t="s">
        <v>488</v>
      </c>
      <c r="H272" s="2"/>
      <c r="I272" s="541">
        <f>SUM(I273)</f>
        <v>630000</v>
      </c>
    </row>
    <row r="273" spans="1:9" ht="34.5" customHeight="1" x14ac:dyDescent="0.25">
      <c r="A273" s="62" t="s">
        <v>551</v>
      </c>
      <c r="B273" s="406" t="s">
        <v>50</v>
      </c>
      <c r="C273" s="406">
        <v>10</v>
      </c>
      <c r="D273" s="2" t="s">
        <v>15</v>
      </c>
      <c r="E273" s="248" t="s">
        <v>228</v>
      </c>
      <c r="F273" s="249" t="s">
        <v>10</v>
      </c>
      <c r="G273" s="250" t="s">
        <v>488</v>
      </c>
      <c r="H273" s="2"/>
      <c r="I273" s="541">
        <f>SUM(I274+I276+I278)</f>
        <v>630000</v>
      </c>
    </row>
    <row r="274" spans="1:9" ht="47.25" hidden="1" customHeight="1" x14ac:dyDescent="0.25">
      <c r="A274" s="62" t="s">
        <v>692</v>
      </c>
      <c r="B274" s="406" t="s">
        <v>50</v>
      </c>
      <c r="C274" s="406">
        <v>10</v>
      </c>
      <c r="D274" s="2" t="s">
        <v>15</v>
      </c>
      <c r="E274" s="248" t="s">
        <v>228</v>
      </c>
      <c r="F274" s="249" t="s">
        <v>10</v>
      </c>
      <c r="G274" s="422" t="s">
        <v>691</v>
      </c>
      <c r="H274" s="2"/>
      <c r="I274" s="541">
        <f>SUM(I275)</f>
        <v>0</v>
      </c>
    </row>
    <row r="275" spans="1:9" ht="15.75" hidden="1" customHeight="1" x14ac:dyDescent="0.25">
      <c r="A275" s="62" t="s">
        <v>21</v>
      </c>
      <c r="B275" s="406" t="s">
        <v>50</v>
      </c>
      <c r="C275" s="406">
        <v>10</v>
      </c>
      <c r="D275" s="2" t="s">
        <v>15</v>
      </c>
      <c r="E275" s="248" t="s">
        <v>228</v>
      </c>
      <c r="F275" s="249" t="s">
        <v>10</v>
      </c>
      <c r="G275" s="422" t="s">
        <v>691</v>
      </c>
      <c r="H275" s="2" t="s">
        <v>70</v>
      </c>
      <c r="I275" s="543"/>
    </row>
    <row r="276" spans="1:9" ht="15.75" x14ac:dyDescent="0.25">
      <c r="A276" s="62" t="s">
        <v>973</v>
      </c>
      <c r="B276" s="406" t="s">
        <v>50</v>
      </c>
      <c r="C276" s="406">
        <v>10</v>
      </c>
      <c r="D276" s="2" t="s">
        <v>15</v>
      </c>
      <c r="E276" s="248" t="s">
        <v>228</v>
      </c>
      <c r="F276" s="249" t="s">
        <v>10</v>
      </c>
      <c r="G276" s="250" t="s">
        <v>972</v>
      </c>
      <c r="H276" s="2"/>
      <c r="I276" s="541">
        <f>SUM(I277)</f>
        <v>630000</v>
      </c>
    </row>
    <row r="277" spans="1:9" ht="15.75" x14ac:dyDescent="0.25">
      <c r="A277" s="106" t="s">
        <v>40</v>
      </c>
      <c r="B277" s="54" t="s">
        <v>50</v>
      </c>
      <c r="C277" s="406">
        <v>10</v>
      </c>
      <c r="D277" s="2" t="s">
        <v>15</v>
      </c>
      <c r="E277" s="248" t="s">
        <v>228</v>
      </c>
      <c r="F277" s="249" t="s">
        <v>10</v>
      </c>
      <c r="G277" s="250" t="s">
        <v>972</v>
      </c>
      <c r="H277" s="2" t="s">
        <v>39</v>
      </c>
      <c r="I277" s="543">
        <v>630000</v>
      </c>
    </row>
    <row r="278" spans="1:9" ht="31.5" hidden="1" x14ac:dyDescent="0.25">
      <c r="A278" s="106" t="s">
        <v>936</v>
      </c>
      <c r="B278" s="406" t="s">
        <v>50</v>
      </c>
      <c r="C278" s="406">
        <v>10</v>
      </c>
      <c r="D278" s="2" t="s">
        <v>15</v>
      </c>
      <c r="E278" s="248" t="s">
        <v>228</v>
      </c>
      <c r="F278" s="249" t="s">
        <v>10</v>
      </c>
      <c r="G278" s="250" t="s">
        <v>986</v>
      </c>
      <c r="H278" s="2"/>
      <c r="I278" s="541">
        <f>SUM(I279)</f>
        <v>0</v>
      </c>
    </row>
    <row r="279" spans="1:9" ht="15.75" hidden="1" x14ac:dyDescent="0.25">
      <c r="A279" s="106" t="s">
        <v>21</v>
      </c>
      <c r="B279" s="406" t="s">
        <v>50</v>
      </c>
      <c r="C279" s="406">
        <v>10</v>
      </c>
      <c r="D279" s="2" t="s">
        <v>15</v>
      </c>
      <c r="E279" s="248" t="s">
        <v>228</v>
      </c>
      <c r="F279" s="249" t="s">
        <v>10</v>
      </c>
      <c r="G279" s="250" t="s">
        <v>986</v>
      </c>
      <c r="H279" s="2" t="s">
        <v>70</v>
      </c>
      <c r="I279" s="543"/>
    </row>
    <row r="280" spans="1:9" ht="15.75" x14ac:dyDescent="0.25">
      <c r="A280" s="113" t="s">
        <v>42</v>
      </c>
      <c r="B280" s="26" t="s">
        <v>50</v>
      </c>
      <c r="C280" s="26">
        <v>10</v>
      </c>
      <c r="D280" s="22" t="s">
        <v>20</v>
      </c>
      <c r="E280" s="296"/>
      <c r="F280" s="297"/>
      <c r="G280" s="298"/>
      <c r="H280" s="22"/>
      <c r="I280" s="539">
        <f>SUM(I281)</f>
        <v>3746786</v>
      </c>
    </row>
    <row r="281" spans="1:9" ht="47.25" x14ac:dyDescent="0.25">
      <c r="A281" s="105" t="s">
        <v>124</v>
      </c>
      <c r="B281" s="30" t="s">
        <v>50</v>
      </c>
      <c r="C281" s="30">
        <v>10</v>
      </c>
      <c r="D281" s="28" t="s">
        <v>20</v>
      </c>
      <c r="E281" s="245" t="s">
        <v>199</v>
      </c>
      <c r="F281" s="246" t="s">
        <v>487</v>
      </c>
      <c r="G281" s="247" t="s">
        <v>488</v>
      </c>
      <c r="H281" s="28"/>
      <c r="I281" s="540">
        <f>SUM(I282)</f>
        <v>3746786</v>
      </c>
    </row>
    <row r="282" spans="1:9" ht="78.75" x14ac:dyDescent="0.25">
      <c r="A282" s="62" t="s">
        <v>125</v>
      </c>
      <c r="B282" s="406" t="s">
        <v>50</v>
      </c>
      <c r="C282" s="6">
        <v>10</v>
      </c>
      <c r="D282" s="2" t="s">
        <v>20</v>
      </c>
      <c r="E282" s="248" t="s">
        <v>232</v>
      </c>
      <c r="F282" s="249" t="s">
        <v>487</v>
      </c>
      <c r="G282" s="250" t="s">
        <v>488</v>
      </c>
      <c r="H282" s="2"/>
      <c r="I282" s="541">
        <f>SUM(I283)</f>
        <v>3746786</v>
      </c>
    </row>
    <row r="283" spans="1:9" ht="47.25" x14ac:dyDescent="0.25">
      <c r="A283" s="62" t="s">
        <v>495</v>
      </c>
      <c r="B283" s="406" t="s">
        <v>50</v>
      </c>
      <c r="C283" s="6">
        <v>10</v>
      </c>
      <c r="D283" s="2" t="s">
        <v>20</v>
      </c>
      <c r="E283" s="248" t="s">
        <v>232</v>
      </c>
      <c r="F283" s="249" t="s">
        <v>10</v>
      </c>
      <c r="G283" s="250" t="s">
        <v>488</v>
      </c>
      <c r="H283" s="2"/>
      <c r="I283" s="541">
        <f>SUM(I284)</f>
        <v>3746786</v>
      </c>
    </row>
    <row r="284" spans="1:9" ht="33.75" customHeight="1" x14ac:dyDescent="0.25">
      <c r="A284" s="62" t="s">
        <v>452</v>
      </c>
      <c r="B284" s="406" t="s">
        <v>50</v>
      </c>
      <c r="C284" s="6">
        <v>10</v>
      </c>
      <c r="D284" s="2" t="s">
        <v>20</v>
      </c>
      <c r="E284" s="248" t="s">
        <v>232</v>
      </c>
      <c r="F284" s="249" t="s">
        <v>10</v>
      </c>
      <c r="G284" s="250" t="s">
        <v>597</v>
      </c>
      <c r="H284" s="2"/>
      <c r="I284" s="541">
        <f>SUM(I285:I286)</f>
        <v>3746786</v>
      </c>
    </row>
    <row r="285" spans="1:9" ht="31.5" hidden="1" x14ac:dyDescent="0.25">
      <c r="A285" s="114" t="s">
        <v>673</v>
      </c>
      <c r="B285" s="6" t="s">
        <v>50</v>
      </c>
      <c r="C285" s="6">
        <v>10</v>
      </c>
      <c r="D285" s="2" t="s">
        <v>20</v>
      </c>
      <c r="E285" s="248" t="s">
        <v>232</v>
      </c>
      <c r="F285" s="249" t="s">
        <v>10</v>
      </c>
      <c r="G285" s="250" t="s">
        <v>597</v>
      </c>
      <c r="H285" s="2" t="s">
        <v>16</v>
      </c>
      <c r="I285" s="543"/>
    </row>
    <row r="286" spans="1:9" ht="15.75" x14ac:dyDescent="0.25">
      <c r="A286" s="62" t="s">
        <v>40</v>
      </c>
      <c r="B286" s="406" t="s">
        <v>50</v>
      </c>
      <c r="C286" s="6">
        <v>10</v>
      </c>
      <c r="D286" s="2" t="s">
        <v>20</v>
      </c>
      <c r="E286" s="248" t="s">
        <v>232</v>
      </c>
      <c r="F286" s="249" t="s">
        <v>10</v>
      </c>
      <c r="G286" s="250" t="s">
        <v>597</v>
      </c>
      <c r="H286" s="2" t="s">
        <v>39</v>
      </c>
      <c r="I286" s="543">
        <v>3746786</v>
      </c>
    </row>
    <row r="287" spans="1:9" s="43" customFormat="1" ht="31.5" customHeight="1" x14ac:dyDescent="0.25">
      <c r="A287" s="548" t="s">
        <v>55</v>
      </c>
      <c r="B287" s="549" t="s">
        <v>56</v>
      </c>
      <c r="C287" s="550"/>
      <c r="D287" s="551"/>
      <c r="E287" s="552"/>
      <c r="F287" s="553"/>
      <c r="G287" s="554"/>
      <c r="H287" s="555"/>
      <c r="I287" s="556">
        <f>SUM(I288+I316+I368)</f>
        <v>21191234</v>
      </c>
    </row>
    <row r="288" spans="1:9" s="43" customFormat="1" ht="16.5" customHeight="1" x14ac:dyDescent="0.25">
      <c r="A288" s="314" t="s">
        <v>9</v>
      </c>
      <c r="B288" s="334" t="s">
        <v>56</v>
      </c>
      <c r="C288" s="15" t="s">
        <v>10</v>
      </c>
      <c r="D288" s="15"/>
      <c r="E288" s="328"/>
      <c r="F288" s="329"/>
      <c r="G288" s="330"/>
      <c r="H288" s="15"/>
      <c r="I288" s="538">
        <f>SUM(I289+I306)</f>
        <v>7520644</v>
      </c>
    </row>
    <row r="289" spans="1:9" ht="31.5" x14ac:dyDescent="0.25">
      <c r="A289" s="100" t="s">
        <v>74</v>
      </c>
      <c r="B289" s="26" t="s">
        <v>56</v>
      </c>
      <c r="C289" s="22" t="s">
        <v>10</v>
      </c>
      <c r="D289" s="22" t="s">
        <v>73</v>
      </c>
      <c r="E289" s="242"/>
      <c r="F289" s="243"/>
      <c r="G289" s="244"/>
      <c r="H289" s="23"/>
      <c r="I289" s="539">
        <f>SUM(I290,I295,I300)</f>
        <v>2996716</v>
      </c>
    </row>
    <row r="290" spans="1:9" ht="47.25" x14ac:dyDescent="0.25">
      <c r="A290" s="76" t="s">
        <v>117</v>
      </c>
      <c r="B290" s="30" t="s">
        <v>56</v>
      </c>
      <c r="C290" s="28" t="s">
        <v>10</v>
      </c>
      <c r="D290" s="28" t="s">
        <v>73</v>
      </c>
      <c r="E290" s="245" t="s">
        <v>490</v>
      </c>
      <c r="F290" s="246" t="s">
        <v>487</v>
      </c>
      <c r="G290" s="247" t="s">
        <v>488</v>
      </c>
      <c r="H290" s="28"/>
      <c r="I290" s="540">
        <f>SUM(I291)</f>
        <v>498770</v>
      </c>
    </row>
    <row r="291" spans="1:9" ht="63" x14ac:dyDescent="0.25">
      <c r="A291" s="77" t="s">
        <v>130</v>
      </c>
      <c r="B291" s="54" t="s">
        <v>56</v>
      </c>
      <c r="C291" s="2" t="s">
        <v>10</v>
      </c>
      <c r="D291" s="2" t="s">
        <v>73</v>
      </c>
      <c r="E291" s="248" t="s">
        <v>491</v>
      </c>
      <c r="F291" s="249" t="s">
        <v>487</v>
      </c>
      <c r="G291" s="250" t="s">
        <v>488</v>
      </c>
      <c r="H291" s="44"/>
      <c r="I291" s="541">
        <f>SUM(I292)</f>
        <v>498770</v>
      </c>
    </row>
    <row r="292" spans="1:9" ht="47.25" x14ac:dyDescent="0.25">
      <c r="A292" s="77" t="s">
        <v>494</v>
      </c>
      <c r="B292" s="54" t="s">
        <v>56</v>
      </c>
      <c r="C292" s="2" t="s">
        <v>10</v>
      </c>
      <c r="D292" s="2" t="s">
        <v>73</v>
      </c>
      <c r="E292" s="248" t="s">
        <v>491</v>
      </c>
      <c r="F292" s="249" t="s">
        <v>10</v>
      </c>
      <c r="G292" s="250" t="s">
        <v>488</v>
      </c>
      <c r="H292" s="44"/>
      <c r="I292" s="541">
        <f>SUM(I293)</f>
        <v>498770</v>
      </c>
    </row>
    <row r="293" spans="1:9" ht="15.75" x14ac:dyDescent="0.25">
      <c r="A293" s="77" t="s">
        <v>119</v>
      </c>
      <c r="B293" s="54" t="s">
        <v>56</v>
      </c>
      <c r="C293" s="2" t="s">
        <v>10</v>
      </c>
      <c r="D293" s="2" t="s">
        <v>73</v>
      </c>
      <c r="E293" s="248" t="s">
        <v>491</v>
      </c>
      <c r="F293" s="249" t="s">
        <v>10</v>
      </c>
      <c r="G293" s="250" t="s">
        <v>493</v>
      </c>
      <c r="H293" s="44"/>
      <c r="I293" s="541">
        <f>SUM(I294)</f>
        <v>498770</v>
      </c>
    </row>
    <row r="294" spans="1:9" ht="31.5" x14ac:dyDescent="0.25">
      <c r="A294" s="91" t="s">
        <v>673</v>
      </c>
      <c r="B294" s="318" t="s">
        <v>56</v>
      </c>
      <c r="C294" s="2" t="s">
        <v>10</v>
      </c>
      <c r="D294" s="2" t="s">
        <v>73</v>
      </c>
      <c r="E294" s="248" t="s">
        <v>491</v>
      </c>
      <c r="F294" s="249" t="s">
        <v>10</v>
      </c>
      <c r="G294" s="250" t="s">
        <v>493</v>
      </c>
      <c r="H294" s="2" t="s">
        <v>16</v>
      </c>
      <c r="I294" s="543">
        <v>498770</v>
      </c>
    </row>
    <row r="295" spans="1:9" s="37" customFormat="1" ht="63" x14ac:dyDescent="0.25">
      <c r="A295" s="76" t="s">
        <v>142</v>
      </c>
      <c r="B295" s="30" t="s">
        <v>56</v>
      </c>
      <c r="C295" s="28" t="s">
        <v>10</v>
      </c>
      <c r="D295" s="28" t="s">
        <v>73</v>
      </c>
      <c r="E295" s="245" t="s">
        <v>218</v>
      </c>
      <c r="F295" s="246" t="s">
        <v>487</v>
      </c>
      <c r="G295" s="247" t="s">
        <v>488</v>
      </c>
      <c r="H295" s="28"/>
      <c r="I295" s="540">
        <f>SUM(I296)</f>
        <v>26000</v>
      </c>
    </row>
    <row r="296" spans="1:9" s="37" customFormat="1" ht="110.25" x14ac:dyDescent="0.25">
      <c r="A296" s="77" t="s">
        <v>158</v>
      </c>
      <c r="B296" s="54" t="s">
        <v>56</v>
      </c>
      <c r="C296" s="2" t="s">
        <v>10</v>
      </c>
      <c r="D296" s="2" t="s">
        <v>73</v>
      </c>
      <c r="E296" s="248" t="s">
        <v>220</v>
      </c>
      <c r="F296" s="249" t="s">
        <v>487</v>
      </c>
      <c r="G296" s="250" t="s">
        <v>488</v>
      </c>
      <c r="H296" s="2"/>
      <c r="I296" s="541">
        <f>SUM(I297)</f>
        <v>26000</v>
      </c>
    </row>
    <row r="297" spans="1:9" s="37" customFormat="1" ht="47.25" x14ac:dyDescent="0.25">
      <c r="A297" s="77" t="s">
        <v>507</v>
      </c>
      <c r="B297" s="54" t="s">
        <v>56</v>
      </c>
      <c r="C297" s="2" t="s">
        <v>10</v>
      </c>
      <c r="D297" s="2" t="s">
        <v>73</v>
      </c>
      <c r="E297" s="248" t="s">
        <v>220</v>
      </c>
      <c r="F297" s="249" t="s">
        <v>10</v>
      </c>
      <c r="G297" s="250" t="s">
        <v>488</v>
      </c>
      <c r="H297" s="2"/>
      <c r="I297" s="541">
        <f>SUM(I298)</f>
        <v>26000</v>
      </c>
    </row>
    <row r="298" spans="1:9" s="37" customFormat="1" ht="31.5" x14ac:dyDescent="0.25">
      <c r="A298" s="3" t="s">
        <v>111</v>
      </c>
      <c r="B298" s="406" t="s">
        <v>56</v>
      </c>
      <c r="C298" s="2" t="s">
        <v>10</v>
      </c>
      <c r="D298" s="2" t="s">
        <v>73</v>
      </c>
      <c r="E298" s="248" t="s">
        <v>220</v>
      </c>
      <c r="F298" s="249" t="s">
        <v>10</v>
      </c>
      <c r="G298" s="250" t="s">
        <v>508</v>
      </c>
      <c r="H298" s="2"/>
      <c r="I298" s="541">
        <f>SUM(I299)</f>
        <v>26000</v>
      </c>
    </row>
    <row r="299" spans="1:9" s="37" customFormat="1" ht="31.5" x14ac:dyDescent="0.25">
      <c r="A299" s="91" t="s">
        <v>673</v>
      </c>
      <c r="B299" s="318" t="s">
        <v>56</v>
      </c>
      <c r="C299" s="2" t="s">
        <v>10</v>
      </c>
      <c r="D299" s="2" t="s">
        <v>73</v>
      </c>
      <c r="E299" s="248" t="s">
        <v>220</v>
      </c>
      <c r="F299" s="249" t="s">
        <v>10</v>
      </c>
      <c r="G299" s="250" t="s">
        <v>508</v>
      </c>
      <c r="H299" s="2" t="s">
        <v>16</v>
      </c>
      <c r="I299" s="542">
        <v>26000</v>
      </c>
    </row>
    <row r="300" spans="1:9" ht="47.25" x14ac:dyDescent="0.25">
      <c r="A300" s="27" t="s">
        <v>134</v>
      </c>
      <c r="B300" s="30" t="s">
        <v>56</v>
      </c>
      <c r="C300" s="28" t="s">
        <v>10</v>
      </c>
      <c r="D300" s="28" t="s">
        <v>73</v>
      </c>
      <c r="E300" s="245" t="s">
        <v>230</v>
      </c>
      <c r="F300" s="246" t="s">
        <v>487</v>
      </c>
      <c r="G300" s="247" t="s">
        <v>488</v>
      </c>
      <c r="H300" s="28"/>
      <c r="I300" s="540">
        <f>SUM(I301)</f>
        <v>2471946</v>
      </c>
    </row>
    <row r="301" spans="1:9" ht="63" x14ac:dyDescent="0.25">
      <c r="A301" s="3" t="s">
        <v>135</v>
      </c>
      <c r="B301" s="406" t="s">
        <v>56</v>
      </c>
      <c r="C301" s="2" t="s">
        <v>10</v>
      </c>
      <c r="D301" s="2" t="s">
        <v>73</v>
      </c>
      <c r="E301" s="248" t="s">
        <v>231</v>
      </c>
      <c r="F301" s="249" t="s">
        <v>487</v>
      </c>
      <c r="G301" s="250" t="s">
        <v>488</v>
      </c>
      <c r="H301" s="2"/>
      <c r="I301" s="541">
        <f>SUM(I302)</f>
        <v>2471946</v>
      </c>
    </row>
    <row r="302" spans="1:9" ht="78.75" x14ac:dyDescent="0.25">
      <c r="A302" s="3" t="s">
        <v>509</v>
      </c>
      <c r="B302" s="406" t="s">
        <v>56</v>
      </c>
      <c r="C302" s="2" t="s">
        <v>10</v>
      </c>
      <c r="D302" s="2" t="s">
        <v>73</v>
      </c>
      <c r="E302" s="248" t="s">
        <v>231</v>
      </c>
      <c r="F302" s="249" t="s">
        <v>10</v>
      </c>
      <c r="G302" s="250" t="s">
        <v>488</v>
      </c>
      <c r="H302" s="2"/>
      <c r="I302" s="541">
        <f>SUM(I303)</f>
        <v>2471946</v>
      </c>
    </row>
    <row r="303" spans="1:9" ht="31.5" x14ac:dyDescent="0.25">
      <c r="A303" s="3" t="s">
        <v>85</v>
      </c>
      <c r="B303" s="406" t="s">
        <v>56</v>
      </c>
      <c r="C303" s="2" t="s">
        <v>10</v>
      </c>
      <c r="D303" s="2" t="s">
        <v>73</v>
      </c>
      <c r="E303" s="248" t="s">
        <v>231</v>
      </c>
      <c r="F303" s="249" t="s">
        <v>10</v>
      </c>
      <c r="G303" s="250" t="s">
        <v>492</v>
      </c>
      <c r="H303" s="2"/>
      <c r="I303" s="541">
        <f>SUM(I304:I305)</f>
        <v>2471946</v>
      </c>
    </row>
    <row r="304" spans="1:9" ht="63" x14ac:dyDescent="0.25">
      <c r="A304" s="86" t="s">
        <v>86</v>
      </c>
      <c r="B304" s="406" t="s">
        <v>56</v>
      </c>
      <c r="C304" s="2" t="s">
        <v>10</v>
      </c>
      <c r="D304" s="2" t="s">
        <v>73</v>
      </c>
      <c r="E304" s="248" t="s">
        <v>231</v>
      </c>
      <c r="F304" s="249" t="s">
        <v>10</v>
      </c>
      <c r="G304" s="250" t="s">
        <v>492</v>
      </c>
      <c r="H304" s="2" t="s">
        <v>13</v>
      </c>
      <c r="I304" s="542">
        <v>2468646</v>
      </c>
    </row>
    <row r="305" spans="1:9" ht="15.75" x14ac:dyDescent="0.25">
      <c r="A305" s="3" t="s">
        <v>18</v>
      </c>
      <c r="B305" s="406" t="s">
        <v>56</v>
      </c>
      <c r="C305" s="2" t="s">
        <v>10</v>
      </c>
      <c r="D305" s="2" t="s">
        <v>73</v>
      </c>
      <c r="E305" s="248" t="s">
        <v>231</v>
      </c>
      <c r="F305" s="249" t="s">
        <v>10</v>
      </c>
      <c r="G305" s="250" t="s">
        <v>492</v>
      </c>
      <c r="H305" s="2" t="s">
        <v>17</v>
      </c>
      <c r="I305" s="542">
        <v>3300</v>
      </c>
    </row>
    <row r="306" spans="1:9" ht="15.75" x14ac:dyDescent="0.25">
      <c r="A306" s="100" t="s">
        <v>23</v>
      </c>
      <c r="B306" s="26" t="s">
        <v>56</v>
      </c>
      <c r="C306" s="22" t="s">
        <v>10</v>
      </c>
      <c r="D306" s="26">
        <v>13</v>
      </c>
      <c r="E306" s="269"/>
      <c r="F306" s="270"/>
      <c r="G306" s="271"/>
      <c r="H306" s="22"/>
      <c r="I306" s="539">
        <f>SUM(I307+I312)</f>
        <v>4523928</v>
      </c>
    </row>
    <row r="307" spans="1:9" ht="47.25" x14ac:dyDescent="0.25">
      <c r="A307" s="76" t="s">
        <v>137</v>
      </c>
      <c r="B307" s="30" t="s">
        <v>56</v>
      </c>
      <c r="C307" s="28" t="s">
        <v>10</v>
      </c>
      <c r="D307" s="32">
        <v>13</v>
      </c>
      <c r="E307" s="275" t="s">
        <v>199</v>
      </c>
      <c r="F307" s="276" t="s">
        <v>487</v>
      </c>
      <c r="G307" s="277" t="s">
        <v>488</v>
      </c>
      <c r="H307" s="28"/>
      <c r="I307" s="540">
        <f>SUM(I308)</f>
        <v>124300</v>
      </c>
    </row>
    <row r="308" spans="1:9" ht="63" x14ac:dyDescent="0.25">
      <c r="A308" s="89" t="s">
        <v>136</v>
      </c>
      <c r="B308" s="6" t="s">
        <v>56</v>
      </c>
      <c r="C308" s="2" t="s">
        <v>10</v>
      </c>
      <c r="D308" s="6">
        <v>13</v>
      </c>
      <c r="E308" s="263" t="s">
        <v>233</v>
      </c>
      <c r="F308" s="264" t="s">
        <v>487</v>
      </c>
      <c r="G308" s="265" t="s">
        <v>488</v>
      </c>
      <c r="H308" s="2"/>
      <c r="I308" s="541">
        <f>SUM(I309)</f>
        <v>124300</v>
      </c>
    </row>
    <row r="309" spans="1:9" ht="47.25" x14ac:dyDescent="0.25">
      <c r="A309" s="89" t="s">
        <v>511</v>
      </c>
      <c r="B309" s="6" t="s">
        <v>56</v>
      </c>
      <c r="C309" s="2" t="s">
        <v>10</v>
      </c>
      <c r="D309" s="6">
        <v>13</v>
      </c>
      <c r="E309" s="263" t="s">
        <v>233</v>
      </c>
      <c r="F309" s="264" t="s">
        <v>10</v>
      </c>
      <c r="G309" s="265" t="s">
        <v>488</v>
      </c>
      <c r="H309" s="2"/>
      <c r="I309" s="541">
        <f>SUM(I310)</f>
        <v>124300</v>
      </c>
    </row>
    <row r="310" spans="1:9" ht="47.25" x14ac:dyDescent="0.25">
      <c r="A310" s="3" t="s">
        <v>93</v>
      </c>
      <c r="B310" s="406" t="s">
        <v>56</v>
      </c>
      <c r="C310" s="2" t="s">
        <v>10</v>
      </c>
      <c r="D310" s="6">
        <v>13</v>
      </c>
      <c r="E310" s="263" t="s">
        <v>233</v>
      </c>
      <c r="F310" s="264" t="s">
        <v>10</v>
      </c>
      <c r="G310" s="265" t="s">
        <v>512</v>
      </c>
      <c r="H310" s="2"/>
      <c r="I310" s="541">
        <f>SUM(I311)</f>
        <v>124300</v>
      </c>
    </row>
    <row r="311" spans="1:9" ht="31.5" x14ac:dyDescent="0.25">
      <c r="A311" s="91" t="s">
        <v>94</v>
      </c>
      <c r="B311" s="318" t="s">
        <v>56</v>
      </c>
      <c r="C311" s="2" t="s">
        <v>10</v>
      </c>
      <c r="D311" s="6">
        <v>13</v>
      </c>
      <c r="E311" s="263" t="s">
        <v>233</v>
      </c>
      <c r="F311" s="264" t="s">
        <v>10</v>
      </c>
      <c r="G311" s="265" t="s">
        <v>512</v>
      </c>
      <c r="H311" s="2" t="s">
        <v>81</v>
      </c>
      <c r="I311" s="542">
        <v>124300</v>
      </c>
    </row>
    <row r="312" spans="1:9" ht="31.5" x14ac:dyDescent="0.25">
      <c r="A312" s="76" t="s">
        <v>24</v>
      </c>
      <c r="B312" s="30" t="s">
        <v>56</v>
      </c>
      <c r="C312" s="28" t="s">
        <v>10</v>
      </c>
      <c r="D312" s="30">
        <v>13</v>
      </c>
      <c r="E312" s="251" t="s">
        <v>212</v>
      </c>
      <c r="F312" s="252" t="s">
        <v>487</v>
      </c>
      <c r="G312" s="253" t="s">
        <v>488</v>
      </c>
      <c r="H312" s="28"/>
      <c r="I312" s="540">
        <f>SUM(I313)</f>
        <v>4399628</v>
      </c>
    </row>
    <row r="313" spans="1:9" ht="17.25" customHeight="1" x14ac:dyDescent="0.25">
      <c r="A313" s="86" t="s">
        <v>95</v>
      </c>
      <c r="B313" s="406" t="s">
        <v>56</v>
      </c>
      <c r="C313" s="2" t="s">
        <v>10</v>
      </c>
      <c r="D313" s="406">
        <v>13</v>
      </c>
      <c r="E313" s="266" t="s">
        <v>213</v>
      </c>
      <c r="F313" s="267" t="s">
        <v>487</v>
      </c>
      <c r="G313" s="268" t="s">
        <v>488</v>
      </c>
      <c r="H313" s="2"/>
      <c r="I313" s="541">
        <f>SUM(I314)</f>
        <v>4399628</v>
      </c>
    </row>
    <row r="314" spans="1:9" ht="30.75" customHeight="1" x14ac:dyDescent="0.25">
      <c r="A314" s="3" t="s">
        <v>113</v>
      </c>
      <c r="B314" s="406" t="s">
        <v>56</v>
      </c>
      <c r="C314" s="2" t="s">
        <v>10</v>
      </c>
      <c r="D314" s="406">
        <v>13</v>
      </c>
      <c r="E314" s="266" t="s">
        <v>213</v>
      </c>
      <c r="F314" s="267" t="s">
        <v>487</v>
      </c>
      <c r="G314" s="268" t="s">
        <v>517</v>
      </c>
      <c r="H314" s="2"/>
      <c r="I314" s="541">
        <f>SUM(I315)</f>
        <v>4399628</v>
      </c>
    </row>
    <row r="315" spans="1:9" ht="15.75" customHeight="1" x14ac:dyDescent="0.25">
      <c r="A315" s="3" t="s">
        <v>18</v>
      </c>
      <c r="B315" s="406" t="s">
        <v>56</v>
      </c>
      <c r="C315" s="2" t="s">
        <v>10</v>
      </c>
      <c r="D315" s="406">
        <v>13</v>
      </c>
      <c r="E315" s="266" t="s">
        <v>213</v>
      </c>
      <c r="F315" s="267" t="s">
        <v>487</v>
      </c>
      <c r="G315" s="268" t="s">
        <v>517</v>
      </c>
      <c r="H315" s="2" t="s">
        <v>17</v>
      </c>
      <c r="I315" s="542">
        <v>4399628</v>
      </c>
    </row>
    <row r="316" spans="1:9" ht="15.75" customHeight="1" x14ac:dyDescent="0.25">
      <c r="A316" s="117" t="s">
        <v>37</v>
      </c>
      <c r="B316" s="19" t="s">
        <v>56</v>
      </c>
      <c r="C316" s="19">
        <v>10</v>
      </c>
      <c r="D316" s="19"/>
      <c r="E316" s="278"/>
      <c r="F316" s="279"/>
      <c r="G316" s="280"/>
      <c r="H316" s="15"/>
      <c r="I316" s="538">
        <f>SUM(I317+I323+I345+I339)</f>
        <v>9227412</v>
      </c>
    </row>
    <row r="317" spans="1:9" ht="15.75" x14ac:dyDescent="0.25">
      <c r="A317" s="113" t="s">
        <v>38</v>
      </c>
      <c r="B317" s="26" t="s">
        <v>56</v>
      </c>
      <c r="C317" s="26">
        <v>10</v>
      </c>
      <c r="D317" s="22" t="s">
        <v>10</v>
      </c>
      <c r="E317" s="242"/>
      <c r="F317" s="243"/>
      <c r="G317" s="244"/>
      <c r="H317" s="22"/>
      <c r="I317" s="539">
        <f>SUM(I318)</f>
        <v>854686</v>
      </c>
    </row>
    <row r="318" spans="1:9" ht="47.25" x14ac:dyDescent="0.25">
      <c r="A318" s="105" t="s">
        <v>124</v>
      </c>
      <c r="B318" s="30" t="s">
        <v>56</v>
      </c>
      <c r="C318" s="30">
        <v>10</v>
      </c>
      <c r="D318" s="28" t="s">
        <v>10</v>
      </c>
      <c r="E318" s="245" t="s">
        <v>199</v>
      </c>
      <c r="F318" s="246" t="s">
        <v>487</v>
      </c>
      <c r="G318" s="247" t="s">
        <v>488</v>
      </c>
      <c r="H318" s="28"/>
      <c r="I318" s="540">
        <f>SUM(I319)</f>
        <v>854686</v>
      </c>
    </row>
    <row r="319" spans="1:9" ht="63" x14ac:dyDescent="0.25">
      <c r="A319" s="62" t="s">
        <v>175</v>
      </c>
      <c r="B319" s="406" t="s">
        <v>56</v>
      </c>
      <c r="C319" s="406">
        <v>10</v>
      </c>
      <c r="D319" s="2" t="s">
        <v>10</v>
      </c>
      <c r="E319" s="248" t="s">
        <v>201</v>
      </c>
      <c r="F319" s="249" t="s">
        <v>487</v>
      </c>
      <c r="G319" s="250" t="s">
        <v>488</v>
      </c>
      <c r="H319" s="2"/>
      <c r="I319" s="541">
        <f>SUM(I320)</f>
        <v>854686</v>
      </c>
    </row>
    <row r="320" spans="1:9" ht="47.25" x14ac:dyDescent="0.25">
      <c r="A320" s="62" t="s">
        <v>588</v>
      </c>
      <c r="B320" s="406" t="s">
        <v>56</v>
      </c>
      <c r="C320" s="406">
        <v>10</v>
      </c>
      <c r="D320" s="2" t="s">
        <v>10</v>
      </c>
      <c r="E320" s="248" t="s">
        <v>201</v>
      </c>
      <c r="F320" s="249" t="s">
        <v>10</v>
      </c>
      <c r="G320" s="250" t="s">
        <v>488</v>
      </c>
      <c r="H320" s="2"/>
      <c r="I320" s="541">
        <f>SUM(I321)</f>
        <v>854686</v>
      </c>
    </row>
    <row r="321" spans="1:9" ht="17.25" customHeight="1" x14ac:dyDescent="0.25">
      <c r="A321" s="62" t="s">
        <v>176</v>
      </c>
      <c r="B321" s="406" t="s">
        <v>56</v>
      </c>
      <c r="C321" s="406">
        <v>10</v>
      </c>
      <c r="D321" s="2" t="s">
        <v>10</v>
      </c>
      <c r="E321" s="248" t="s">
        <v>201</v>
      </c>
      <c r="F321" s="249" t="s">
        <v>10</v>
      </c>
      <c r="G321" s="250" t="s">
        <v>974</v>
      </c>
      <c r="H321" s="2"/>
      <c r="I321" s="541">
        <f>SUM(I322)</f>
        <v>854686</v>
      </c>
    </row>
    <row r="322" spans="1:9" ht="15.75" x14ac:dyDescent="0.25">
      <c r="A322" s="62" t="s">
        <v>40</v>
      </c>
      <c r="B322" s="406" t="s">
        <v>56</v>
      </c>
      <c r="C322" s="406">
        <v>10</v>
      </c>
      <c r="D322" s="2" t="s">
        <v>10</v>
      </c>
      <c r="E322" s="248" t="s">
        <v>201</v>
      </c>
      <c r="F322" s="249" t="s">
        <v>10</v>
      </c>
      <c r="G322" s="250" t="s">
        <v>974</v>
      </c>
      <c r="H322" s="2" t="s">
        <v>39</v>
      </c>
      <c r="I322" s="542">
        <v>854686</v>
      </c>
    </row>
    <row r="323" spans="1:9" ht="15.75" x14ac:dyDescent="0.25">
      <c r="A323" s="113" t="s">
        <v>41</v>
      </c>
      <c r="B323" s="26" t="s">
        <v>56</v>
      </c>
      <c r="C323" s="26">
        <v>10</v>
      </c>
      <c r="D323" s="22" t="s">
        <v>15</v>
      </c>
      <c r="E323" s="242"/>
      <c r="F323" s="243"/>
      <c r="G323" s="244"/>
      <c r="H323" s="22"/>
      <c r="I323" s="539">
        <f>SUM(I324)</f>
        <v>4294437</v>
      </c>
    </row>
    <row r="324" spans="1:9" ht="47.25" x14ac:dyDescent="0.25">
      <c r="A324" s="105" t="s">
        <v>124</v>
      </c>
      <c r="B324" s="30" t="s">
        <v>56</v>
      </c>
      <c r="C324" s="30">
        <v>10</v>
      </c>
      <c r="D324" s="28" t="s">
        <v>15</v>
      </c>
      <c r="E324" s="245" t="s">
        <v>199</v>
      </c>
      <c r="F324" s="246" t="s">
        <v>487</v>
      </c>
      <c r="G324" s="247" t="s">
        <v>488</v>
      </c>
      <c r="H324" s="28"/>
      <c r="I324" s="540">
        <f>SUM(I325)</f>
        <v>4294437</v>
      </c>
    </row>
    <row r="325" spans="1:9" ht="63" x14ac:dyDescent="0.25">
      <c r="A325" s="62" t="s">
        <v>175</v>
      </c>
      <c r="B325" s="406" t="s">
        <v>56</v>
      </c>
      <c r="C325" s="406">
        <v>10</v>
      </c>
      <c r="D325" s="2" t="s">
        <v>15</v>
      </c>
      <c r="E325" s="248" t="s">
        <v>201</v>
      </c>
      <c r="F325" s="249" t="s">
        <v>487</v>
      </c>
      <c r="G325" s="250" t="s">
        <v>488</v>
      </c>
      <c r="H325" s="2"/>
      <c r="I325" s="541">
        <f>SUM(I326)</f>
        <v>4294437</v>
      </c>
    </row>
    <row r="326" spans="1:9" ht="47.25" x14ac:dyDescent="0.25">
      <c r="A326" s="62" t="s">
        <v>588</v>
      </c>
      <c r="B326" s="406" t="s">
        <v>56</v>
      </c>
      <c r="C326" s="406">
        <v>10</v>
      </c>
      <c r="D326" s="2" t="s">
        <v>15</v>
      </c>
      <c r="E326" s="248" t="s">
        <v>201</v>
      </c>
      <c r="F326" s="249" t="s">
        <v>10</v>
      </c>
      <c r="G326" s="250" t="s">
        <v>488</v>
      </c>
      <c r="H326" s="2"/>
      <c r="I326" s="541">
        <f>SUM(I327+I330+I333+I336)</f>
        <v>4294437</v>
      </c>
    </row>
    <row r="327" spans="1:9" ht="31.5" x14ac:dyDescent="0.25">
      <c r="A327" s="104" t="s">
        <v>99</v>
      </c>
      <c r="B327" s="406" t="s">
        <v>56</v>
      </c>
      <c r="C327" s="406">
        <v>10</v>
      </c>
      <c r="D327" s="2" t="s">
        <v>15</v>
      </c>
      <c r="E327" s="248" t="s">
        <v>201</v>
      </c>
      <c r="F327" s="249" t="s">
        <v>10</v>
      </c>
      <c r="G327" s="250" t="s">
        <v>593</v>
      </c>
      <c r="H327" s="2"/>
      <c r="I327" s="541">
        <f>SUM(I328:I329)</f>
        <v>41675</v>
      </c>
    </row>
    <row r="328" spans="1:9" ht="31.5" x14ac:dyDescent="0.25">
      <c r="A328" s="114" t="s">
        <v>673</v>
      </c>
      <c r="B328" s="6" t="s">
        <v>56</v>
      </c>
      <c r="C328" s="406">
        <v>10</v>
      </c>
      <c r="D328" s="2" t="s">
        <v>15</v>
      </c>
      <c r="E328" s="248" t="s">
        <v>201</v>
      </c>
      <c r="F328" s="249" t="s">
        <v>10</v>
      </c>
      <c r="G328" s="250" t="s">
        <v>593</v>
      </c>
      <c r="H328" s="2" t="s">
        <v>16</v>
      </c>
      <c r="I328" s="543">
        <v>740</v>
      </c>
    </row>
    <row r="329" spans="1:9" ht="15.75" x14ac:dyDescent="0.25">
      <c r="A329" s="62" t="s">
        <v>40</v>
      </c>
      <c r="B329" s="406" t="s">
        <v>56</v>
      </c>
      <c r="C329" s="406">
        <v>10</v>
      </c>
      <c r="D329" s="2" t="s">
        <v>15</v>
      </c>
      <c r="E329" s="248" t="s">
        <v>201</v>
      </c>
      <c r="F329" s="249" t="s">
        <v>10</v>
      </c>
      <c r="G329" s="250" t="s">
        <v>593</v>
      </c>
      <c r="H329" s="2" t="s">
        <v>39</v>
      </c>
      <c r="I329" s="542">
        <v>40935</v>
      </c>
    </row>
    <row r="330" spans="1:9" ht="31.5" x14ac:dyDescent="0.25">
      <c r="A330" s="104" t="s">
        <v>100</v>
      </c>
      <c r="B330" s="406" t="s">
        <v>56</v>
      </c>
      <c r="C330" s="406">
        <v>10</v>
      </c>
      <c r="D330" s="2" t="s">
        <v>15</v>
      </c>
      <c r="E330" s="248" t="s">
        <v>201</v>
      </c>
      <c r="F330" s="249" t="s">
        <v>10</v>
      </c>
      <c r="G330" s="250" t="s">
        <v>594</v>
      </c>
      <c r="H330" s="2"/>
      <c r="I330" s="541">
        <f>SUM(I331:I332)</f>
        <v>246349</v>
      </c>
    </row>
    <row r="331" spans="1:9" s="80" customFormat="1" ht="31.5" x14ac:dyDescent="0.25">
      <c r="A331" s="114" t="s">
        <v>673</v>
      </c>
      <c r="B331" s="6" t="s">
        <v>56</v>
      </c>
      <c r="C331" s="406">
        <v>10</v>
      </c>
      <c r="D331" s="2" t="s">
        <v>15</v>
      </c>
      <c r="E331" s="248" t="s">
        <v>201</v>
      </c>
      <c r="F331" s="249" t="s">
        <v>10</v>
      </c>
      <c r="G331" s="250" t="s">
        <v>594</v>
      </c>
      <c r="H331" s="79" t="s">
        <v>16</v>
      </c>
      <c r="I331" s="688">
        <v>3650</v>
      </c>
    </row>
    <row r="332" spans="1:9" ht="15.75" x14ac:dyDescent="0.25">
      <c r="A332" s="62" t="s">
        <v>40</v>
      </c>
      <c r="B332" s="406" t="s">
        <v>56</v>
      </c>
      <c r="C332" s="406">
        <v>10</v>
      </c>
      <c r="D332" s="2" t="s">
        <v>15</v>
      </c>
      <c r="E332" s="248" t="s">
        <v>201</v>
      </c>
      <c r="F332" s="249" t="s">
        <v>10</v>
      </c>
      <c r="G332" s="250" t="s">
        <v>594</v>
      </c>
      <c r="H332" s="2" t="s">
        <v>39</v>
      </c>
      <c r="I332" s="689">
        <v>242699</v>
      </c>
    </row>
    <row r="333" spans="1:9" ht="15.75" x14ac:dyDescent="0.25">
      <c r="A333" s="115" t="s">
        <v>101</v>
      </c>
      <c r="B333" s="50" t="s">
        <v>56</v>
      </c>
      <c r="C333" s="406">
        <v>10</v>
      </c>
      <c r="D333" s="2" t="s">
        <v>15</v>
      </c>
      <c r="E333" s="248" t="s">
        <v>201</v>
      </c>
      <c r="F333" s="249" t="s">
        <v>10</v>
      </c>
      <c r="G333" s="250" t="s">
        <v>595</v>
      </c>
      <c r="H333" s="2"/>
      <c r="I333" s="541">
        <f>SUM(I334:I335)</f>
        <v>3522271</v>
      </c>
    </row>
    <row r="334" spans="1:9" ht="31.5" x14ac:dyDescent="0.25">
      <c r="A334" s="114" t="s">
        <v>673</v>
      </c>
      <c r="B334" s="6" t="s">
        <v>56</v>
      </c>
      <c r="C334" s="406">
        <v>10</v>
      </c>
      <c r="D334" s="2" t="s">
        <v>15</v>
      </c>
      <c r="E334" s="248" t="s">
        <v>201</v>
      </c>
      <c r="F334" s="249" t="s">
        <v>10</v>
      </c>
      <c r="G334" s="250" t="s">
        <v>595</v>
      </c>
      <c r="H334" s="2" t="s">
        <v>16</v>
      </c>
      <c r="I334" s="689">
        <v>58300</v>
      </c>
    </row>
    <row r="335" spans="1:9" ht="15.75" x14ac:dyDescent="0.25">
      <c r="A335" s="62" t="s">
        <v>40</v>
      </c>
      <c r="B335" s="406" t="s">
        <v>56</v>
      </c>
      <c r="C335" s="406">
        <v>10</v>
      </c>
      <c r="D335" s="2" t="s">
        <v>15</v>
      </c>
      <c r="E335" s="248" t="s">
        <v>201</v>
      </c>
      <c r="F335" s="249" t="s">
        <v>10</v>
      </c>
      <c r="G335" s="250" t="s">
        <v>595</v>
      </c>
      <c r="H335" s="2" t="s">
        <v>39</v>
      </c>
      <c r="I335" s="689">
        <v>3463971</v>
      </c>
    </row>
    <row r="336" spans="1:9" ht="15.75" x14ac:dyDescent="0.25">
      <c r="A336" s="104" t="s">
        <v>102</v>
      </c>
      <c r="B336" s="406" t="s">
        <v>56</v>
      </c>
      <c r="C336" s="406">
        <v>10</v>
      </c>
      <c r="D336" s="2" t="s">
        <v>15</v>
      </c>
      <c r="E336" s="248" t="s">
        <v>201</v>
      </c>
      <c r="F336" s="249" t="s">
        <v>10</v>
      </c>
      <c r="G336" s="250" t="s">
        <v>596</v>
      </c>
      <c r="H336" s="2"/>
      <c r="I336" s="541">
        <f>SUM(I337:I338)</f>
        <v>484142</v>
      </c>
    </row>
    <row r="337" spans="1:9" ht="31.5" x14ac:dyDescent="0.25">
      <c r="A337" s="114" t="s">
        <v>673</v>
      </c>
      <c r="B337" s="6" t="s">
        <v>56</v>
      </c>
      <c r="C337" s="406">
        <v>10</v>
      </c>
      <c r="D337" s="2" t="s">
        <v>15</v>
      </c>
      <c r="E337" s="248" t="s">
        <v>201</v>
      </c>
      <c r="F337" s="249" t="s">
        <v>10</v>
      </c>
      <c r="G337" s="250" t="s">
        <v>596</v>
      </c>
      <c r="H337" s="2" t="s">
        <v>16</v>
      </c>
      <c r="I337" s="543">
        <v>7695</v>
      </c>
    </row>
    <row r="338" spans="1:9" ht="15.75" x14ac:dyDescent="0.25">
      <c r="A338" s="62" t="s">
        <v>40</v>
      </c>
      <c r="B338" s="406" t="s">
        <v>56</v>
      </c>
      <c r="C338" s="406">
        <v>10</v>
      </c>
      <c r="D338" s="2" t="s">
        <v>15</v>
      </c>
      <c r="E338" s="248" t="s">
        <v>201</v>
      </c>
      <c r="F338" s="249" t="s">
        <v>10</v>
      </c>
      <c r="G338" s="250" t="s">
        <v>596</v>
      </c>
      <c r="H338" s="2" t="s">
        <v>39</v>
      </c>
      <c r="I338" s="543">
        <v>476447</v>
      </c>
    </row>
    <row r="339" spans="1:9" ht="15.75" x14ac:dyDescent="0.25">
      <c r="A339" s="88" t="s">
        <v>42</v>
      </c>
      <c r="B339" s="26" t="s">
        <v>56</v>
      </c>
      <c r="C339" s="26">
        <v>10</v>
      </c>
      <c r="D339" s="25" t="s">
        <v>20</v>
      </c>
      <c r="E339" s="242"/>
      <c r="F339" s="243"/>
      <c r="G339" s="244"/>
      <c r="H339" s="53"/>
      <c r="I339" s="539">
        <f>SUM(I340)</f>
        <v>1293060</v>
      </c>
    </row>
    <row r="340" spans="1:9" ht="47.25" x14ac:dyDescent="0.25">
      <c r="A340" s="76" t="s">
        <v>124</v>
      </c>
      <c r="B340" s="319" t="s">
        <v>56</v>
      </c>
      <c r="C340" s="68">
        <v>10</v>
      </c>
      <c r="D340" s="69" t="s">
        <v>20</v>
      </c>
      <c r="E340" s="293" t="s">
        <v>199</v>
      </c>
      <c r="F340" s="294" t="s">
        <v>487</v>
      </c>
      <c r="G340" s="295" t="s">
        <v>488</v>
      </c>
      <c r="H340" s="31"/>
      <c r="I340" s="540">
        <f>SUM(I341)</f>
        <v>1293060</v>
      </c>
    </row>
    <row r="341" spans="1:9" ht="63" x14ac:dyDescent="0.25">
      <c r="A341" s="3" t="s">
        <v>175</v>
      </c>
      <c r="B341" s="6" t="s">
        <v>56</v>
      </c>
      <c r="C341" s="34">
        <v>10</v>
      </c>
      <c r="D341" s="35" t="s">
        <v>20</v>
      </c>
      <c r="E341" s="248" t="s">
        <v>201</v>
      </c>
      <c r="F341" s="291" t="s">
        <v>487</v>
      </c>
      <c r="G341" s="292" t="s">
        <v>488</v>
      </c>
      <c r="H341" s="299"/>
      <c r="I341" s="541">
        <f>SUM(I342)</f>
        <v>1293060</v>
      </c>
    </row>
    <row r="342" spans="1:9" ht="47.25" x14ac:dyDescent="0.25">
      <c r="A342" s="3" t="s">
        <v>588</v>
      </c>
      <c r="B342" s="6" t="s">
        <v>56</v>
      </c>
      <c r="C342" s="34">
        <v>10</v>
      </c>
      <c r="D342" s="35" t="s">
        <v>20</v>
      </c>
      <c r="E342" s="248" t="s">
        <v>201</v>
      </c>
      <c r="F342" s="291" t="s">
        <v>10</v>
      </c>
      <c r="G342" s="292" t="s">
        <v>488</v>
      </c>
      <c r="H342" s="299"/>
      <c r="I342" s="541">
        <f>SUM(I343)</f>
        <v>1293060</v>
      </c>
    </row>
    <row r="343" spans="1:9" ht="15.75" x14ac:dyDescent="0.25">
      <c r="A343" s="86" t="s">
        <v>711</v>
      </c>
      <c r="B343" s="406" t="s">
        <v>56</v>
      </c>
      <c r="C343" s="34">
        <v>10</v>
      </c>
      <c r="D343" s="35" t="s">
        <v>20</v>
      </c>
      <c r="E343" s="248" t="s">
        <v>201</v>
      </c>
      <c r="F343" s="291" t="s">
        <v>10</v>
      </c>
      <c r="G343" s="292" t="s">
        <v>592</v>
      </c>
      <c r="H343" s="299"/>
      <c r="I343" s="541">
        <f>SUM(I344)</f>
        <v>1293060</v>
      </c>
    </row>
    <row r="344" spans="1:9" ht="15.75" x14ac:dyDescent="0.25">
      <c r="A344" s="3" t="s">
        <v>40</v>
      </c>
      <c r="B344" s="406" t="s">
        <v>56</v>
      </c>
      <c r="C344" s="34">
        <v>10</v>
      </c>
      <c r="D344" s="35" t="s">
        <v>20</v>
      </c>
      <c r="E344" s="248" t="s">
        <v>201</v>
      </c>
      <c r="F344" s="291" t="s">
        <v>10</v>
      </c>
      <c r="G344" s="292" t="s">
        <v>592</v>
      </c>
      <c r="H344" s="2" t="s">
        <v>39</v>
      </c>
      <c r="I344" s="543">
        <v>1293060</v>
      </c>
    </row>
    <row r="345" spans="1:9" s="9" customFormat="1" ht="15.75" x14ac:dyDescent="0.25">
      <c r="A345" s="103" t="s">
        <v>75</v>
      </c>
      <c r="B345" s="26" t="s">
        <v>56</v>
      </c>
      <c r="C345" s="26">
        <v>10</v>
      </c>
      <c r="D345" s="25" t="s">
        <v>73</v>
      </c>
      <c r="E345" s="242"/>
      <c r="F345" s="243"/>
      <c r="G345" s="244"/>
      <c r="H345" s="53"/>
      <c r="I345" s="539">
        <f>SUM(I346+I363)</f>
        <v>2785229</v>
      </c>
    </row>
    <row r="346" spans="1:9" ht="47.25" x14ac:dyDescent="0.25">
      <c r="A346" s="110" t="s">
        <v>137</v>
      </c>
      <c r="B346" s="319" t="s">
        <v>56</v>
      </c>
      <c r="C346" s="68">
        <v>10</v>
      </c>
      <c r="D346" s="69" t="s">
        <v>73</v>
      </c>
      <c r="E346" s="293" t="s">
        <v>199</v>
      </c>
      <c r="F346" s="294" t="s">
        <v>487</v>
      </c>
      <c r="G346" s="295" t="s">
        <v>488</v>
      </c>
      <c r="H346" s="31"/>
      <c r="I346" s="540">
        <f>SUM(I347+I359+I355)</f>
        <v>2785229</v>
      </c>
    </row>
    <row r="347" spans="1:9" ht="63" x14ac:dyDescent="0.25">
      <c r="A347" s="116" t="s">
        <v>136</v>
      </c>
      <c r="B347" s="6" t="s">
        <v>56</v>
      </c>
      <c r="C347" s="34">
        <v>10</v>
      </c>
      <c r="D347" s="35" t="s">
        <v>73</v>
      </c>
      <c r="E347" s="290" t="s">
        <v>233</v>
      </c>
      <c r="F347" s="291" t="s">
        <v>487</v>
      </c>
      <c r="G347" s="292" t="s">
        <v>488</v>
      </c>
      <c r="H347" s="299"/>
      <c r="I347" s="541">
        <f>SUM(I348)</f>
        <v>2773229</v>
      </c>
    </row>
    <row r="348" spans="1:9" ht="47.25" x14ac:dyDescent="0.25">
      <c r="A348" s="116" t="s">
        <v>511</v>
      </c>
      <c r="B348" s="6" t="s">
        <v>56</v>
      </c>
      <c r="C348" s="34">
        <v>10</v>
      </c>
      <c r="D348" s="35" t="s">
        <v>73</v>
      </c>
      <c r="E348" s="290" t="s">
        <v>233</v>
      </c>
      <c r="F348" s="291" t="s">
        <v>10</v>
      </c>
      <c r="G348" s="292" t="s">
        <v>488</v>
      </c>
      <c r="H348" s="299"/>
      <c r="I348" s="541">
        <f>SUM(I349+I353)</f>
        <v>2773229</v>
      </c>
    </row>
    <row r="349" spans="1:9" ht="31.5" x14ac:dyDescent="0.25">
      <c r="A349" s="62" t="s">
        <v>103</v>
      </c>
      <c r="B349" s="406" t="s">
        <v>56</v>
      </c>
      <c r="C349" s="34">
        <v>10</v>
      </c>
      <c r="D349" s="35" t="s">
        <v>73</v>
      </c>
      <c r="E349" s="290" t="s">
        <v>233</v>
      </c>
      <c r="F349" s="291" t="s">
        <v>10</v>
      </c>
      <c r="G349" s="292" t="s">
        <v>599</v>
      </c>
      <c r="H349" s="299"/>
      <c r="I349" s="541">
        <f>SUM(I350:I352)</f>
        <v>2368000</v>
      </c>
    </row>
    <row r="350" spans="1:9" ht="63" x14ac:dyDescent="0.25">
      <c r="A350" s="104" t="s">
        <v>86</v>
      </c>
      <c r="B350" s="406" t="s">
        <v>56</v>
      </c>
      <c r="C350" s="34">
        <v>10</v>
      </c>
      <c r="D350" s="35" t="s">
        <v>73</v>
      </c>
      <c r="E350" s="290" t="s">
        <v>233</v>
      </c>
      <c r="F350" s="291" t="s">
        <v>10</v>
      </c>
      <c r="G350" s="292" t="s">
        <v>599</v>
      </c>
      <c r="H350" s="2" t="s">
        <v>13</v>
      </c>
      <c r="I350" s="543">
        <v>2208575</v>
      </c>
    </row>
    <row r="351" spans="1:9" ht="31.5" x14ac:dyDescent="0.25">
      <c r="A351" s="114" t="s">
        <v>673</v>
      </c>
      <c r="B351" s="6" t="s">
        <v>56</v>
      </c>
      <c r="C351" s="34">
        <v>10</v>
      </c>
      <c r="D351" s="35" t="s">
        <v>73</v>
      </c>
      <c r="E351" s="290" t="s">
        <v>233</v>
      </c>
      <c r="F351" s="291" t="s">
        <v>10</v>
      </c>
      <c r="G351" s="292" t="s">
        <v>599</v>
      </c>
      <c r="H351" s="2" t="s">
        <v>16</v>
      </c>
      <c r="I351" s="543">
        <v>159425</v>
      </c>
    </row>
    <row r="352" spans="1:9" ht="15.75" hidden="1" x14ac:dyDescent="0.25">
      <c r="A352" s="62" t="s">
        <v>18</v>
      </c>
      <c r="B352" s="406" t="s">
        <v>56</v>
      </c>
      <c r="C352" s="34">
        <v>10</v>
      </c>
      <c r="D352" s="35" t="s">
        <v>73</v>
      </c>
      <c r="E352" s="290" t="s">
        <v>233</v>
      </c>
      <c r="F352" s="291" t="s">
        <v>10</v>
      </c>
      <c r="G352" s="292" t="s">
        <v>599</v>
      </c>
      <c r="H352" s="2" t="s">
        <v>17</v>
      </c>
      <c r="I352" s="543"/>
    </row>
    <row r="353" spans="1:9" ht="31.5" x14ac:dyDescent="0.25">
      <c r="A353" s="3" t="s">
        <v>85</v>
      </c>
      <c r="B353" s="6" t="s">
        <v>56</v>
      </c>
      <c r="C353" s="34">
        <v>10</v>
      </c>
      <c r="D353" s="35" t="s">
        <v>73</v>
      </c>
      <c r="E353" s="290" t="s">
        <v>233</v>
      </c>
      <c r="F353" s="291" t="s">
        <v>10</v>
      </c>
      <c r="G353" s="292" t="s">
        <v>492</v>
      </c>
      <c r="H353" s="2"/>
      <c r="I353" s="541">
        <f>SUM(I354)</f>
        <v>405229</v>
      </c>
    </row>
    <row r="354" spans="1:9" ht="63" x14ac:dyDescent="0.25">
      <c r="A354" s="86" t="s">
        <v>86</v>
      </c>
      <c r="B354" s="6" t="s">
        <v>56</v>
      </c>
      <c r="C354" s="34">
        <v>10</v>
      </c>
      <c r="D354" s="35" t="s">
        <v>73</v>
      </c>
      <c r="E354" s="290" t="s">
        <v>233</v>
      </c>
      <c r="F354" s="291" t="s">
        <v>10</v>
      </c>
      <c r="G354" s="292" t="s">
        <v>492</v>
      </c>
      <c r="H354" s="2" t="s">
        <v>13</v>
      </c>
      <c r="I354" s="543">
        <v>405229</v>
      </c>
    </row>
    <row r="355" spans="1:9" s="37" customFormat="1" ht="63" x14ac:dyDescent="0.25">
      <c r="A355" s="62" t="s">
        <v>175</v>
      </c>
      <c r="B355" s="406" t="s">
        <v>56</v>
      </c>
      <c r="C355" s="35">
        <v>10</v>
      </c>
      <c r="D355" s="35" t="s">
        <v>73</v>
      </c>
      <c r="E355" s="290" t="s">
        <v>201</v>
      </c>
      <c r="F355" s="291" t="s">
        <v>487</v>
      </c>
      <c r="G355" s="292" t="s">
        <v>488</v>
      </c>
      <c r="H355" s="36"/>
      <c r="I355" s="544">
        <f>SUM(I356)</f>
        <v>2000</v>
      </c>
    </row>
    <row r="356" spans="1:9" s="37" customFormat="1" ht="47.25" x14ac:dyDescent="0.25">
      <c r="A356" s="303" t="s">
        <v>588</v>
      </c>
      <c r="B356" s="406" t="s">
        <v>56</v>
      </c>
      <c r="C356" s="35">
        <v>10</v>
      </c>
      <c r="D356" s="35" t="s">
        <v>73</v>
      </c>
      <c r="E356" s="290" t="s">
        <v>201</v>
      </c>
      <c r="F356" s="291" t="s">
        <v>10</v>
      </c>
      <c r="G356" s="292" t="s">
        <v>488</v>
      </c>
      <c r="H356" s="36"/>
      <c r="I356" s="544">
        <f>SUM(I357)</f>
        <v>2000</v>
      </c>
    </row>
    <row r="357" spans="1:9" s="37" customFormat="1" ht="31.5" x14ac:dyDescent="0.25">
      <c r="A357" s="78" t="s">
        <v>601</v>
      </c>
      <c r="B357" s="321" t="s">
        <v>56</v>
      </c>
      <c r="C357" s="35">
        <v>10</v>
      </c>
      <c r="D357" s="35" t="s">
        <v>73</v>
      </c>
      <c r="E357" s="290" t="s">
        <v>201</v>
      </c>
      <c r="F357" s="291" t="s">
        <v>10</v>
      </c>
      <c r="G357" s="292" t="s">
        <v>600</v>
      </c>
      <c r="H357" s="36"/>
      <c r="I357" s="544">
        <f>SUM(I358)</f>
        <v>2000</v>
      </c>
    </row>
    <row r="358" spans="1:9" s="37" customFormat="1" ht="31.5" x14ac:dyDescent="0.25">
      <c r="A358" s="108" t="s">
        <v>673</v>
      </c>
      <c r="B358" s="321" t="s">
        <v>56</v>
      </c>
      <c r="C358" s="35">
        <v>10</v>
      </c>
      <c r="D358" s="35" t="s">
        <v>73</v>
      </c>
      <c r="E358" s="290" t="s">
        <v>201</v>
      </c>
      <c r="F358" s="291" t="s">
        <v>10</v>
      </c>
      <c r="G358" s="292" t="s">
        <v>600</v>
      </c>
      <c r="H358" s="36" t="s">
        <v>16</v>
      </c>
      <c r="I358" s="545">
        <v>2000</v>
      </c>
    </row>
    <row r="359" spans="1:9" ht="78.75" x14ac:dyDescent="0.25">
      <c r="A359" s="106" t="s">
        <v>125</v>
      </c>
      <c r="B359" s="54" t="s">
        <v>56</v>
      </c>
      <c r="C359" s="34">
        <v>10</v>
      </c>
      <c r="D359" s="35" t="s">
        <v>73</v>
      </c>
      <c r="E359" s="290" t="s">
        <v>232</v>
      </c>
      <c r="F359" s="291" t="s">
        <v>487</v>
      </c>
      <c r="G359" s="292" t="s">
        <v>488</v>
      </c>
      <c r="H359" s="2"/>
      <c r="I359" s="541">
        <f>SUM(I360)</f>
        <v>10000</v>
      </c>
    </row>
    <row r="360" spans="1:9" ht="47.25" x14ac:dyDescent="0.25">
      <c r="A360" s="300" t="s">
        <v>495</v>
      </c>
      <c r="B360" s="54" t="s">
        <v>56</v>
      </c>
      <c r="C360" s="34">
        <v>10</v>
      </c>
      <c r="D360" s="35" t="s">
        <v>73</v>
      </c>
      <c r="E360" s="290" t="s">
        <v>232</v>
      </c>
      <c r="F360" s="291" t="s">
        <v>10</v>
      </c>
      <c r="G360" s="292" t="s">
        <v>488</v>
      </c>
      <c r="H360" s="2"/>
      <c r="I360" s="541">
        <f>SUM(I361)</f>
        <v>10000</v>
      </c>
    </row>
    <row r="361" spans="1:9" ht="31.5" x14ac:dyDescent="0.25">
      <c r="A361" s="81" t="s">
        <v>114</v>
      </c>
      <c r="B361" s="54" t="s">
        <v>56</v>
      </c>
      <c r="C361" s="34">
        <v>10</v>
      </c>
      <c r="D361" s="35" t="s">
        <v>73</v>
      </c>
      <c r="E361" s="290" t="s">
        <v>232</v>
      </c>
      <c r="F361" s="291" t="s">
        <v>10</v>
      </c>
      <c r="G361" s="292" t="s">
        <v>497</v>
      </c>
      <c r="H361" s="2"/>
      <c r="I361" s="541">
        <f>SUM(I362)</f>
        <v>10000</v>
      </c>
    </row>
    <row r="362" spans="1:9" ht="31.5" x14ac:dyDescent="0.25">
      <c r="A362" s="114" t="s">
        <v>673</v>
      </c>
      <c r="B362" s="6" t="s">
        <v>56</v>
      </c>
      <c r="C362" s="34">
        <v>10</v>
      </c>
      <c r="D362" s="35" t="s">
        <v>73</v>
      </c>
      <c r="E362" s="290" t="s">
        <v>232</v>
      </c>
      <c r="F362" s="291" t="s">
        <v>10</v>
      </c>
      <c r="G362" s="292" t="s">
        <v>497</v>
      </c>
      <c r="H362" s="2" t="s">
        <v>16</v>
      </c>
      <c r="I362" s="542">
        <v>10000</v>
      </c>
    </row>
    <row r="363" spans="1:9" ht="47.25" hidden="1" x14ac:dyDescent="0.25">
      <c r="A363" s="76" t="s">
        <v>117</v>
      </c>
      <c r="B363" s="32" t="s">
        <v>56</v>
      </c>
      <c r="C363" s="68">
        <v>10</v>
      </c>
      <c r="D363" s="69" t="s">
        <v>73</v>
      </c>
      <c r="E363" s="245" t="s">
        <v>490</v>
      </c>
      <c r="F363" s="246" t="s">
        <v>487</v>
      </c>
      <c r="G363" s="247" t="s">
        <v>488</v>
      </c>
      <c r="H363" s="28"/>
      <c r="I363" s="540">
        <f>SUM(I364)</f>
        <v>0</v>
      </c>
    </row>
    <row r="364" spans="1:9" ht="63" hidden="1" x14ac:dyDescent="0.25">
      <c r="A364" s="77" t="s">
        <v>130</v>
      </c>
      <c r="B364" s="6" t="s">
        <v>56</v>
      </c>
      <c r="C364" s="34">
        <v>10</v>
      </c>
      <c r="D364" s="35" t="s">
        <v>73</v>
      </c>
      <c r="E364" s="248" t="s">
        <v>491</v>
      </c>
      <c r="F364" s="249" t="s">
        <v>487</v>
      </c>
      <c r="G364" s="250" t="s">
        <v>488</v>
      </c>
      <c r="H364" s="44"/>
      <c r="I364" s="541">
        <f>SUM(I365)</f>
        <v>0</v>
      </c>
    </row>
    <row r="365" spans="1:9" ht="47.25" hidden="1" x14ac:dyDescent="0.25">
      <c r="A365" s="77" t="s">
        <v>494</v>
      </c>
      <c r="B365" s="6" t="s">
        <v>56</v>
      </c>
      <c r="C365" s="34">
        <v>10</v>
      </c>
      <c r="D365" s="35" t="s">
        <v>73</v>
      </c>
      <c r="E365" s="248" t="s">
        <v>491</v>
      </c>
      <c r="F365" s="249" t="s">
        <v>10</v>
      </c>
      <c r="G365" s="250" t="s">
        <v>488</v>
      </c>
      <c r="H365" s="44"/>
      <c r="I365" s="541">
        <f>SUM(I366)</f>
        <v>0</v>
      </c>
    </row>
    <row r="366" spans="1:9" ht="15.75" hidden="1" x14ac:dyDescent="0.25">
      <c r="A366" s="77" t="s">
        <v>119</v>
      </c>
      <c r="B366" s="6" t="s">
        <v>56</v>
      </c>
      <c r="C366" s="34">
        <v>10</v>
      </c>
      <c r="D366" s="35" t="s">
        <v>73</v>
      </c>
      <c r="E366" s="248" t="s">
        <v>491</v>
      </c>
      <c r="F366" s="249" t="s">
        <v>10</v>
      </c>
      <c r="G366" s="250" t="s">
        <v>493</v>
      </c>
      <c r="H366" s="44"/>
      <c r="I366" s="541">
        <f>SUM(I367)</f>
        <v>0</v>
      </c>
    </row>
    <row r="367" spans="1:9" ht="31.5" hidden="1" x14ac:dyDescent="0.25">
      <c r="A367" s="91" t="s">
        <v>673</v>
      </c>
      <c r="B367" s="6" t="s">
        <v>56</v>
      </c>
      <c r="C367" s="34">
        <v>10</v>
      </c>
      <c r="D367" s="35" t="s">
        <v>73</v>
      </c>
      <c r="E367" s="248" t="s">
        <v>491</v>
      </c>
      <c r="F367" s="249" t="s">
        <v>10</v>
      </c>
      <c r="G367" s="250" t="s">
        <v>493</v>
      </c>
      <c r="H367" s="2" t="s">
        <v>16</v>
      </c>
      <c r="I367" s="543"/>
    </row>
    <row r="368" spans="1:9" ht="47.25" x14ac:dyDescent="0.25">
      <c r="A368" s="117" t="s">
        <v>46</v>
      </c>
      <c r="B368" s="19" t="s">
        <v>56</v>
      </c>
      <c r="C368" s="19">
        <v>14</v>
      </c>
      <c r="D368" s="19"/>
      <c r="E368" s="278"/>
      <c r="F368" s="279"/>
      <c r="G368" s="280"/>
      <c r="H368" s="15"/>
      <c r="I368" s="538">
        <f>SUM(I369+I375)</f>
        <v>4443178</v>
      </c>
    </row>
    <row r="369" spans="1:9" ht="31.5" x14ac:dyDescent="0.25">
      <c r="A369" s="113" t="s">
        <v>47</v>
      </c>
      <c r="B369" s="26" t="s">
        <v>56</v>
      </c>
      <c r="C369" s="26">
        <v>14</v>
      </c>
      <c r="D369" s="22" t="s">
        <v>10</v>
      </c>
      <c r="E369" s="242"/>
      <c r="F369" s="243"/>
      <c r="G369" s="244"/>
      <c r="H369" s="22"/>
      <c r="I369" s="539">
        <f>SUM(I370)</f>
        <v>4381178</v>
      </c>
    </row>
    <row r="370" spans="1:9" ht="47.25" x14ac:dyDescent="0.25">
      <c r="A370" s="105" t="s">
        <v>134</v>
      </c>
      <c r="B370" s="30" t="s">
        <v>56</v>
      </c>
      <c r="C370" s="30">
        <v>14</v>
      </c>
      <c r="D370" s="28" t="s">
        <v>10</v>
      </c>
      <c r="E370" s="245" t="s">
        <v>230</v>
      </c>
      <c r="F370" s="246" t="s">
        <v>487</v>
      </c>
      <c r="G370" s="247" t="s">
        <v>488</v>
      </c>
      <c r="H370" s="28"/>
      <c r="I370" s="540">
        <f>SUM(I371)</f>
        <v>4381178</v>
      </c>
    </row>
    <row r="371" spans="1:9" ht="63" x14ac:dyDescent="0.25">
      <c r="A371" s="104" t="s">
        <v>184</v>
      </c>
      <c r="B371" s="406" t="s">
        <v>56</v>
      </c>
      <c r="C371" s="406">
        <v>14</v>
      </c>
      <c r="D371" s="2" t="s">
        <v>10</v>
      </c>
      <c r="E371" s="248" t="s">
        <v>234</v>
      </c>
      <c r="F371" s="249" t="s">
        <v>487</v>
      </c>
      <c r="G371" s="250" t="s">
        <v>488</v>
      </c>
      <c r="H371" s="2"/>
      <c r="I371" s="541">
        <f>SUM(I372)</f>
        <v>4381178</v>
      </c>
    </row>
    <row r="372" spans="1:9" ht="34.5" customHeight="1" x14ac:dyDescent="0.25">
      <c r="A372" s="104" t="s">
        <v>604</v>
      </c>
      <c r="B372" s="406" t="s">
        <v>56</v>
      </c>
      <c r="C372" s="406">
        <v>14</v>
      </c>
      <c r="D372" s="2" t="s">
        <v>10</v>
      </c>
      <c r="E372" s="248" t="s">
        <v>234</v>
      </c>
      <c r="F372" s="249" t="s">
        <v>12</v>
      </c>
      <c r="G372" s="250" t="s">
        <v>488</v>
      </c>
      <c r="H372" s="2"/>
      <c r="I372" s="541">
        <f>SUM(I373)</f>
        <v>4381178</v>
      </c>
    </row>
    <row r="373" spans="1:9" ht="47.25" x14ac:dyDescent="0.25">
      <c r="A373" s="104" t="s">
        <v>606</v>
      </c>
      <c r="B373" s="406" t="s">
        <v>56</v>
      </c>
      <c r="C373" s="406">
        <v>14</v>
      </c>
      <c r="D373" s="2" t="s">
        <v>10</v>
      </c>
      <c r="E373" s="248" t="s">
        <v>234</v>
      </c>
      <c r="F373" s="249" t="s">
        <v>12</v>
      </c>
      <c r="G373" s="250" t="s">
        <v>605</v>
      </c>
      <c r="H373" s="2"/>
      <c r="I373" s="541">
        <f>SUM(I374)</f>
        <v>4381178</v>
      </c>
    </row>
    <row r="374" spans="1:9" ht="15.75" x14ac:dyDescent="0.25">
      <c r="A374" s="104" t="s">
        <v>21</v>
      </c>
      <c r="B374" s="406" t="s">
        <v>56</v>
      </c>
      <c r="C374" s="406">
        <v>14</v>
      </c>
      <c r="D374" s="2" t="s">
        <v>10</v>
      </c>
      <c r="E374" s="248" t="s">
        <v>234</v>
      </c>
      <c r="F374" s="249" t="s">
        <v>12</v>
      </c>
      <c r="G374" s="250" t="s">
        <v>605</v>
      </c>
      <c r="H374" s="2" t="s">
        <v>70</v>
      </c>
      <c r="I374" s="543">
        <v>4381178</v>
      </c>
    </row>
    <row r="375" spans="1:9" ht="15.75" x14ac:dyDescent="0.25">
      <c r="A375" s="113" t="s">
        <v>193</v>
      </c>
      <c r="B375" s="26" t="s">
        <v>56</v>
      </c>
      <c r="C375" s="26">
        <v>14</v>
      </c>
      <c r="D375" s="22" t="s">
        <v>15</v>
      </c>
      <c r="E375" s="242"/>
      <c r="F375" s="243"/>
      <c r="G375" s="244"/>
      <c r="H375" s="23"/>
      <c r="I375" s="539">
        <f>SUM(I376)</f>
        <v>62000</v>
      </c>
    </row>
    <row r="376" spans="1:9" ht="47.25" x14ac:dyDescent="0.25">
      <c r="A376" s="105" t="s">
        <v>134</v>
      </c>
      <c r="B376" s="30" t="s">
        <v>56</v>
      </c>
      <c r="C376" s="30">
        <v>14</v>
      </c>
      <c r="D376" s="28" t="s">
        <v>15</v>
      </c>
      <c r="E376" s="245" t="s">
        <v>230</v>
      </c>
      <c r="F376" s="246" t="s">
        <v>487</v>
      </c>
      <c r="G376" s="247" t="s">
        <v>488</v>
      </c>
      <c r="H376" s="28"/>
      <c r="I376" s="540">
        <f>SUM(I377)</f>
        <v>62000</v>
      </c>
    </row>
    <row r="377" spans="1:9" ht="63" x14ac:dyDescent="0.25">
      <c r="A377" s="104" t="s">
        <v>184</v>
      </c>
      <c r="B377" s="406" t="s">
        <v>56</v>
      </c>
      <c r="C377" s="406">
        <v>14</v>
      </c>
      <c r="D377" s="2" t="s">
        <v>15</v>
      </c>
      <c r="E377" s="248" t="s">
        <v>234</v>
      </c>
      <c r="F377" s="249" t="s">
        <v>487</v>
      </c>
      <c r="G377" s="250" t="s">
        <v>488</v>
      </c>
      <c r="H377" s="73"/>
      <c r="I377" s="541">
        <f>SUM(I378)</f>
        <v>62000</v>
      </c>
    </row>
    <row r="378" spans="1:9" ht="34.5" customHeight="1" x14ac:dyDescent="0.25">
      <c r="A378" s="418" t="s">
        <v>659</v>
      </c>
      <c r="B378" s="321" t="s">
        <v>56</v>
      </c>
      <c r="C378" s="406">
        <v>14</v>
      </c>
      <c r="D378" s="2" t="s">
        <v>15</v>
      </c>
      <c r="E378" s="290" t="s">
        <v>234</v>
      </c>
      <c r="F378" s="291" t="s">
        <v>20</v>
      </c>
      <c r="G378" s="292" t="s">
        <v>488</v>
      </c>
      <c r="H378" s="419"/>
      <c r="I378" s="541">
        <f>SUM(I379)</f>
        <v>62000</v>
      </c>
    </row>
    <row r="379" spans="1:9" ht="47.25" x14ac:dyDescent="0.25">
      <c r="A379" s="107" t="s">
        <v>661</v>
      </c>
      <c r="B379" s="321" t="s">
        <v>56</v>
      </c>
      <c r="C379" s="406">
        <v>14</v>
      </c>
      <c r="D379" s="2" t="s">
        <v>15</v>
      </c>
      <c r="E379" s="290" t="s">
        <v>234</v>
      </c>
      <c r="F379" s="291" t="s">
        <v>20</v>
      </c>
      <c r="G379" s="292" t="s">
        <v>660</v>
      </c>
      <c r="H379" s="419"/>
      <c r="I379" s="541">
        <f>SUM(I380)</f>
        <v>62000</v>
      </c>
    </row>
    <row r="380" spans="1:9" ht="15.75" x14ac:dyDescent="0.25">
      <c r="A380" s="115" t="s">
        <v>21</v>
      </c>
      <c r="B380" s="50" t="s">
        <v>56</v>
      </c>
      <c r="C380" s="406">
        <v>14</v>
      </c>
      <c r="D380" s="2" t="s">
        <v>15</v>
      </c>
      <c r="E380" s="290" t="s">
        <v>234</v>
      </c>
      <c r="F380" s="291" t="s">
        <v>20</v>
      </c>
      <c r="G380" s="292" t="s">
        <v>660</v>
      </c>
      <c r="H380" s="36" t="s">
        <v>70</v>
      </c>
      <c r="I380" s="516">
        <v>62000</v>
      </c>
    </row>
    <row r="381" spans="1:9" ht="18.75" customHeight="1" x14ac:dyDescent="0.25">
      <c r="A381" s="562" t="s">
        <v>53</v>
      </c>
      <c r="B381" s="563" t="s">
        <v>54</v>
      </c>
      <c r="C381" s="564"/>
      <c r="D381" s="565"/>
      <c r="E381" s="566"/>
      <c r="F381" s="567"/>
      <c r="G381" s="568"/>
      <c r="H381" s="569"/>
      <c r="I381" s="556">
        <f>SUM(I382)</f>
        <v>537965</v>
      </c>
    </row>
    <row r="382" spans="1:9" ht="18.75" customHeight="1" x14ac:dyDescent="0.25">
      <c r="A382" s="314" t="s">
        <v>9</v>
      </c>
      <c r="B382" s="334" t="s">
        <v>54</v>
      </c>
      <c r="C382" s="15" t="s">
        <v>10</v>
      </c>
      <c r="D382" s="15"/>
      <c r="E382" s="328"/>
      <c r="F382" s="329"/>
      <c r="G382" s="330"/>
      <c r="H382" s="15"/>
      <c r="I382" s="538">
        <f>SUM(I383)</f>
        <v>537965</v>
      </c>
    </row>
    <row r="383" spans="1:9" ht="47.25" x14ac:dyDescent="0.25">
      <c r="A383" s="21" t="s">
        <v>14</v>
      </c>
      <c r="B383" s="26" t="s">
        <v>54</v>
      </c>
      <c r="C383" s="22" t="s">
        <v>10</v>
      </c>
      <c r="D383" s="22" t="s">
        <v>15</v>
      </c>
      <c r="E383" s="242"/>
      <c r="F383" s="243"/>
      <c r="G383" s="244"/>
      <c r="H383" s="23"/>
      <c r="I383" s="539">
        <f>SUM(I384,I389,I393)</f>
        <v>537965</v>
      </c>
    </row>
    <row r="384" spans="1:9" ht="47.25" x14ac:dyDescent="0.25">
      <c r="A384" s="76" t="s">
        <v>117</v>
      </c>
      <c r="B384" s="30" t="s">
        <v>54</v>
      </c>
      <c r="C384" s="28" t="s">
        <v>10</v>
      </c>
      <c r="D384" s="28" t="s">
        <v>15</v>
      </c>
      <c r="E384" s="257" t="s">
        <v>490</v>
      </c>
      <c r="F384" s="258" t="s">
        <v>487</v>
      </c>
      <c r="G384" s="259" t="s">
        <v>488</v>
      </c>
      <c r="H384" s="28"/>
      <c r="I384" s="540">
        <f>SUM(I385)</f>
        <v>60000</v>
      </c>
    </row>
    <row r="385" spans="1:10" ht="63" x14ac:dyDescent="0.25">
      <c r="A385" s="77" t="s">
        <v>118</v>
      </c>
      <c r="B385" s="54" t="s">
        <v>54</v>
      </c>
      <c r="C385" s="2" t="s">
        <v>10</v>
      </c>
      <c r="D385" s="2" t="s">
        <v>15</v>
      </c>
      <c r="E385" s="260" t="s">
        <v>491</v>
      </c>
      <c r="F385" s="261" t="s">
        <v>487</v>
      </c>
      <c r="G385" s="262" t="s">
        <v>488</v>
      </c>
      <c r="H385" s="44"/>
      <c r="I385" s="541">
        <f>SUM(I386)</f>
        <v>60000</v>
      </c>
    </row>
    <row r="386" spans="1:10" ht="47.25" x14ac:dyDescent="0.25">
      <c r="A386" s="77" t="s">
        <v>494</v>
      </c>
      <c r="B386" s="54" t="s">
        <v>54</v>
      </c>
      <c r="C386" s="2" t="s">
        <v>10</v>
      </c>
      <c r="D386" s="2" t="s">
        <v>15</v>
      </c>
      <c r="E386" s="260" t="s">
        <v>491</v>
      </c>
      <c r="F386" s="261" t="s">
        <v>10</v>
      </c>
      <c r="G386" s="262" t="s">
        <v>488</v>
      </c>
      <c r="H386" s="44"/>
      <c r="I386" s="541">
        <f>SUM(I387)</f>
        <v>60000</v>
      </c>
    </row>
    <row r="387" spans="1:10" ht="16.5" customHeight="1" x14ac:dyDescent="0.25">
      <c r="A387" s="77" t="s">
        <v>119</v>
      </c>
      <c r="B387" s="54" t="s">
        <v>54</v>
      </c>
      <c r="C387" s="2" t="s">
        <v>10</v>
      </c>
      <c r="D387" s="2" t="s">
        <v>15</v>
      </c>
      <c r="E387" s="260" t="s">
        <v>491</v>
      </c>
      <c r="F387" s="261" t="s">
        <v>10</v>
      </c>
      <c r="G387" s="262" t="s">
        <v>493</v>
      </c>
      <c r="H387" s="44"/>
      <c r="I387" s="541">
        <f>SUM(I388)</f>
        <v>60000</v>
      </c>
    </row>
    <row r="388" spans="1:10" ht="30.75" customHeight="1" x14ac:dyDescent="0.25">
      <c r="A388" s="87" t="s">
        <v>673</v>
      </c>
      <c r="B388" s="318" t="s">
        <v>54</v>
      </c>
      <c r="C388" s="2" t="s">
        <v>10</v>
      </c>
      <c r="D388" s="2" t="s">
        <v>15</v>
      </c>
      <c r="E388" s="260" t="s">
        <v>491</v>
      </c>
      <c r="F388" s="261" t="s">
        <v>10</v>
      </c>
      <c r="G388" s="262" t="s">
        <v>493</v>
      </c>
      <c r="H388" s="2" t="s">
        <v>16</v>
      </c>
      <c r="I388" s="543">
        <v>60000</v>
      </c>
    </row>
    <row r="389" spans="1:10" ht="31.5" x14ac:dyDescent="0.25">
      <c r="A389" s="27" t="s">
        <v>120</v>
      </c>
      <c r="B389" s="30" t="s">
        <v>54</v>
      </c>
      <c r="C389" s="28" t="s">
        <v>10</v>
      </c>
      <c r="D389" s="28" t="s">
        <v>15</v>
      </c>
      <c r="E389" s="245" t="s">
        <v>235</v>
      </c>
      <c r="F389" s="246" t="s">
        <v>487</v>
      </c>
      <c r="G389" s="247" t="s">
        <v>488</v>
      </c>
      <c r="H389" s="28"/>
      <c r="I389" s="540">
        <f>SUM(I390)</f>
        <v>477965</v>
      </c>
    </row>
    <row r="390" spans="1:10" ht="31.5" x14ac:dyDescent="0.25">
      <c r="A390" s="3" t="s">
        <v>121</v>
      </c>
      <c r="B390" s="406" t="s">
        <v>54</v>
      </c>
      <c r="C390" s="2" t="s">
        <v>10</v>
      </c>
      <c r="D390" s="2" t="s">
        <v>15</v>
      </c>
      <c r="E390" s="248" t="s">
        <v>236</v>
      </c>
      <c r="F390" s="249" t="s">
        <v>487</v>
      </c>
      <c r="G390" s="250" t="s">
        <v>488</v>
      </c>
      <c r="H390" s="2"/>
      <c r="I390" s="541">
        <f>SUM(I391)</f>
        <v>477965</v>
      </c>
    </row>
    <row r="391" spans="1:10" ht="31.5" x14ac:dyDescent="0.25">
      <c r="A391" s="3" t="s">
        <v>85</v>
      </c>
      <c r="B391" s="406" t="s">
        <v>54</v>
      </c>
      <c r="C391" s="2" t="s">
        <v>10</v>
      </c>
      <c r="D391" s="2" t="s">
        <v>15</v>
      </c>
      <c r="E391" s="248" t="s">
        <v>236</v>
      </c>
      <c r="F391" s="249" t="s">
        <v>487</v>
      </c>
      <c r="G391" s="250" t="s">
        <v>492</v>
      </c>
      <c r="H391" s="2"/>
      <c r="I391" s="541">
        <f>SUM(I392)</f>
        <v>477965</v>
      </c>
    </row>
    <row r="392" spans="1:10" ht="63" x14ac:dyDescent="0.25">
      <c r="A392" s="86" t="s">
        <v>86</v>
      </c>
      <c r="B392" s="406" t="s">
        <v>54</v>
      </c>
      <c r="C392" s="2" t="s">
        <v>10</v>
      </c>
      <c r="D392" s="2" t="s">
        <v>15</v>
      </c>
      <c r="E392" s="248" t="s">
        <v>236</v>
      </c>
      <c r="F392" s="249" t="s">
        <v>487</v>
      </c>
      <c r="G392" s="250" t="s">
        <v>492</v>
      </c>
      <c r="H392" s="2" t="s">
        <v>13</v>
      </c>
      <c r="I392" s="542">
        <v>477965</v>
      </c>
    </row>
    <row r="393" spans="1:10" ht="31.5" hidden="1" x14ac:dyDescent="0.25">
      <c r="A393" s="27" t="s">
        <v>122</v>
      </c>
      <c r="B393" s="30" t="s">
        <v>54</v>
      </c>
      <c r="C393" s="28" t="s">
        <v>10</v>
      </c>
      <c r="D393" s="28" t="s">
        <v>15</v>
      </c>
      <c r="E393" s="245" t="s">
        <v>237</v>
      </c>
      <c r="F393" s="246" t="s">
        <v>487</v>
      </c>
      <c r="G393" s="247" t="s">
        <v>488</v>
      </c>
      <c r="H393" s="28"/>
      <c r="I393" s="540">
        <f>SUM(I394)</f>
        <v>0</v>
      </c>
    </row>
    <row r="394" spans="1:10" ht="15.75" hidden="1" x14ac:dyDescent="0.25">
      <c r="A394" s="3" t="s">
        <v>123</v>
      </c>
      <c r="B394" s="406" t="s">
        <v>54</v>
      </c>
      <c r="C394" s="2" t="s">
        <v>10</v>
      </c>
      <c r="D394" s="2" t="s">
        <v>15</v>
      </c>
      <c r="E394" s="248" t="s">
        <v>238</v>
      </c>
      <c r="F394" s="249" t="s">
        <v>487</v>
      </c>
      <c r="G394" s="250" t="s">
        <v>488</v>
      </c>
      <c r="H394" s="2"/>
      <c r="I394" s="541">
        <f>SUM(I395)</f>
        <v>0</v>
      </c>
    </row>
    <row r="395" spans="1:10" ht="31.5" hidden="1" x14ac:dyDescent="0.25">
      <c r="A395" s="3" t="s">
        <v>85</v>
      </c>
      <c r="B395" s="406" t="s">
        <v>54</v>
      </c>
      <c r="C395" s="2" t="s">
        <v>10</v>
      </c>
      <c r="D395" s="2" t="s">
        <v>15</v>
      </c>
      <c r="E395" s="248" t="s">
        <v>238</v>
      </c>
      <c r="F395" s="249" t="s">
        <v>487</v>
      </c>
      <c r="G395" s="250" t="s">
        <v>492</v>
      </c>
      <c r="H395" s="2"/>
      <c r="I395" s="541">
        <f>SUM(I396:I397)</f>
        <v>0</v>
      </c>
    </row>
    <row r="396" spans="1:10" ht="63" hidden="1" x14ac:dyDescent="0.25">
      <c r="A396" s="86" t="s">
        <v>86</v>
      </c>
      <c r="B396" s="406" t="s">
        <v>54</v>
      </c>
      <c r="C396" s="2" t="s">
        <v>10</v>
      </c>
      <c r="D396" s="2" t="s">
        <v>15</v>
      </c>
      <c r="E396" s="248" t="s">
        <v>238</v>
      </c>
      <c r="F396" s="249" t="s">
        <v>487</v>
      </c>
      <c r="G396" s="250" t="s">
        <v>492</v>
      </c>
      <c r="H396" s="2" t="s">
        <v>13</v>
      </c>
      <c r="I396" s="542"/>
    </row>
    <row r="397" spans="1:10" ht="15.75" hidden="1" x14ac:dyDescent="0.25">
      <c r="A397" s="3" t="s">
        <v>18</v>
      </c>
      <c r="B397" s="406" t="s">
        <v>54</v>
      </c>
      <c r="C397" s="2" t="s">
        <v>10</v>
      </c>
      <c r="D397" s="2" t="s">
        <v>15</v>
      </c>
      <c r="E397" s="248" t="s">
        <v>238</v>
      </c>
      <c r="F397" s="249" t="s">
        <v>487</v>
      </c>
      <c r="G397" s="250" t="s">
        <v>492</v>
      </c>
      <c r="H397" s="2" t="s">
        <v>17</v>
      </c>
      <c r="I397" s="542"/>
    </row>
    <row r="398" spans="1:10" ht="30" customHeight="1" x14ac:dyDescent="0.25">
      <c r="A398" s="570" t="s">
        <v>51</v>
      </c>
      <c r="B398" s="571" t="s">
        <v>52</v>
      </c>
      <c r="C398" s="564"/>
      <c r="D398" s="572"/>
      <c r="E398" s="573"/>
      <c r="F398" s="574"/>
      <c r="G398" s="568"/>
      <c r="H398" s="569"/>
      <c r="I398" s="556">
        <f>SUM(I406+I557+I399)</f>
        <v>250190831</v>
      </c>
      <c r="J398" s="392"/>
    </row>
    <row r="399" spans="1:10" ht="16.5" customHeight="1" x14ac:dyDescent="0.25">
      <c r="A399" s="313" t="s">
        <v>25</v>
      </c>
      <c r="B399" s="19" t="s">
        <v>52</v>
      </c>
      <c r="C399" s="15" t="s">
        <v>20</v>
      </c>
      <c r="D399" s="19"/>
      <c r="E399" s="322"/>
      <c r="F399" s="323"/>
      <c r="G399" s="324"/>
      <c r="H399" s="15"/>
      <c r="I399" s="538">
        <f t="shared" ref="I399:I404" si="0">SUM(I400)</f>
        <v>48000</v>
      </c>
    </row>
    <row r="400" spans="1:10" ht="17.25" customHeight="1" x14ac:dyDescent="0.25">
      <c r="A400" s="100" t="s">
        <v>26</v>
      </c>
      <c r="B400" s="26" t="s">
        <v>52</v>
      </c>
      <c r="C400" s="22" t="s">
        <v>20</v>
      </c>
      <c r="D400" s="26">
        <v>12</v>
      </c>
      <c r="E400" s="101"/>
      <c r="F400" s="325"/>
      <c r="G400" s="326"/>
      <c r="H400" s="22"/>
      <c r="I400" s="539">
        <f t="shared" si="0"/>
        <v>48000</v>
      </c>
    </row>
    <row r="401" spans="1:9" ht="47.25" x14ac:dyDescent="0.25">
      <c r="A401" s="27" t="s">
        <v>151</v>
      </c>
      <c r="B401" s="30" t="s">
        <v>52</v>
      </c>
      <c r="C401" s="28" t="s">
        <v>20</v>
      </c>
      <c r="D401" s="30">
        <v>12</v>
      </c>
      <c r="E401" s="251" t="s">
        <v>535</v>
      </c>
      <c r="F401" s="252" t="s">
        <v>487</v>
      </c>
      <c r="G401" s="253" t="s">
        <v>488</v>
      </c>
      <c r="H401" s="28"/>
      <c r="I401" s="540">
        <f t="shared" si="0"/>
        <v>48000</v>
      </c>
    </row>
    <row r="402" spans="1:9" ht="63" x14ac:dyDescent="0.25">
      <c r="A402" s="302" t="s">
        <v>152</v>
      </c>
      <c r="B402" s="327" t="s">
        <v>52</v>
      </c>
      <c r="C402" s="5" t="s">
        <v>20</v>
      </c>
      <c r="D402" s="432">
        <v>12</v>
      </c>
      <c r="E402" s="266" t="s">
        <v>222</v>
      </c>
      <c r="F402" s="267" t="s">
        <v>487</v>
      </c>
      <c r="G402" s="268" t="s">
        <v>488</v>
      </c>
      <c r="H402" s="2"/>
      <c r="I402" s="541">
        <f t="shared" si="0"/>
        <v>48000</v>
      </c>
    </row>
    <row r="403" spans="1:9" ht="35.25" customHeight="1" x14ac:dyDescent="0.25">
      <c r="A403" s="92" t="s">
        <v>536</v>
      </c>
      <c r="B403" s="6" t="s">
        <v>52</v>
      </c>
      <c r="C403" s="5" t="s">
        <v>20</v>
      </c>
      <c r="D403" s="432">
        <v>12</v>
      </c>
      <c r="E403" s="266" t="s">
        <v>222</v>
      </c>
      <c r="F403" s="267" t="s">
        <v>10</v>
      </c>
      <c r="G403" s="268" t="s">
        <v>488</v>
      </c>
      <c r="H403" s="299"/>
      <c r="I403" s="541">
        <f t="shared" si="0"/>
        <v>48000</v>
      </c>
    </row>
    <row r="404" spans="1:9" ht="15.75" customHeight="1" x14ac:dyDescent="0.25">
      <c r="A404" s="62" t="s">
        <v>109</v>
      </c>
      <c r="B404" s="406" t="s">
        <v>52</v>
      </c>
      <c r="C404" s="5" t="s">
        <v>20</v>
      </c>
      <c r="D404" s="432">
        <v>12</v>
      </c>
      <c r="E404" s="266" t="s">
        <v>222</v>
      </c>
      <c r="F404" s="267" t="s">
        <v>10</v>
      </c>
      <c r="G404" s="268" t="s">
        <v>537</v>
      </c>
      <c r="H404" s="60"/>
      <c r="I404" s="541">
        <f t="shared" si="0"/>
        <v>48000</v>
      </c>
    </row>
    <row r="405" spans="1:9" ht="30" customHeight="1" x14ac:dyDescent="0.25">
      <c r="A405" s="114" t="s">
        <v>673</v>
      </c>
      <c r="B405" s="6" t="s">
        <v>52</v>
      </c>
      <c r="C405" s="5" t="s">
        <v>20</v>
      </c>
      <c r="D405" s="432">
        <v>12</v>
      </c>
      <c r="E405" s="266" t="s">
        <v>222</v>
      </c>
      <c r="F405" s="267" t="s">
        <v>10</v>
      </c>
      <c r="G405" s="268" t="s">
        <v>537</v>
      </c>
      <c r="H405" s="60" t="s">
        <v>16</v>
      </c>
      <c r="I405" s="543">
        <v>48000</v>
      </c>
    </row>
    <row r="406" spans="1:9" ht="15.75" x14ac:dyDescent="0.25">
      <c r="A406" s="313" t="s">
        <v>27</v>
      </c>
      <c r="B406" s="19" t="s">
        <v>52</v>
      </c>
      <c r="C406" s="15" t="s">
        <v>29</v>
      </c>
      <c r="D406" s="19"/>
      <c r="E406" s="322"/>
      <c r="F406" s="323"/>
      <c r="G406" s="324"/>
      <c r="H406" s="15"/>
      <c r="I406" s="538">
        <f>SUM(I407+I428+I497+I510+I520)</f>
        <v>239295685</v>
      </c>
    </row>
    <row r="407" spans="1:9" ht="15.75" x14ac:dyDescent="0.25">
      <c r="A407" s="100" t="s">
        <v>28</v>
      </c>
      <c r="B407" s="26" t="s">
        <v>52</v>
      </c>
      <c r="C407" s="22" t="s">
        <v>29</v>
      </c>
      <c r="D407" s="22" t="s">
        <v>10</v>
      </c>
      <c r="E407" s="296"/>
      <c r="F407" s="297"/>
      <c r="G407" s="298"/>
      <c r="H407" s="22"/>
      <c r="I407" s="539">
        <f>SUM(I408,I423)</f>
        <v>44247846</v>
      </c>
    </row>
    <row r="408" spans="1:9" ht="31.5" x14ac:dyDescent="0.25">
      <c r="A408" s="27" t="s">
        <v>155</v>
      </c>
      <c r="B408" s="33" t="s">
        <v>52</v>
      </c>
      <c r="C408" s="29" t="s">
        <v>29</v>
      </c>
      <c r="D408" s="29" t="s">
        <v>10</v>
      </c>
      <c r="E408" s="245" t="s">
        <v>552</v>
      </c>
      <c r="F408" s="246" t="s">
        <v>487</v>
      </c>
      <c r="G408" s="247" t="s">
        <v>488</v>
      </c>
      <c r="H408" s="31"/>
      <c r="I408" s="540">
        <f>SUM(I409)</f>
        <v>44109846</v>
      </c>
    </row>
    <row r="409" spans="1:9" ht="47.25" x14ac:dyDescent="0.25">
      <c r="A409" s="3" t="s">
        <v>156</v>
      </c>
      <c r="B409" s="432" t="s">
        <v>52</v>
      </c>
      <c r="C409" s="5" t="s">
        <v>29</v>
      </c>
      <c r="D409" s="5" t="s">
        <v>10</v>
      </c>
      <c r="E409" s="248" t="s">
        <v>239</v>
      </c>
      <c r="F409" s="249" t="s">
        <v>487</v>
      </c>
      <c r="G409" s="250" t="s">
        <v>488</v>
      </c>
      <c r="H409" s="60"/>
      <c r="I409" s="541">
        <f>SUM(I410+I420)</f>
        <v>44109846</v>
      </c>
    </row>
    <row r="410" spans="1:9" ht="15.75" x14ac:dyDescent="0.25">
      <c r="A410" s="3" t="s">
        <v>553</v>
      </c>
      <c r="B410" s="432" t="s">
        <v>52</v>
      </c>
      <c r="C410" s="5" t="s">
        <v>29</v>
      </c>
      <c r="D410" s="5" t="s">
        <v>10</v>
      </c>
      <c r="E410" s="248" t="s">
        <v>239</v>
      </c>
      <c r="F410" s="249" t="s">
        <v>10</v>
      </c>
      <c r="G410" s="250" t="s">
        <v>488</v>
      </c>
      <c r="H410" s="60"/>
      <c r="I410" s="541">
        <f>SUM(I411+I414+I416)</f>
        <v>24326347</v>
      </c>
    </row>
    <row r="411" spans="1:9" ht="94.5" x14ac:dyDescent="0.25">
      <c r="A411" s="3" t="s">
        <v>554</v>
      </c>
      <c r="B411" s="432" t="s">
        <v>52</v>
      </c>
      <c r="C411" s="5" t="s">
        <v>29</v>
      </c>
      <c r="D411" s="5" t="s">
        <v>10</v>
      </c>
      <c r="E411" s="248" t="s">
        <v>239</v>
      </c>
      <c r="F411" s="249" t="s">
        <v>10</v>
      </c>
      <c r="G411" s="250" t="s">
        <v>555</v>
      </c>
      <c r="H411" s="2"/>
      <c r="I411" s="541">
        <f>SUM(I412:I413)</f>
        <v>13629293</v>
      </c>
    </row>
    <row r="412" spans="1:9" ht="63" x14ac:dyDescent="0.25">
      <c r="A412" s="104" t="s">
        <v>86</v>
      </c>
      <c r="B412" s="406" t="s">
        <v>52</v>
      </c>
      <c r="C412" s="5" t="s">
        <v>29</v>
      </c>
      <c r="D412" s="5" t="s">
        <v>10</v>
      </c>
      <c r="E412" s="248" t="s">
        <v>239</v>
      </c>
      <c r="F412" s="249" t="s">
        <v>10</v>
      </c>
      <c r="G412" s="250" t="s">
        <v>555</v>
      </c>
      <c r="H412" s="299" t="s">
        <v>13</v>
      </c>
      <c r="I412" s="543">
        <v>13413337</v>
      </c>
    </row>
    <row r="413" spans="1:9" ht="31.5" x14ac:dyDescent="0.25">
      <c r="A413" s="114" t="s">
        <v>673</v>
      </c>
      <c r="B413" s="6" t="s">
        <v>52</v>
      </c>
      <c r="C413" s="5" t="s">
        <v>29</v>
      </c>
      <c r="D413" s="5" t="s">
        <v>10</v>
      </c>
      <c r="E413" s="248" t="s">
        <v>239</v>
      </c>
      <c r="F413" s="249" t="s">
        <v>10</v>
      </c>
      <c r="G413" s="250" t="s">
        <v>555</v>
      </c>
      <c r="H413" s="299" t="s">
        <v>16</v>
      </c>
      <c r="I413" s="543">
        <v>215956</v>
      </c>
    </row>
    <row r="414" spans="1:9" ht="31.5" hidden="1" x14ac:dyDescent="0.25">
      <c r="A414" s="420" t="s">
        <v>726</v>
      </c>
      <c r="B414" s="6" t="s">
        <v>52</v>
      </c>
      <c r="C414" s="5" t="s">
        <v>29</v>
      </c>
      <c r="D414" s="5" t="s">
        <v>10</v>
      </c>
      <c r="E414" s="248" t="s">
        <v>239</v>
      </c>
      <c r="F414" s="249" t="s">
        <v>10</v>
      </c>
      <c r="G414" s="250" t="s">
        <v>703</v>
      </c>
      <c r="H414" s="299"/>
      <c r="I414" s="541">
        <f>SUM(I415)</f>
        <v>0</v>
      </c>
    </row>
    <row r="415" spans="1:9" ht="31.5" hidden="1" x14ac:dyDescent="0.25">
      <c r="A415" s="114" t="s">
        <v>673</v>
      </c>
      <c r="B415" s="6" t="s">
        <v>52</v>
      </c>
      <c r="C415" s="5" t="s">
        <v>29</v>
      </c>
      <c r="D415" s="5" t="s">
        <v>10</v>
      </c>
      <c r="E415" s="248" t="s">
        <v>239</v>
      </c>
      <c r="F415" s="249" t="s">
        <v>10</v>
      </c>
      <c r="G415" s="250" t="s">
        <v>703</v>
      </c>
      <c r="H415" s="299" t="s">
        <v>16</v>
      </c>
      <c r="I415" s="543"/>
    </row>
    <row r="416" spans="1:9" ht="31.5" x14ac:dyDescent="0.25">
      <c r="A416" s="3" t="s">
        <v>96</v>
      </c>
      <c r="B416" s="432" t="s">
        <v>52</v>
      </c>
      <c r="C416" s="5" t="s">
        <v>29</v>
      </c>
      <c r="D416" s="5" t="s">
        <v>10</v>
      </c>
      <c r="E416" s="248" t="s">
        <v>239</v>
      </c>
      <c r="F416" s="249" t="s">
        <v>10</v>
      </c>
      <c r="G416" s="250" t="s">
        <v>520</v>
      </c>
      <c r="H416" s="60"/>
      <c r="I416" s="541">
        <f>SUM(I417:I419)</f>
        <v>10697054</v>
      </c>
    </row>
    <row r="417" spans="1:9" ht="63" x14ac:dyDescent="0.25">
      <c r="A417" s="104" t="s">
        <v>86</v>
      </c>
      <c r="B417" s="406" t="s">
        <v>52</v>
      </c>
      <c r="C417" s="5" t="s">
        <v>29</v>
      </c>
      <c r="D417" s="5" t="s">
        <v>10</v>
      </c>
      <c r="E417" s="248" t="s">
        <v>239</v>
      </c>
      <c r="F417" s="249" t="s">
        <v>10</v>
      </c>
      <c r="G417" s="250" t="s">
        <v>520</v>
      </c>
      <c r="H417" s="60" t="s">
        <v>13</v>
      </c>
      <c r="I417" s="543">
        <v>4554955</v>
      </c>
    </row>
    <row r="418" spans="1:9" ht="31.5" x14ac:dyDescent="0.25">
      <c r="A418" s="114" t="s">
        <v>673</v>
      </c>
      <c r="B418" s="6" t="s">
        <v>52</v>
      </c>
      <c r="C418" s="5" t="s">
        <v>29</v>
      </c>
      <c r="D418" s="5" t="s">
        <v>10</v>
      </c>
      <c r="E418" s="248" t="s">
        <v>239</v>
      </c>
      <c r="F418" s="249" t="s">
        <v>10</v>
      </c>
      <c r="G418" s="250" t="s">
        <v>520</v>
      </c>
      <c r="H418" s="60" t="s">
        <v>16</v>
      </c>
      <c r="I418" s="543">
        <v>6065725</v>
      </c>
    </row>
    <row r="419" spans="1:9" ht="15.75" x14ac:dyDescent="0.25">
      <c r="A419" s="3" t="s">
        <v>18</v>
      </c>
      <c r="B419" s="432" t="s">
        <v>52</v>
      </c>
      <c r="C419" s="5" t="s">
        <v>29</v>
      </c>
      <c r="D419" s="5" t="s">
        <v>10</v>
      </c>
      <c r="E419" s="248" t="s">
        <v>239</v>
      </c>
      <c r="F419" s="249" t="s">
        <v>10</v>
      </c>
      <c r="G419" s="250" t="s">
        <v>520</v>
      </c>
      <c r="H419" s="60" t="s">
        <v>17</v>
      </c>
      <c r="I419" s="543">
        <v>76374</v>
      </c>
    </row>
    <row r="420" spans="1:9" ht="31.5" x14ac:dyDescent="0.25">
      <c r="A420" s="3" t="s">
        <v>1156</v>
      </c>
      <c r="B420" s="432" t="s">
        <v>52</v>
      </c>
      <c r="C420" s="5" t="s">
        <v>29</v>
      </c>
      <c r="D420" s="5" t="s">
        <v>10</v>
      </c>
      <c r="E420" s="248" t="s">
        <v>239</v>
      </c>
      <c r="F420" s="249" t="s">
        <v>1155</v>
      </c>
      <c r="G420" s="250" t="s">
        <v>488</v>
      </c>
      <c r="H420" s="60"/>
      <c r="I420" s="541">
        <f>SUM(I421)</f>
        <v>19783499</v>
      </c>
    </row>
    <row r="421" spans="1:9" ht="63" x14ac:dyDescent="0.25">
      <c r="A421" s="420" t="s">
        <v>1158</v>
      </c>
      <c r="B421" s="6" t="s">
        <v>52</v>
      </c>
      <c r="C421" s="5" t="s">
        <v>29</v>
      </c>
      <c r="D421" s="5" t="s">
        <v>10</v>
      </c>
      <c r="E421" s="248" t="s">
        <v>239</v>
      </c>
      <c r="F421" s="249" t="s">
        <v>1155</v>
      </c>
      <c r="G421" s="250" t="s">
        <v>1157</v>
      </c>
      <c r="H421" s="299"/>
      <c r="I421" s="541">
        <f>SUM(I422)</f>
        <v>19783499</v>
      </c>
    </row>
    <row r="422" spans="1:9" ht="31.5" x14ac:dyDescent="0.25">
      <c r="A422" s="114" t="s">
        <v>190</v>
      </c>
      <c r="B422" s="6" t="s">
        <v>52</v>
      </c>
      <c r="C422" s="5" t="s">
        <v>29</v>
      </c>
      <c r="D422" s="5" t="s">
        <v>10</v>
      </c>
      <c r="E422" s="248" t="s">
        <v>239</v>
      </c>
      <c r="F422" s="249" t="s">
        <v>1155</v>
      </c>
      <c r="G422" s="250" t="s">
        <v>1157</v>
      </c>
      <c r="H422" s="299" t="s">
        <v>185</v>
      </c>
      <c r="I422" s="543">
        <v>19783499</v>
      </c>
    </row>
    <row r="423" spans="1:9" ht="63" x14ac:dyDescent="0.25">
      <c r="A423" s="76" t="s">
        <v>142</v>
      </c>
      <c r="B423" s="30" t="s">
        <v>52</v>
      </c>
      <c r="C423" s="28" t="s">
        <v>29</v>
      </c>
      <c r="D423" s="42" t="s">
        <v>10</v>
      </c>
      <c r="E423" s="257" t="s">
        <v>218</v>
      </c>
      <c r="F423" s="258" t="s">
        <v>487</v>
      </c>
      <c r="G423" s="259" t="s">
        <v>488</v>
      </c>
      <c r="H423" s="28"/>
      <c r="I423" s="540">
        <f>SUM(I424)</f>
        <v>138000</v>
      </c>
    </row>
    <row r="424" spans="1:9" ht="110.25" x14ac:dyDescent="0.25">
      <c r="A424" s="77" t="s">
        <v>158</v>
      </c>
      <c r="B424" s="54" t="s">
        <v>52</v>
      </c>
      <c r="C424" s="2" t="s">
        <v>29</v>
      </c>
      <c r="D424" s="8" t="s">
        <v>10</v>
      </c>
      <c r="E424" s="284" t="s">
        <v>220</v>
      </c>
      <c r="F424" s="285" t="s">
        <v>487</v>
      </c>
      <c r="G424" s="286" t="s">
        <v>488</v>
      </c>
      <c r="H424" s="2"/>
      <c r="I424" s="541">
        <f>SUM(I425)</f>
        <v>138000</v>
      </c>
    </row>
    <row r="425" spans="1:9" ht="47.25" x14ac:dyDescent="0.25">
      <c r="A425" s="77" t="s">
        <v>507</v>
      </c>
      <c r="B425" s="54" t="s">
        <v>52</v>
      </c>
      <c r="C425" s="2" t="s">
        <v>29</v>
      </c>
      <c r="D425" s="8" t="s">
        <v>10</v>
      </c>
      <c r="E425" s="284" t="s">
        <v>220</v>
      </c>
      <c r="F425" s="285" t="s">
        <v>10</v>
      </c>
      <c r="G425" s="286" t="s">
        <v>488</v>
      </c>
      <c r="H425" s="2"/>
      <c r="I425" s="541">
        <f>SUM(I426)</f>
        <v>138000</v>
      </c>
    </row>
    <row r="426" spans="1:9" ht="18" customHeight="1" x14ac:dyDescent="0.25">
      <c r="A426" s="3" t="s">
        <v>111</v>
      </c>
      <c r="B426" s="406" t="s">
        <v>52</v>
      </c>
      <c r="C426" s="2" t="s">
        <v>29</v>
      </c>
      <c r="D426" s="8" t="s">
        <v>10</v>
      </c>
      <c r="E426" s="284" t="s">
        <v>220</v>
      </c>
      <c r="F426" s="285" t="s">
        <v>10</v>
      </c>
      <c r="G426" s="286" t="s">
        <v>508</v>
      </c>
      <c r="H426" s="2"/>
      <c r="I426" s="541">
        <f>SUM(I427)</f>
        <v>138000</v>
      </c>
    </row>
    <row r="427" spans="1:9" ht="33.75" customHeight="1" x14ac:dyDescent="0.25">
      <c r="A427" s="91" t="s">
        <v>673</v>
      </c>
      <c r="B427" s="318" t="s">
        <v>52</v>
      </c>
      <c r="C427" s="2" t="s">
        <v>29</v>
      </c>
      <c r="D427" s="8" t="s">
        <v>10</v>
      </c>
      <c r="E427" s="284" t="s">
        <v>220</v>
      </c>
      <c r="F427" s="285" t="s">
        <v>10</v>
      </c>
      <c r="G427" s="286" t="s">
        <v>508</v>
      </c>
      <c r="H427" s="2" t="s">
        <v>16</v>
      </c>
      <c r="I427" s="542">
        <v>138000</v>
      </c>
    </row>
    <row r="428" spans="1:9" ht="15.75" x14ac:dyDescent="0.25">
      <c r="A428" s="100" t="s">
        <v>30</v>
      </c>
      <c r="B428" s="26" t="s">
        <v>52</v>
      </c>
      <c r="C428" s="22" t="s">
        <v>29</v>
      </c>
      <c r="D428" s="22" t="s">
        <v>12</v>
      </c>
      <c r="E428" s="296"/>
      <c r="F428" s="297"/>
      <c r="G428" s="298"/>
      <c r="H428" s="22"/>
      <c r="I428" s="539">
        <f>SUM(I429+I487+I492)</f>
        <v>176348772</v>
      </c>
    </row>
    <row r="429" spans="1:9" ht="31.5" x14ac:dyDescent="0.25">
      <c r="A429" s="27" t="s">
        <v>155</v>
      </c>
      <c r="B429" s="30" t="s">
        <v>52</v>
      </c>
      <c r="C429" s="28" t="s">
        <v>29</v>
      </c>
      <c r="D429" s="28" t="s">
        <v>12</v>
      </c>
      <c r="E429" s="245" t="s">
        <v>552</v>
      </c>
      <c r="F429" s="246" t="s">
        <v>487</v>
      </c>
      <c r="G429" s="247" t="s">
        <v>488</v>
      </c>
      <c r="H429" s="28"/>
      <c r="I429" s="540">
        <f>SUM(I430+I471)</f>
        <v>175232750</v>
      </c>
    </row>
    <row r="430" spans="1:9" ht="47.25" x14ac:dyDescent="0.25">
      <c r="A430" s="62" t="s">
        <v>156</v>
      </c>
      <c r="B430" s="406" t="s">
        <v>52</v>
      </c>
      <c r="C430" s="2" t="s">
        <v>29</v>
      </c>
      <c r="D430" s="2" t="s">
        <v>12</v>
      </c>
      <c r="E430" s="248" t="s">
        <v>239</v>
      </c>
      <c r="F430" s="249" t="s">
        <v>487</v>
      </c>
      <c r="G430" s="250" t="s">
        <v>488</v>
      </c>
      <c r="H430" s="2"/>
      <c r="I430" s="541">
        <f>SUM(I431)</f>
        <v>174685550</v>
      </c>
    </row>
    <row r="431" spans="1:9" ht="15.75" x14ac:dyDescent="0.25">
      <c r="A431" s="315" t="s">
        <v>564</v>
      </c>
      <c r="B431" s="406" t="s">
        <v>52</v>
      </c>
      <c r="C431" s="2" t="s">
        <v>29</v>
      </c>
      <c r="D431" s="2" t="s">
        <v>12</v>
      </c>
      <c r="E431" s="248" t="s">
        <v>239</v>
      </c>
      <c r="F431" s="249" t="s">
        <v>12</v>
      </c>
      <c r="G431" s="250" t="s">
        <v>488</v>
      </c>
      <c r="H431" s="2"/>
      <c r="I431" s="541">
        <f>SUM(I432+I435+I437+I450+I442+I452+I457+I444+I446+I448+I459+I463+I467+I465+I469+I440+I455)</f>
        <v>174685550</v>
      </c>
    </row>
    <row r="432" spans="1:9" ht="94.5" x14ac:dyDescent="0.25">
      <c r="A432" s="51" t="s">
        <v>159</v>
      </c>
      <c r="B432" s="406" t="s">
        <v>52</v>
      </c>
      <c r="C432" s="2" t="s">
        <v>29</v>
      </c>
      <c r="D432" s="2" t="s">
        <v>12</v>
      </c>
      <c r="E432" s="248" t="s">
        <v>239</v>
      </c>
      <c r="F432" s="249" t="s">
        <v>12</v>
      </c>
      <c r="G432" s="250" t="s">
        <v>556</v>
      </c>
      <c r="H432" s="2"/>
      <c r="I432" s="541">
        <f>SUM(I433:I434)</f>
        <v>143637562</v>
      </c>
    </row>
    <row r="433" spans="1:9" ht="63" x14ac:dyDescent="0.25">
      <c r="A433" s="104" t="s">
        <v>86</v>
      </c>
      <c r="B433" s="406" t="s">
        <v>52</v>
      </c>
      <c r="C433" s="2" t="s">
        <v>29</v>
      </c>
      <c r="D433" s="2" t="s">
        <v>12</v>
      </c>
      <c r="E433" s="248" t="s">
        <v>239</v>
      </c>
      <c r="F433" s="249" t="s">
        <v>12</v>
      </c>
      <c r="G433" s="250" t="s">
        <v>556</v>
      </c>
      <c r="H433" s="2" t="s">
        <v>13</v>
      </c>
      <c r="I433" s="543">
        <v>138639185</v>
      </c>
    </row>
    <row r="434" spans="1:9" ht="31.5" x14ac:dyDescent="0.25">
      <c r="A434" s="114" t="s">
        <v>673</v>
      </c>
      <c r="B434" s="6" t="s">
        <v>52</v>
      </c>
      <c r="C434" s="2" t="s">
        <v>29</v>
      </c>
      <c r="D434" s="2" t="s">
        <v>12</v>
      </c>
      <c r="E434" s="248" t="s">
        <v>239</v>
      </c>
      <c r="F434" s="249" t="s">
        <v>12</v>
      </c>
      <c r="G434" s="250" t="s">
        <v>556</v>
      </c>
      <c r="H434" s="2" t="s">
        <v>16</v>
      </c>
      <c r="I434" s="543">
        <v>4998377</v>
      </c>
    </row>
    <row r="435" spans="1:9" ht="31.5" hidden="1" x14ac:dyDescent="0.25">
      <c r="A435" s="420" t="s">
        <v>704</v>
      </c>
      <c r="B435" s="6" t="s">
        <v>52</v>
      </c>
      <c r="C435" s="2" t="s">
        <v>29</v>
      </c>
      <c r="D435" s="2" t="s">
        <v>12</v>
      </c>
      <c r="E435" s="248" t="s">
        <v>239</v>
      </c>
      <c r="F435" s="249" t="s">
        <v>12</v>
      </c>
      <c r="G435" s="250" t="s">
        <v>703</v>
      </c>
      <c r="H435" s="2"/>
      <c r="I435" s="541">
        <f>SUM(I436)</f>
        <v>0</v>
      </c>
    </row>
    <row r="436" spans="1:9" ht="31.5" hidden="1" x14ac:dyDescent="0.25">
      <c r="A436" s="114" t="s">
        <v>673</v>
      </c>
      <c r="B436" s="6" t="s">
        <v>52</v>
      </c>
      <c r="C436" s="2" t="s">
        <v>29</v>
      </c>
      <c r="D436" s="2" t="s">
        <v>12</v>
      </c>
      <c r="E436" s="248" t="s">
        <v>239</v>
      </c>
      <c r="F436" s="249" t="s">
        <v>12</v>
      </c>
      <c r="G436" s="250" t="s">
        <v>703</v>
      </c>
      <c r="H436" s="2" t="s">
        <v>16</v>
      </c>
      <c r="I436" s="543"/>
    </row>
    <row r="437" spans="1:9" ht="31.5" x14ac:dyDescent="0.25">
      <c r="A437" s="420" t="s">
        <v>696</v>
      </c>
      <c r="B437" s="6" t="s">
        <v>52</v>
      </c>
      <c r="C437" s="2" t="s">
        <v>29</v>
      </c>
      <c r="D437" s="2" t="s">
        <v>12</v>
      </c>
      <c r="E437" s="248" t="s">
        <v>239</v>
      </c>
      <c r="F437" s="249" t="s">
        <v>12</v>
      </c>
      <c r="G437" s="250" t="s">
        <v>695</v>
      </c>
      <c r="H437" s="2"/>
      <c r="I437" s="541">
        <f>SUM(I438:I439)</f>
        <v>68896</v>
      </c>
    </row>
    <row r="438" spans="1:9" ht="63" x14ac:dyDescent="0.25">
      <c r="A438" s="104" t="s">
        <v>86</v>
      </c>
      <c r="B438" s="6" t="s">
        <v>52</v>
      </c>
      <c r="C438" s="2" t="s">
        <v>29</v>
      </c>
      <c r="D438" s="2" t="s">
        <v>12</v>
      </c>
      <c r="E438" s="248" t="s">
        <v>239</v>
      </c>
      <c r="F438" s="249" t="s">
        <v>12</v>
      </c>
      <c r="G438" s="250" t="s">
        <v>695</v>
      </c>
      <c r="H438" s="2" t="s">
        <v>13</v>
      </c>
      <c r="I438" s="543">
        <v>53212</v>
      </c>
    </row>
    <row r="439" spans="1:9" ht="15.75" x14ac:dyDescent="0.25">
      <c r="A439" s="62" t="s">
        <v>40</v>
      </c>
      <c r="B439" s="6" t="s">
        <v>52</v>
      </c>
      <c r="C439" s="2" t="s">
        <v>29</v>
      </c>
      <c r="D439" s="2" t="s">
        <v>12</v>
      </c>
      <c r="E439" s="248" t="s">
        <v>239</v>
      </c>
      <c r="F439" s="249" t="s">
        <v>12</v>
      </c>
      <c r="G439" s="250" t="s">
        <v>695</v>
      </c>
      <c r="H439" s="2" t="s">
        <v>39</v>
      </c>
      <c r="I439" s="543">
        <v>15684</v>
      </c>
    </row>
    <row r="440" spans="1:9" ht="47.25" x14ac:dyDescent="0.25">
      <c r="A440" s="51" t="s">
        <v>1152</v>
      </c>
      <c r="B440" s="6" t="s">
        <v>52</v>
      </c>
      <c r="C440" s="2" t="s">
        <v>29</v>
      </c>
      <c r="D440" s="2" t="s">
        <v>12</v>
      </c>
      <c r="E440" s="248" t="s">
        <v>239</v>
      </c>
      <c r="F440" s="249" t="s">
        <v>12</v>
      </c>
      <c r="G440" s="250" t="s">
        <v>1151</v>
      </c>
      <c r="H440" s="2"/>
      <c r="I440" s="541">
        <f>SUM(I441)</f>
        <v>358174</v>
      </c>
    </row>
    <row r="441" spans="1:9" ht="31.5" x14ac:dyDescent="0.25">
      <c r="A441" s="114" t="s">
        <v>673</v>
      </c>
      <c r="B441" s="6" t="s">
        <v>52</v>
      </c>
      <c r="C441" s="2" t="s">
        <v>29</v>
      </c>
      <c r="D441" s="2" t="s">
        <v>12</v>
      </c>
      <c r="E441" s="248" t="s">
        <v>239</v>
      </c>
      <c r="F441" s="249" t="s">
        <v>12</v>
      </c>
      <c r="G441" s="250" t="s">
        <v>1151</v>
      </c>
      <c r="H441" s="2" t="s">
        <v>16</v>
      </c>
      <c r="I441" s="543">
        <v>358174</v>
      </c>
    </row>
    <row r="442" spans="1:9" ht="63" x14ac:dyDescent="0.25">
      <c r="A442" s="420" t="s">
        <v>997</v>
      </c>
      <c r="B442" s="6" t="s">
        <v>52</v>
      </c>
      <c r="C442" s="2" t="s">
        <v>29</v>
      </c>
      <c r="D442" s="2" t="s">
        <v>12</v>
      </c>
      <c r="E442" s="248" t="s">
        <v>239</v>
      </c>
      <c r="F442" s="249" t="s">
        <v>12</v>
      </c>
      <c r="G442" s="250" t="s">
        <v>694</v>
      </c>
      <c r="H442" s="2"/>
      <c r="I442" s="541">
        <f>SUM(I443)</f>
        <v>196530</v>
      </c>
    </row>
    <row r="443" spans="1:9" ht="31.5" x14ac:dyDescent="0.25">
      <c r="A443" s="114" t="s">
        <v>673</v>
      </c>
      <c r="B443" s="6" t="s">
        <v>52</v>
      </c>
      <c r="C443" s="2" t="s">
        <v>29</v>
      </c>
      <c r="D443" s="2" t="s">
        <v>12</v>
      </c>
      <c r="E443" s="248" t="s">
        <v>239</v>
      </c>
      <c r="F443" s="249" t="s">
        <v>12</v>
      </c>
      <c r="G443" s="250" t="s">
        <v>694</v>
      </c>
      <c r="H443" s="2" t="s">
        <v>16</v>
      </c>
      <c r="I443" s="543">
        <v>196530</v>
      </c>
    </row>
    <row r="444" spans="1:9" ht="15.75" hidden="1" x14ac:dyDescent="0.25">
      <c r="A444" s="93" t="s">
        <v>451</v>
      </c>
      <c r="B444" s="406" t="s">
        <v>52</v>
      </c>
      <c r="C444" s="5" t="s">
        <v>29</v>
      </c>
      <c r="D444" s="5" t="s">
        <v>12</v>
      </c>
      <c r="E444" s="248" t="s">
        <v>239</v>
      </c>
      <c r="F444" s="249" t="s">
        <v>12</v>
      </c>
      <c r="G444" s="250" t="s">
        <v>557</v>
      </c>
      <c r="H444" s="2"/>
      <c r="I444" s="541">
        <f>SUM(I445)</f>
        <v>0</v>
      </c>
    </row>
    <row r="445" spans="1:9" ht="63" hidden="1" x14ac:dyDescent="0.25">
      <c r="A445" s="104" t="s">
        <v>86</v>
      </c>
      <c r="B445" s="406" t="s">
        <v>52</v>
      </c>
      <c r="C445" s="5" t="s">
        <v>29</v>
      </c>
      <c r="D445" s="5" t="s">
        <v>12</v>
      </c>
      <c r="E445" s="248" t="s">
        <v>239</v>
      </c>
      <c r="F445" s="249" t="s">
        <v>12</v>
      </c>
      <c r="G445" s="250" t="s">
        <v>557</v>
      </c>
      <c r="H445" s="2" t="s">
        <v>13</v>
      </c>
      <c r="I445" s="543"/>
    </row>
    <row r="446" spans="1:9" ht="47.25" hidden="1" x14ac:dyDescent="0.25">
      <c r="A446" s="104" t="s">
        <v>931</v>
      </c>
      <c r="B446" s="406" t="s">
        <v>52</v>
      </c>
      <c r="C446" s="5" t="s">
        <v>29</v>
      </c>
      <c r="D446" s="5" t="s">
        <v>12</v>
      </c>
      <c r="E446" s="248" t="s">
        <v>239</v>
      </c>
      <c r="F446" s="249" t="s">
        <v>12</v>
      </c>
      <c r="G446" s="250" t="s">
        <v>932</v>
      </c>
      <c r="H446" s="2"/>
      <c r="I446" s="541">
        <f>SUM(I447)</f>
        <v>0</v>
      </c>
    </row>
    <row r="447" spans="1:9" ht="31.5" hidden="1" x14ac:dyDescent="0.25">
      <c r="A447" s="114" t="s">
        <v>673</v>
      </c>
      <c r="B447" s="406" t="s">
        <v>52</v>
      </c>
      <c r="C447" s="5" t="s">
        <v>29</v>
      </c>
      <c r="D447" s="5" t="s">
        <v>12</v>
      </c>
      <c r="E447" s="248" t="s">
        <v>239</v>
      </c>
      <c r="F447" s="249" t="s">
        <v>12</v>
      </c>
      <c r="G447" s="250" t="s">
        <v>932</v>
      </c>
      <c r="H447" s="2" t="s">
        <v>16</v>
      </c>
      <c r="I447" s="543"/>
    </row>
    <row r="448" spans="1:9" ht="47.25" hidden="1" x14ac:dyDescent="0.25">
      <c r="A448" s="104" t="s">
        <v>933</v>
      </c>
      <c r="B448" s="406" t="s">
        <v>52</v>
      </c>
      <c r="C448" s="5" t="s">
        <v>29</v>
      </c>
      <c r="D448" s="5" t="s">
        <v>12</v>
      </c>
      <c r="E448" s="248" t="s">
        <v>239</v>
      </c>
      <c r="F448" s="249" t="s">
        <v>12</v>
      </c>
      <c r="G448" s="250" t="s">
        <v>934</v>
      </c>
      <c r="H448" s="2"/>
      <c r="I448" s="541">
        <f>SUM(I449)</f>
        <v>0</v>
      </c>
    </row>
    <row r="449" spans="1:9" ht="31.5" hidden="1" x14ac:dyDescent="0.25">
      <c r="A449" s="104" t="s">
        <v>673</v>
      </c>
      <c r="B449" s="406" t="s">
        <v>52</v>
      </c>
      <c r="C449" s="5" t="s">
        <v>29</v>
      </c>
      <c r="D449" s="5" t="s">
        <v>12</v>
      </c>
      <c r="E449" s="248" t="s">
        <v>239</v>
      </c>
      <c r="F449" s="249" t="s">
        <v>12</v>
      </c>
      <c r="G449" s="250" t="s">
        <v>934</v>
      </c>
      <c r="H449" s="2" t="s">
        <v>16</v>
      </c>
      <c r="I449" s="543"/>
    </row>
    <row r="450" spans="1:9" ht="31.5" hidden="1" x14ac:dyDescent="0.25">
      <c r="A450" s="420" t="s">
        <v>670</v>
      </c>
      <c r="B450" s="6" t="s">
        <v>52</v>
      </c>
      <c r="C450" s="2" t="s">
        <v>29</v>
      </c>
      <c r="D450" s="2" t="s">
        <v>12</v>
      </c>
      <c r="E450" s="248" t="s">
        <v>239</v>
      </c>
      <c r="F450" s="249" t="s">
        <v>12</v>
      </c>
      <c r="G450" s="250" t="s">
        <v>669</v>
      </c>
      <c r="H450" s="2"/>
      <c r="I450" s="541">
        <f>SUM(I451)</f>
        <v>0</v>
      </c>
    </row>
    <row r="451" spans="1:9" ht="31.5" hidden="1" x14ac:dyDescent="0.25">
      <c r="A451" s="114" t="s">
        <v>673</v>
      </c>
      <c r="B451" s="6" t="s">
        <v>52</v>
      </c>
      <c r="C451" s="2" t="s">
        <v>29</v>
      </c>
      <c r="D451" s="2" t="s">
        <v>12</v>
      </c>
      <c r="E451" s="248" t="s">
        <v>239</v>
      </c>
      <c r="F451" s="249" t="s">
        <v>12</v>
      </c>
      <c r="G451" s="250" t="s">
        <v>669</v>
      </c>
      <c r="H451" s="2" t="s">
        <v>16</v>
      </c>
      <c r="I451" s="543"/>
    </row>
    <row r="452" spans="1:9" ht="31.5" x14ac:dyDescent="0.25">
      <c r="A452" s="305" t="s">
        <v>558</v>
      </c>
      <c r="B452" s="6" t="s">
        <v>52</v>
      </c>
      <c r="C452" s="2" t="s">
        <v>29</v>
      </c>
      <c r="D452" s="2" t="s">
        <v>12</v>
      </c>
      <c r="E452" s="248" t="s">
        <v>239</v>
      </c>
      <c r="F452" s="249" t="s">
        <v>12</v>
      </c>
      <c r="G452" s="250" t="s">
        <v>559</v>
      </c>
      <c r="H452" s="2"/>
      <c r="I452" s="541">
        <f>SUM(I453:I454)</f>
        <v>691630</v>
      </c>
    </row>
    <row r="453" spans="1:9" ht="63" x14ac:dyDescent="0.25">
      <c r="A453" s="104" t="s">
        <v>86</v>
      </c>
      <c r="B453" s="406" t="s">
        <v>52</v>
      </c>
      <c r="C453" s="2" t="s">
        <v>29</v>
      </c>
      <c r="D453" s="2" t="s">
        <v>12</v>
      </c>
      <c r="E453" s="248" t="s">
        <v>239</v>
      </c>
      <c r="F453" s="249" t="s">
        <v>12</v>
      </c>
      <c r="G453" s="250" t="s">
        <v>559</v>
      </c>
      <c r="H453" s="2" t="s">
        <v>13</v>
      </c>
      <c r="I453" s="543">
        <v>562294</v>
      </c>
    </row>
    <row r="454" spans="1:9" ht="15.75" x14ac:dyDescent="0.25">
      <c r="A454" s="62" t="s">
        <v>40</v>
      </c>
      <c r="B454" s="406" t="s">
        <v>52</v>
      </c>
      <c r="C454" s="2" t="s">
        <v>29</v>
      </c>
      <c r="D454" s="2" t="s">
        <v>12</v>
      </c>
      <c r="E454" s="248" t="s">
        <v>239</v>
      </c>
      <c r="F454" s="249" t="s">
        <v>12</v>
      </c>
      <c r="G454" s="250" t="s">
        <v>559</v>
      </c>
      <c r="H454" s="299" t="s">
        <v>39</v>
      </c>
      <c r="I454" s="543">
        <v>129336</v>
      </c>
    </row>
    <row r="455" spans="1:9" ht="47.25" x14ac:dyDescent="0.25">
      <c r="A455" s="51" t="s">
        <v>1154</v>
      </c>
      <c r="B455" s="6" t="s">
        <v>52</v>
      </c>
      <c r="C455" s="44" t="s">
        <v>29</v>
      </c>
      <c r="D455" s="44" t="s">
        <v>12</v>
      </c>
      <c r="E455" s="287" t="s">
        <v>239</v>
      </c>
      <c r="F455" s="288" t="s">
        <v>12</v>
      </c>
      <c r="G455" s="289" t="s">
        <v>1153</v>
      </c>
      <c r="H455" s="44"/>
      <c r="I455" s="541">
        <f>SUM(I456)</f>
        <v>551291</v>
      </c>
    </row>
    <row r="456" spans="1:9" ht="31.5" x14ac:dyDescent="0.25">
      <c r="A456" s="316" t="s">
        <v>673</v>
      </c>
      <c r="B456" s="6" t="s">
        <v>52</v>
      </c>
      <c r="C456" s="60" t="s">
        <v>29</v>
      </c>
      <c r="D456" s="44" t="s">
        <v>12</v>
      </c>
      <c r="E456" s="287" t="s">
        <v>239</v>
      </c>
      <c r="F456" s="288" t="s">
        <v>12</v>
      </c>
      <c r="G456" s="289" t="s">
        <v>1153</v>
      </c>
      <c r="H456" s="44" t="s">
        <v>16</v>
      </c>
      <c r="I456" s="543">
        <v>551291</v>
      </c>
    </row>
    <row r="457" spans="1:9" ht="63" x14ac:dyDescent="0.25">
      <c r="A457" s="305" t="s">
        <v>977</v>
      </c>
      <c r="B457" s="6" t="s">
        <v>52</v>
      </c>
      <c r="C457" s="44" t="s">
        <v>29</v>
      </c>
      <c r="D457" s="44" t="s">
        <v>12</v>
      </c>
      <c r="E457" s="287" t="s">
        <v>239</v>
      </c>
      <c r="F457" s="288" t="s">
        <v>12</v>
      </c>
      <c r="G457" s="289" t="s">
        <v>560</v>
      </c>
      <c r="H457" s="44"/>
      <c r="I457" s="541">
        <f>SUM(I458)</f>
        <v>1835000</v>
      </c>
    </row>
    <row r="458" spans="1:9" ht="31.5" x14ac:dyDescent="0.25">
      <c r="A458" s="316" t="s">
        <v>673</v>
      </c>
      <c r="B458" s="6" t="s">
        <v>52</v>
      </c>
      <c r="C458" s="60" t="s">
        <v>29</v>
      </c>
      <c r="D458" s="44" t="s">
        <v>12</v>
      </c>
      <c r="E458" s="287" t="s">
        <v>239</v>
      </c>
      <c r="F458" s="288" t="s">
        <v>12</v>
      </c>
      <c r="G458" s="289" t="s">
        <v>560</v>
      </c>
      <c r="H458" s="44" t="s">
        <v>16</v>
      </c>
      <c r="I458" s="543">
        <v>1835000</v>
      </c>
    </row>
    <row r="459" spans="1:9" ht="31.5" x14ac:dyDescent="0.25">
      <c r="A459" s="62" t="s">
        <v>96</v>
      </c>
      <c r="B459" s="406" t="s">
        <v>52</v>
      </c>
      <c r="C459" s="5" t="s">
        <v>29</v>
      </c>
      <c r="D459" s="5" t="s">
        <v>12</v>
      </c>
      <c r="E459" s="248" t="s">
        <v>239</v>
      </c>
      <c r="F459" s="249" t="s">
        <v>12</v>
      </c>
      <c r="G459" s="250" t="s">
        <v>520</v>
      </c>
      <c r="H459" s="2"/>
      <c r="I459" s="541">
        <f>SUM(I460:I462)</f>
        <v>23624528</v>
      </c>
    </row>
    <row r="460" spans="1:9" ht="63" x14ac:dyDescent="0.25">
      <c r="A460" s="104" t="s">
        <v>86</v>
      </c>
      <c r="B460" s="406" t="s">
        <v>52</v>
      </c>
      <c r="C460" s="5" t="s">
        <v>29</v>
      </c>
      <c r="D460" s="5" t="s">
        <v>12</v>
      </c>
      <c r="E460" s="248" t="s">
        <v>239</v>
      </c>
      <c r="F460" s="249" t="s">
        <v>12</v>
      </c>
      <c r="G460" s="250" t="s">
        <v>520</v>
      </c>
      <c r="H460" s="2" t="s">
        <v>13</v>
      </c>
      <c r="I460" s="542">
        <v>1684242</v>
      </c>
    </row>
    <row r="461" spans="1:9" ht="31.5" x14ac:dyDescent="0.25">
      <c r="A461" s="114" t="s">
        <v>673</v>
      </c>
      <c r="B461" s="6" t="s">
        <v>52</v>
      </c>
      <c r="C461" s="5" t="s">
        <v>29</v>
      </c>
      <c r="D461" s="5" t="s">
        <v>12</v>
      </c>
      <c r="E461" s="248" t="s">
        <v>239</v>
      </c>
      <c r="F461" s="249" t="s">
        <v>12</v>
      </c>
      <c r="G461" s="250" t="s">
        <v>520</v>
      </c>
      <c r="H461" s="2" t="s">
        <v>16</v>
      </c>
      <c r="I461" s="542">
        <v>18928290</v>
      </c>
    </row>
    <row r="462" spans="1:9" ht="15.75" x14ac:dyDescent="0.25">
      <c r="A462" s="62" t="s">
        <v>18</v>
      </c>
      <c r="B462" s="406" t="s">
        <v>52</v>
      </c>
      <c r="C462" s="44" t="s">
        <v>29</v>
      </c>
      <c r="D462" s="44" t="s">
        <v>12</v>
      </c>
      <c r="E462" s="287" t="s">
        <v>239</v>
      </c>
      <c r="F462" s="288" t="s">
        <v>12</v>
      </c>
      <c r="G462" s="289" t="s">
        <v>520</v>
      </c>
      <c r="H462" s="44" t="s">
        <v>17</v>
      </c>
      <c r="I462" s="542">
        <v>3011996</v>
      </c>
    </row>
    <row r="463" spans="1:9" ht="15.75" hidden="1" x14ac:dyDescent="0.25">
      <c r="A463" s="3" t="s">
        <v>112</v>
      </c>
      <c r="B463" s="406" t="s">
        <v>52</v>
      </c>
      <c r="C463" s="44" t="s">
        <v>29</v>
      </c>
      <c r="D463" s="44" t="s">
        <v>12</v>
      </c>
      <c r="E463" s="287" t="s">
        <v>239</v>
      </c>
      <c r="F463" s="288" t="s">
        <v>12</v>
      </c>
      <c r="G463" s="289" t="s">
        <v>510</v>
      </c>
      <c r="H463" s="44"/>
      <c r="I463" s="541">
        <f>SUM(I464)</f>
        <v>0</v>
      </c>
    </row>
    <row r="464" spans="1:9" ht="31.5" hidden="1" x14ac:dyDescent="0.25">
      <c r="A464" s="114" t="s">
        <v>673</v>
      </c>
      <c r="B464" s="406" t="s">
        <v>52</v>
      </c>
      <c r="C464" s="44" t="s">
        <v>29</v>
      </c>
      <c r="D464" s="44" t="s">
        <v>12</v>
      </c>
      <c r="E464" s="287" t="s">
        <v>239</v>
      </c>
      <c r="F464" s="288" t="s">
        <v>12</v>
      </c>
      <c r="G464" s="289" t="s">
        <v>510</v>
      </c>
      <c r="H464" s="44" t="s">
        <v>16</v>
      </c>
      <c r="I464" s="542"/>
    </row>
    <row r="465" spans="1:9" ht="31.5" x14ac:dyDescent="0.25">
      <c r="A465" s="505" t="s">
        <v>668</v>
      </c>
      <c r="B465" s="406" t="s">
        <v>52</v>
      </c>
      <c r="C465" s="44" t="s">
        <v>29</v>
      </c>
      <c r="D465" s="44" t="s">
        <v>12</v>
      </c>
      <c r="E465" s="287" t="s">
        <v>239</v>
      </c>
      <c r="F465" s="288" t="s">
        <v>12</v>
      </c>
      <c r="G465" s="289" t="s">
        <v>667</v>
      </c>
      <c r="H465" s="44"/>
      <c r="I465" s="541">
        <f>SUM(I466)</f>
        <v>1009000</v>
      </c>
    </row>
    <row r="466" spans="1:9" ht="31.5" x14ac:dyDescent="0.25">
      <c r="A466" s="104" t="s">
        <v>673</v>
      </c>
      <c r="B466" s="406" t="s">
        <v>52</v>
      </c>
      <c r="C466" s="44" t="s">
        <v>29</v>
      </c>
      <c r="D466" s="44" t="s">
        <v>12</v>
      </c>
      <c r="E466" s="287" t="s">
        <v>239</v>
      </c>
      <c r="F466" s="288" t="s">
        <v>12</v>
      </c>
      <c r="G466" s="289" t="s">
        <v>667</v>
      </c>
      <c r="H466" s="44" t="s">
        <v>16</v>
      </c>
      <c r="I466" s="542">
        <v>1009000</v>
      </c>
    </row>
    <row r="467" spans="1:9" ht="15.75" x14ac:dyDescent="0.25">
      <c r="A467" s="62" t="s">
        <v>672</v>
      </c>
      <c r="B467" s="406" t="s">
        <v>52</v>
      </c>
      <c r="C467" s="2" t="s">
        <v>29</v>
      </c>
      <c r="D467" s="2" t="s">
        <v>12</v>
      </c>
      <c r="E467" s="248" t="s">
        <v>239</v>
      </c>
      <c r="F467" s="249" t="s">
        <v>12</v>
      </c>
      <c r="G467" s="289" t="s">
        <v>671</v>
      </c>
      <c r="H467" s="2"/>
      <c r="I467" s="541">
        <f>SUM(I468)</f>
        <v>135000</v>
      </c>
    </row>
    <row r="468" spans="1:9" ht="31.5" x14ac:dyDescent="0.25">
      <c r="A468" s="316" t="s">
        <v>673</v>
      </c>
      <c r="B468" s="6" t="s">
        <v>52</v>
      </c>
      <c r="C468" s="60" t="s">
        <v>29</v>
      </c>
      <c r="D468" s="44" t="s">
        <v>12</v>
      </c>
      <c r="E468" s="287" t="s">
        <v>239</v>
      </c>
      <c r="F468" s="288" t="s">
        <v>12</v>
      </c>
      <c r="G468" s="289" t="s">
        <v>671</v>
      </c>
      <c r="H468" s="44" t="s">
        <v>16</v>
      </c>
      <c r="I468" s="543">
        <v>135000</v>
      </c>
    </row>
    <row r="469" spans="1:9" ht="31.5" x14ac:dyDescent="0.25">
      <c r="A469" s="607" t="s">
        <v>1117</v>
      </c>
      <c r="B469" s="6" t="s">
        <v>52</v>
      </c>
      <c r="C469" s="60" t="s">
        <v>29</v>
      </c>
      <c r="D469" s="44" t="s">
        <v>12</v>
      </c>
      <c r="E469" s="287" t="s">
        <v>239</v>
      </c>
      <c r="F469" s="288" t="s">
        <v>12</v>
      </c>
      <c r="G469" s="289" t="s">
        <v>1116</v>
      </c>
      <c r="H469" s="44"/>
      <c r="I469" s="541">
        <f>SUM(I470)</f>
        <v>2577939</v>
      </c>
    </row>
    <row r="470" spans="1:9" ht="31.5" x14ac:dyDescent="0.25">
      <c r="A470" s="607" t="s">
        <v>673</v>
      </c>
      <c r="B470" s="6" t="s">
        <v>52</v>
      </c>
      <c r="C470" s="60" t="s">
        <v>29</v>
      </c>
      <c r="D470" s="44" t="s">
        <v>12</v>
      </c>
      <c r="E470" s="287" t="s">
        <v>239</v>
      </c>
      <c r="F470" s="288" t="s">
        <v>12</v>
      </c>
      <c r="G470" s="289" t="s">
        <v>1116</v>
      </c>
      <c r="H470" s="44" t="s">
        <v>16</v>
      </c>
      <c r="I470" s="543">
        <v>2577939</v>
      </c>
    </row>
    <row r="471" spans="1:9" ht="63" x14ac:dyDescent="0.25">
      <c r="A471" s="106" t="s">
        <v>161</v>
      </c>
      <c r="B471" s="54" t="s">
        <v>52</v>
      </c>
      <c r="C471" s="44" t="s">
        <v>29</v>
      </c>
      <c r="D471" s="44" t="s">
        <v>12</v>
      </c>
      <c r="E471" s="287" t="s">
        <v>241</v>
      </c>
      <c r="F471" s="288" t="s">
        <v>487</v>
      </c>
      <c r="G471" s="289" t="s">
        <v>488</v>
      </c>
      <c r="H471" s="44"/>
      <c r="I471" s="541">
        <f>SUM(I472)</f>
        <v>547200</v>
      </c>
    </row>
    <row r="472" spans="1:9" ht="31.5" x14ac:dyDescent="0.25">
      <c r="A472" s="300" t="s">
        <v>561</v>
      </c>
      <c r="B472" s="54" t="s">
        <v>52</v>
      </c>
      <c r="C472" s="44" t="s">
        <v>29</v>
      </c>
      <c r="D472" s="44" t="s">
        <v>12</v>
      </c>
      <c r="E472" s="287" t="s">
        <v>241</v>
      </c>
      <c r="F472" s="288" t="s">
        <v>10</v>
      </c>
      <c r="G472" s="289" t="s">
        <v>488</v>
      </c>
      <c r="H472" s="44"/>
      <c r="I472" s="541">
        <f>SUM(I473)</f>
        <v>547200</v>
      </c>
    </row>
    <row r="473" spans="1:9" ht="15.75" x14ac:dyDescent="0.25">
      <c r="A473" s="81" t="s">
        <v>562</v>
      </c>
      <c r="B473" s="54" t="s">
        <v>52</v>
      </c>
      <c r="C473" s="44" t="s">
        <v>29</v>
      </c>
      <c r="D473" s="44" t="s">
        <v>12</v>
      </c>
      <c r="E473" s="287" t="s">
        <v>241</v>
      </c>
      <c r="F473" s="288" t="s">
        <v>10</v>
      </c>
      <c r="G473" s="289" t="s">
        <v>563</v>
      </c>
      <c r="H473" s="44"/>
      <c r="I473" s="541">
        <f>SUM(I474)</f>
        <v>547200</v>
      </c>
    </row>
    <row r="474" spans="1:9" ht="31.5" x14ac:dyDescent="0.25">
      <c r="A474" s="114" t="s">
        <v>673</v>
      </c>
      <c r="B474" s="6" t="s">
        <v>52</v>
      </c>
      <c r="C474" s="2" t="s">
        <v>29</v>
      </c>
      <c r="D474" s="2" t="s">
        <v>12</v>
      </c>
      <c r="E474" s="248" t="s">
        <v>241</v>
      </c>
      <c r="F474" s="249" t="s">
        <v>10</v>
      </c>
      <c r="G474" s="250" t="s">
        <v>563</v>
      </c>
      <c r="H474" s="2" t="s">
        <v>16</v>
      </c>
      <c r="I474" s="543">
        <v>547200</v>
      </c>
    </row>
    <row r="475" spans="1:9" s="65" customFormat="1" ht="47.25" hidden="1" x14ac:dyDescent="0.25">
      <c r="A475" s="105" t="s">
        <v>126</v>
      </c>
      <c r="B475" s="30" t="s">
        <v>52</v>
      </c>
      <c r="C475" s="28" t="s">
        <v>29</v>
      </c>
      <c r="D475" s="28" t="s">
        <v>12</v>
      </c>
      <c r="E475" s="245" t="s">
        <v>502</v>
      </c>
      <c r="F475" s="246" t="s">
        <v>487</v>
      </c>
      <c r="G475" s="247" t="s">
        <v>488</v>
      </c>
      <c r="H475" s="28"/>
      <c r="I475" s="540">
        <f>SUM(I476)</f>
        <v>0</v>
      </c>
    </row>
    <row r="476" spans="1:9" s="65" customFormat="1" ht="63" hidden="1" x14ac:dyDescent="0.25">
      <c r="A476" s="106" t="s">
        <v>162</v>
      </c>
      <c r="B476" s="54" t="s">
        <v>52</v>
      </c>
      <c r="C476" s="35" t="s">
        <v>29</v>
      </c>
      <c r="D476" s="35" t="s">
        <v>12</v>
      </c>
      <c r="E476" s="290" t="s">
        <v>242</v>
      </c>
      <c r="F476" s="291" t="s">
        <v>487</v>
      </c>
      <c r="G476" s="292" t="s">
        <v>488</v>
      </c>
      <c r="H476" s="72"/>
      <c r="I476" s="544">
        <f>SUM(I477)</f>
        <v>0</v>
      </c>
    </row>
    <row r="477" spans="1:9" s="65" customFormat="1" ht="31.5" hidden="1" x14ac:dyDescent="0.25">
      <c r="A477" s="106" t="s">
        <v>565</v>
      </c>
      <c r="B477" s="54" t="s">
        <v>52</v>
      </c>
      <c r="C477" s="35" t="s">
        <v>29</v>
      </c>
      <c r="D477" s="35" t="s">
        <v>12</v>
      </c>
      <c r="E477" s="290" t="s">
        <v>242</v>
      </c>
      <c r="F477" s="291" t="s">
        <v>10</v>
      </c>
      <c r="G477" s="292" t="s">
        <v>488</v>
      </c>
      <c r="H477" s="72"/>
      <c r="I477" s="544">
        <f>SUM(I478)</f>
        <v>0</v>
      </c>
    </row>
    <row r="478" spans="1:9" s="37" customFormat="1" ht="31.5" hidden="1" x14ac:dyDescent="0.25">
      <c r="A478" s="107" t="s">
        <v>163</v>
      </c>
      <c r="B478" s="321" t="s">
        <v>52</v>
      </c>
      <c r="C478" s="35" t="s">
        <v>29</v>
      </c>
      <c r="D478" s="35" t="s">
        <v>12</v>
      </c>
      <c r="E478" s="290" t="s">
        <v>242</v>
      </c>
      <c r="F478" s="291" t="s">
        <v>10</v>
      </c>
      <c r="G478" s="292" t="s">
        <v>566</v>
      </c>
      <c r="H478" s="72"/>
      <c r="I478" s="544">
        <f>SUM(I479)</f>
        <v>0</v>
      </c>
    </row>
    <row r="479" spans="1:9" s="37" customFormat="1" ht="31.5" hidden="1" x14ac:dyDescent="0.25">
      <c r="A479" s="108" t="s">
        <v>673</v>
      </c>
      <c r="B479" s="321" t="s">
        <v>52</v>
      </c>
      <c r="C479" s="35" t="s">
        <v>29</v>
      </c>
      <c r="D479" s="35" t="s">
        <v>12</v>
      </c>
      <c r="E479" s="290" t="s">
        <v>242</v>
      </c>
      <c r="F479" s="291" t="s">
        <v>10</v>
      </c>
      <c r="G479" s="292" t="s">
        <v>566</v>
      </c>
      <c r="H479" s="72" t="s">
        <v>16</v>
      </c>
      <c r="I479" s="545"/>
    </row>
    <row r="480" spans="1:9" ht="47.25" hidden="1" customHeight="1" x14ac:dyDescent="0.25">
      <c r="A480" s="27" t="s">
        <v>197</v>
      </c>
      <c r="B480" s="30" t="s">
        <v>52</v>
      </c>
      <c r="C480" s="28" t="s">
        <v>29</v>
      </c>
      <c r="D480" s="42" t="s">
        <v>12</v>
      </c>
      <c r="E480" s="251" t="s">
        <v>541</v>
      </c>
      <c r="F480" s="252" t="s">
        <v>487</v>
      </c>
      <c r="G480" s="253" t="s">
        <v>488</v>
      </c>
      <c r="H480" s="28"/>
      <c r="I480" s="540">
        <f>SUM(I481)</f>
        <v>0</v>
      </c>
    </row>
    <row r="481" spans="1:9" ht="78" hidden="1" customHeight="1" x14ac:dyDescent="0.25">
      <c r="A481" s="302" t="s">
        <v>198</v>
      </c>
      <c r="B481" s="327" t="s">
        <v>52</v>
      </c>
      <c r="C481" s="5" t="s">
        <v>29</v>
      </c>
      <c r="D481" s="408" t="s">
        <v>12</v>
      </c>
      <c r="E481" s="266" t="s">
        <v>228</v>
      </c>
      <c r="F481" s="267" t="s">
        <v>487</v>
      </c>
      <c r="G481" s="268" t="s">
        <v>488</v>
      </c>
      <c r="H481" s="2"/>
      <c r="I481" s="541">
        <f>SUM(I482)</f>
        <v>0</v>
      </c>
    </row>
    <row r="482" spans="1:9" ht="33" hidden="1" customHeight="1" x14ac:dyDescent="0.25">
      <c r="A482" s="302" t="s">
        <v>551</v>
      </c>
      <c r="B482" s="6" t="s">
        <v>52</v>
      </c>
      <c r="C482" s="5" t="s">
        <v>29</v>
      </c>
      <c r="D482" s="408" t="s">
        <v>12</v>
      </c>
      <c r="E482" s="266" t="s">
        <v>228</v>
      </c>
      <c r="F482" s="267" t="s">
        <v>10</v>
      </c>
      <c r="G482" s="268" t="s">
        <v>488</v>
      </c>
      <c r="H482" s="299"/>
      <c r="I482" s="541">
        <f>SUM(I483+I485)</f>
        <v>0</v>
      </c>
    </row>
    <row r="483" spans="1:9" ht="33" hidden="1" customHeight="1" x14ac:dyDescent="0.25">
      <c r="A483" s="92" t="s">
        <v>727</v>
      </c>
      <c r="B483" s="406" t="s">
        <v>52</v>
      </c>
      <c r="C483" s="5" t="s">
        <v>29</v>
      </c>
      <c r="D483" s="408" t="s">
        <v>12</v>
      </c>
      <c r="E483" s="266" t="s">
        <v>228</v>
      </c>
      <c r="F483" s="267" t="s">
        <v>10</v>
      </c>
      <c r="G483" s="421">
        <v>11500</v>
      </c>
      <c r="H483" s="60"/>
      <c r="I483" s="541">
        <f>SUM(I484)</f>
        <v>0</v>
      </c>
    </row>
    <row r="484" spans="1:9" ht="33" hidden="1" customHeight="1" x14ac:dyDescent="0.25">
      <c r="A484" s="114" t="s">
        <v>190</v>
      </c>
      <c r="B484" s="6" t="s">
        <v>52</v>
      </c>
      <c r="C484" s="5" t="s">
        <v>29</v>
      </c>
      <c r="D484" s="408" t="s">
        <v>12</v>
      </c>
      <c r="E484" s="266" t="s">
        <v>228</v>
      </c>
      <c r="F484" s="267" t="s">
        <v>10</v>
      </c>
      <c r="G484" s="421">
        <v>11500</v>
      </c>
      <c r="H484" s="60" t="s">
        <v>185</v>
      </c>
      <c r="I484" s="543"/>
    </row>
    <row r="485" spans="1:9" ht="31.5" hidden="1" customHeight="1" x14ac:dyDescent="0.25">
      <c r="A485" s="114" t="s">
        <v>651</v>
      </c>
      <c r="B485" s="406" t="s">
        <v>52</v>
      </c>
      <c r="C485" s="5" t="s">
        <v>29</v>
      </c>
      <c r="D485" s="408" t="s">
        <v>12</v>
      </c>
      <c r="E485" s="266" t="s">
        <v>228</v>
      </c>
      <c r="F485" s="267" t="s">
        <v>10</v>
      </c>
      <c r="G485" s="268" t="s">
        <v>650</v>
      </c>
      <c r="H485" s="60"/>
      <c r="I485" s="541">
        <f>SUM(I486)</f>
        <v>0</v>
      </c>
    </row>
    <row r="486" spans="1:9" ht="33" hidden="1" customHeight="1" x14ac:dyDescent="0.25">
      <c r="A486" s="114" t="s">
        <v>190</v>
      </c>
      <c r="B486" s="6" t="s">
        <v>52</v>
      </c>
      <c r="C486" s="5" t="s">
        <v>29</v>
      </c>
      <c r="D486" s="408" t="s">
        <v>12</v>
      </c>
      <c r="E486" s="266" t="s">
        <v>228</v>
      </c>
      <c r="F486" s="267" t="s">
        <v>10</v>
      </c>
      <c r="G486" s="268" t="s">
        <v>650</v>
      </c>
      <c r="H486" s="60" t="s">
        <v>185</v>
      </c>
      <c r="I486" s="543"/>
    </row>
    <row r="487" spans="1:9" ht="63" hidden="1" x14ac:dyDescent="0.25">
      <c r="A487" s="27" t="s">
        <v>146</v>
      </c>
      <c r="B487" s="33" t="s">
        <v>52</v>
      </c>
      <c r="C487" s="29" t="s">
        <v>29</v>
      </c>
      <c r="D487" s="29" t="s">
        <v>12</v>
      </c>
      <c r="E487" s="245" t="s">
        <v>930</v>
      </c>
      <c r="F487" s="246" t="s">
        <v>487</v>
      </c>
      <c r="G487" s="247" t="s">
        <v>488</v>
      </c>
      <c r="H487" s="31"/>
      <c r="I487" s="540">
        <f>SUM(I488)</f>
        <v>0</v>
      </c>
    </row>
    <row r="488" spans="1:9" ht="78.75" hidden="1" x14ac:dyDescent="0.25">
      <c r="A488" s="3" t="s">
        <v>264</v>
      </c>
      <c r="B488" s="432" t="s">
        <v>52</v>
      </c>
      <c r="C488" s="5" t="s">
        <v>29</v>
      </c>
      <c r="D488" s="5" t="s">
        <v>12</v>
      </c>
      <c r="E488" s="248" t="s">
        <v>262</v>
      </c>
      <c r="F488" s="249" t="s">
        <v>487</v>
      </c>
      <c r="G488" s="250" t="s">
        <v>488</v>
      </c>
      <c r="H488" s="60"/>
      <c r="I488" s="541">
        <f>SUM(I489)</f>
        <v>0</v>
      </c>
    </row>
    <row r="489" spans="1:9" ht="47.25" hidden="1" x14ac:dyDescent="0.25">
      <c r="A489" s="3" t="s">
        <v>533</v>
      </c>
      <c r="B489" s="432" t="s">
        <v>52</v>
      </c>
      <c r="C489" s="5" t="s">
        <v>29</v>
      </c>
      <c r="D489" s="5" t="s">
        <v>12</v>
      </c>
      <c r="E489" s="248" t="s">
        <v>262</v>
      </c>
      <c r="F489" s="249" t="s">
        <v>10</v>
      </c>
      <c r="G489" s="250" t="s">
        <v>488</v>
      </c>
      <c r="H489" s="60"/>
      <c r="I489" s="541">
        <f>SUM(I490)</f>
        <v>0</v>
      </c>
    </row>
    <row r="490" spans="1:9" ht="31.5" hidden="1" x14ac:dyDescent="0.25">
      <c r="A490" s="3" t="s">
        <v>263</v>
      </c>
      <c r="B490" s="432" t="s">
        <v>52</v>
      </c>
      <c r="C490" s="5" t="s">
        <v>29</v>
      </c>
      <c r="D490" s="5" t="s">
        <v>12</v>
      </c>
      <c r="E490" s="248" t="s">
        <v>262</v>
      </c>
      <c r="F490" s="249" t="s">
        <v>10</v>
      </c>
      <c r="G490" s="250" t="s">
        <v>534</v>
      </c>
      <c r="H490" s="60"/>
      <c r="I490" s="541">
        <f>SUM(I491)</f>
        <v>0</v>
      </c>
    </row>
    <row r="491" spans="1:9" ht="31.5" hidden="1" x14ac:dyDescent="0.25">
      <c r="A491" s="114" t="s">
        <v>673</v>
      </c>
      <c r="B491" s="432" t="s">
        <v>52</v>
      </c>
      <c r="C491" s="5" t="s">
        <v>29</v>
      </c>
      <c r="D491" s="5" t="s">
        <v>12</v>
      </c>
      <c r="E491" s="248" t="s">
        <v>262</v>
      </c>
      <c r="F491" s="249" t="s">
        <v>10</v>
      </c>
      <c r="G491" s="250" t="s">
        <v>534</v>
      </c>
      <c r="H491" s="60" t="s">
        <v>16</v>
      </c>
      <c r="I491" s="543"/>
    </row>
    <row r="492" spans="1:9" s="37" customFormat="1" ht="63" x14ac:dyDescent="0.25">
      <c r="A492" s="105" t="s">
        <v>142</v>
      </c>
      <c r="B492" s="30" t="s">
        <v>52</v>
      </c>
      <c r="C492" s="28" t="s">
        <v>29</v>
      </c>
      <c r="D492" s="42" t="s">
        <v>12</v>
      </c>
      <c r="E492" s="257" t="s">
        <v>218</v>
      </c>
      <c r="F492" s="258" t="s">
        <v>487</v>
      </c>
      <c r="G492" s="259" t="s">
        <v>488</v>
      </c>
      <c r="H492" s="28"/>
      <c r="I492" s="540">
        <f>SUM(I493)</f>
        <v>1116022</v>
      </c>
    </row>
    <row r="493" spans="1:9" s="37" customFormat="1" ht="110.25" x14ac:dyDescent="0.25">
      <c r="A493" s="106" t="s">
        <v>158</v>
      </c>
      <c r="B493" s="54" t="s">
        <v>52</v>
      </c>
      <c r="C493" s="2" t="s">
        <v>29</v>
      </c>
      <c r="D493" s="35" t="s">
        <v>12</v>
      </c>
      <c r="E493" s="290" t="s">
        <v>220</v>
      </c>
      <c r="F493" s="291" t="s">
        <v>487</v>
      </c>
      <c r="G493" s="292" t="s">
        <v>488</v>
      </c>
      <c r="H493" s="2"/>
      <c r="I493" s="541">
        <f>SUM(I494)</f>
        <v>1116022</v>
      </c>
    </row>
    <row r="494" spans="1:9" s="37" customFormat="1" ht="47.25" x14ac:dyDescent="0.25">
      <c r="A494" s="106" t="s">
        <v>507</v>
      </c>
      <c r="B494" s="54" t="s">
        <v>52</v>
      </c>
      <c r="C494" s="2" t="s">
        <v>29</v>
      </c>
      <c r="D494" s="35" t="s">
        <v>12</v>
      </c>
      <c r="E494" s="290" t="s">
        <v>220</v>
      </c>
      <c r="F494" s="291" t="s">
        <v>10</v>
      </c>
      <c r="G494" s="292" t="s">
        <v>488</v>
      </c>
      <c r="H494" s="2"/>
      <c r="I494" s="541">
        <f>SUM(I495)</f>
        <v>1116022</v>
      </c>
    </row>
    <row r="495" spans="1:9" s="37" customFormat="1" ht="31.5" x14ac:dyDescent="0.25">
      <c r="A495" s="62" t="s">
        <v>111</v>
      </c>
      <c r="B495" s="406" t="s">
        <v>52</v>
      </c>
      <c r="C495" s="2" t="s">
        <v>29</v>
      </c>
      <c r="D495" s="35" t="s">
        <v>12</v>
      </c>
      <c r="E495" s="290" t="s">
        <v>220</v>
      </c>
      <c r="F495" s="291" t="s">
        <v>10</v>
      </c>
      <c r="G495" s="292" t="s">
        <v>508</v>
      </c>
      <c r="H495" s="2"/>
      <c r="I495" s="541">
        <f>SUM(I496)</f>
        <v>1116022</v>
      </c>
    </row>
    <row r="496" spans="1:9" s="37" customFormat="1" ht="31.5" x14ac:dyDescent="0.25">
      <c r="A496" s="114" t="s">
        <v>673</v>
      </c>
      <c r="B496" s="6" t="s">
        <v>52</v>
      </c>
      <c r="C496" s="2" t="s">
        <v>29</v>
      </c>
      <c r="D496" s="35" t="s">
        <v>12</v>
      </c>
      <c r="E496" s="290" t="s">
        <v>220</v>
      </c>
      <c r="F496" s="291" t="s">
        <v>10</v>
      </c>
      <c r="G496" s="292" t="s">
        <v>508</v>
      </c>
      <c r="H496" s="2" t="s">
        <v>16</v>
      </c>
      <c r="I496" s="542">
        <v>1116022</v>
      </c>
    </row>
    <row r="497" spans="1:9" s="37" customFormat="1" ht="15.75" x14ac:dyDescent="0.25">
      <c r="A497" s="113" t="s">
        <v>905</v>
      </c>
      <c r="B497" s="26" t="s">
        <v>52</v>
      </c>
      <c r="C497" s="22" t="s">
        <v>29</v>
      </c>
      <c r="D497" s="22" t="s">
        <v>15</v>
      </c>
      <c r="E497" s="296"/>
      <c r="F497" s="297"/>
      <c r="G497" s="298"/>
      <c r="H497" s="22"/>
      <c r="I497" s="539">
        <f>SUM(I498+I505)</f>
        <v>8598651</v>
      </c>
    </row>
    <row r="498" spans="1:9" s="37" customFormat="1" ht="31.5" x14ac:dyDescent="0.25">
      <c r="A498" s="27" t="s">
        <v>155</v>
      </c>
      <c r="B498" s="30" t="s">
        <v>52</v>
      </c>
      <c r="C498" s="28" t="s">
        <v>29</v>
      </c>
      <c r="D498" s="28" t="s">
        <v>15</v>
      </c>
      <c r="E498" s="245" t="s">
        <v>552</v>
      </c>
      <c r="F498" s="246" t="s">
        <v>487</v>
      </c>
      <c r="G498" s="247" t="s">
        <v>488</v>
      </c>
      <c r="H498" s="28"/>
      <c r="I498" s="540">
        <f>SUM(I499)</f>
        <v>8510151</v>
      </c>
    </row>
    <row r="499" spans="1:9" s="37" customFormat="1" ht="48.75" customHeight="1" x14ac:dyDescent="0.25">
      <c r="A499" s="62" t="s">
        <v>160</v>
      </c>
      <c r="B499" s="406" t="s">
        <v>52</v>
      </c>
      <c r="C499" s="44" t="s">
        <v>29</v>
      </c>
      <c r="D499" s="44" t="s">
        <v>15</v>
      </c>
      <c r="E499" s="287" t="s">
        <v>240</v>
      </c>
      <c r="F499" s="288" t="s">
        <v>487</v>
      </c>
      <c r="G499" s="289" t="s">
        <v>488</v>
      </c>
      <c r="H499" s="44"/>
      <c r="I499" s="541">
        <f>SUM(I500)</f>
        <v>8510151</v>
      </c>
    </row>
    <row r="500" spans="1:9" s="37" customFormat="1" ht="31.5" x14ac:dyDescent="0.25">
      <c r="A500" s="62" t="s">
        <v>568</v>
      </c>
      <c r="B500" s="406" t="s">
        <v>52</v>
      </c>
      <c r="C500" s="44" t="s">
        <v>29</v>
      </c>
      <c r="D500" s="44" t="s">
        <v>15</v>
      </c>
      <c r="E500" s="287" t="s">
        <v>240</v>
      </c>
      <c r="F500" s="288" t="s">
        <v>10</v>
      </c>
      <c r="G500" s="289" t="s">
        <v>488</v>
      </c>
      <c r="H500" s="44"/>
      <c r="I500" s="541">
        <f>SUM(I501)</f>
        <v>8510151</v>
      </c>
    </row>
    <row r="501" spans="1:9" s="37" customFormat="1" ht="31.5" x14ac:dyDescent="0.25">
      <c r="A501" s="62" t="s">
        <v>96</v>
      </c>
      <c r="B501" s="406" t="s">
        <v>52</v>
      </c>
      <c r="C501" s="44" t="s">
        <v>29</v>
      </c>
      <c r="D501" s="44" t="s">
        <v>15</v>
      </c>
      <c r="E501" s="287" t="s">
        <v>240</v>
      </c>
      <c r="F501" s="288" t="s">
        <v>10</v>
      </c>
      <c r="G501" s="289" t="s">
        <v>520</v>
      </c>
      <c r="H501" s="44"/>
      <c r="I501" s="541">
        <f>SUM(I502:I504)</f>
        <v>8510151</v>
      </c>
    </row>
    <row r="502" spans="1:9" s="37" customFormat="1" ht="63" x14ac:dyDescent="0.25">
      <c r="A502" s="104" t="s">
        <v>86</v>
      </c>
      <c r="B502" s="406" t="s">
        <v>52</v>
      </c>
      <c r="C502" s="44" t="s">
        <v>29</v>
      </c>
      <c r="D502" s="44" t="s">
        <v>15</v>
      </c>
      <c r="E502" s="287" t="s">
        <v>240</v>
      </c>
      <c r="F502" s="288" t="s">
        <v>10</v>
      </c>
      <c r="G502" s="289" t="s">
        <v>520</v>
      </c>
      <c r="H502" s="44" t="s">
        <v>13</v>
      </c>
      <c r="I502" s="543">
        <v>5426148</v>
      </c>
    </row>
    <row r="503" spans="1:9" s="37" customFormat="1" ht="31.5" x14ac:dyDescent="0.25">
      <c r="A503" s="114" t="s">
        <v>673</v>
      </c>
      <c r="B503" s="6" t="s">
        <v>52</v>
      </c>
      <c r="C503" s="44" t="s">
        <v>29</v>
      </c>
      <c r="D503" s="44" t="s">
        <v>15</v>
      </c>
      <c r="E503" s="290" t="s">
        <v>240</v>
      </c>
      <c r="F503" s="291" t="s">
        <v>10</v>
      </c>
      <c r="G503" s="292" t="s">
        <v>520</v>
      </c>
      <c r="H503" s="2" t="s">
        <v>16</v>
      </c>
      <c r="I503" s="542">
        <v>1784951</v>
      </c>
    </row>
    <row r="504" spans="1:9" s="37" customFormat="1" ht="15.75" x14ac:dyDescent="0.25">
      <c r="A504" s="62" t="s">
        <v>18</v>
      </c>
      <c r="B504" s="406" t="s">
        <v>52</v>
      </c>
      <c r="C504" s="44" t="s">
        <v>29</v>
      </c>
      <c r="D504" s="44" t="s">
        <v>15</v>
      </c>
      <c r="E504" s="290" t="s">
        <v>240</v>
      </c>
      <c r="F504" s="291" t="s">
        <v>10</v>
      </c>
      <c r="G504" s="292" t="s">
        <v>520</v>
      </c>
      <c r="H504" s="2" t="s">
        <v>17</v>
      </c>
      <c r="I504" s="542">
        <v>1299052</v>
      </c>
    </row>
    <row r="505" spans="1:9" s="37" customFormat="1" ht="63" x14ac:dyDescent="0.25">
      <c r="A505" s="105" t="s">
        <v>142</v>
      </c>
      <c r="B505" s="30" t="s">
        <v>52</v>
      </c>
      <c r="C505" s="28" t="s">
        <v>29</v>
      </c>
      <c r="D505" s="42" t="s">
        <v>15</v>
      </c>
      <c r="E505" s="257" t="s">
        <v>218</v>
      </c>
      <c r="F505" s="258" t="s">
        <v>487</v>
      </c>
      <c r="G505" s="259" t="s">
        <v>488</v>
      </c>
      <c r="H505" s="28"/>
      <c r="I505" s="540">
        <f>SUM(I506)</f>
        <v>88500</v>
      </c>
    </row>
    <row r="506" spans="1:9" s="37" customFormat="1" ht="110.25" x14ac:dyDescent="0.25">
      <c r="A506" s="106" t="s">
        <v>158</v>
      </c>
      <c r="B506" s="54" t="s">
        <v>52</v>
      </c>
      <c r="C506" s="2" t="s">
        <v>29</v>
      </c>
      <c r="D506" s="35" t="s">
        <v>15</v>
      </c>
      <c r="E506" s="290" t="s">
        <v>220</v>
      </c>
      <c r="F506" s="291" t="s">
        <v>487</v>
      </c>
      <c r="G506" s="292" t="s">
        <v>488</v>
      </c>
      <c r="H506" s="2"/>
      <c r="I506" s="541">
        <f>SUM(I507)</f>
        <v>88500</v>
      </c>
    </row>
    <row r="507" spans="1:9" s="37" customFormat="1" ht="47.25" x14ac:dyDescent="0.25">
      <c r="A507" s="106" t="s">
        <v>507</v>
      </c>
      <c r="B507" s="54" t="s">
        <v>52</v>
      </c>
      <c r="C507" s="2" t="s">
        <v>29</v>
      </c>
      <c r="D507" s="35" t="s">
        <v>15</v>
      </c>
      <c r="E507" s="290" t="s">
        <v>220</v>
      </c>
      <c r="F507" s="291" t="s">
        <v>10</v>
      </c>
      <c r="G507" s="292" t="s">
        <v>488</v>
      </c>
      <c r="H507" s="2"/>
      <c r="I507" s="541">
        <f>SUM(I508)</f>
        <v>88500</v>
      </c>
    </row>
    <row r="508" spans="1:9" s="37" customFormat="1" ht="31.5" x14ac:dyDescent="0.25">
      <c r="A508" s="62" t="s">
        <v>111</v>
      </c>
      <c r="B508" s="406" t="s">
        <v>52</v>
      </c>
      <c r="C508" s="2" t="s">
        <v>29</v>
      </c>
      <c r="D508" s="35" t="s">
        <v>15</v>
      </c>
      <c r="E508" s="290" t="s">
        <v>220</v>
      </c>
      <c r="F508" s="291" t="s">
        <v>10</v>
      </c>
      <c r="G508" s="292" t="s">
        <v>508</v>
      </c>
      <c r="H508" s="2"/>
      <c r="I508" s="541">
        <f>SUM(I509)</f>
        <v>88500</v>
      </c>
    </row>
    <row r="509" spans="1:9" ht="31.5" x14ac:dyDescent="0.25">
      <c r="A509" s="114" t="s">
        <v>673</v>
      </c>
      <c r="B509" s="6" t="s">
        <v>52</v>
      </c>
      <c r="C509" s="2" t="s">
        <v>29</v>
      </c>
      <c r="D509" s="35" t="s">
        <v>15</v>
      </c>
      <c r="E509" s="290" t="s">
        <v>220</v>
      </c>
      <c r="F509" s="291" t="s">
        <v>10</v>
      </c>
      <c r="G509" s="292" t="s">
        <v>508</v>
      </c>
      <c r="H509" s="2" t="s">
        <v>16</v>
      </c>
      <c r="I509" s="542">
        <v>88500</v>
      </c>
    </row>
    <row r="510" spans="1:9" ht="15.75" x14ac:dyDescent="0.25">
      <c r="A510" s="113" t="s">
        <v>935</v>
      </c>
      <c r="B510" s="26" t="s">
        <v>52</v>
      </c>
      <c r="C510" s="22" t="s">
        <v>29</v>
      </c>
      <c r="D510" s="22" t="s">
        <v>29</v>
      </c>
      <c r="E510" s="296"/>
      <c r="F510" s="297"/>
      <c r="G510" s="298"/>
      <c r="H510" s="22"/>
      <c r="I510" s="539">
        <f>SUM(I511)</f>
        <v>622946</v>
      </c>
    </row>
    <row r="511" spans="1:9" ht="63" x14ac:dyDescent="0.25">
      <c r="A511" s="105" t="s">
        <v>166</v>
      </c>
      <c r="B511" s="30" t="s">
        <v>52</v>
      </c>
      <c r="C511" s="28" t="s">
        <v>29</v>
      </c>
      <c r="D511" s="28" t="s">
        <v>29</v>
      </c>
      <c r="E511" s="245" t="s">
        <v>569</v>
      </c>
      <c r="F511" s="246" t="s">
        <v>487</v>
      </c>
      <c r="G511" s="247" t="s">
        <v>488</v>
      </c>
      <c r="H511" s="28"/>
      <c r="I511" s="540">
        <f>SUM(I512)</f>
        <v>622946</v>
      </c>
    </row>
    <row r="512" spans="1:9" ht="78.75" x14ac:dyDescent="0.25">
      <c r="A512" s="106" t="s">
        <v>168</v>
      </c>
      <c r="B512" s="54" t="s">
        <v>52</v>
      </c>
      <c r="C512" s="44" t="s">
        <v>29</v>
      </c>
      <c r="D512" s="44" t="s">
        <v>29</v>
      </c>
      <c r="E512" s="287" t="s">
        <v>243</v>
      </c>
      <c r="F512" s="288" t="s">
        <v>487</v>
      </c>
      <c r="G512" s="289" t="s">
        <v>488</v>
      </c>
      <c r="H512" s="44"/>
      <c r="I512" s="541">
        <f>SUM(I513)</f>
        <v>622946</v>
      </c>
    </row>
    <row r="513" spans="1:9" ht="31.5" x14ac:dyDescent="0.25">
      <c r="A513" s="106" t="s">
        <v>572</v>
      </c>
      <c r="B513" s="54" t="s">
        <v>52</v>
      </c>
      <c r="C513" s="44" t="s">
        <v>29</v>
      </c>
      <c r="D513" s="44" t="s">
        <v>29</v>
      </c>
      <c r="E513" s="287" t="s">
        <v>243</v>
      </c>
      <c r="F513" s="288" t="s">
        <v>10</v>
      </c>
      <c r="G513" s="289" t="s">
        <v>488</v>
      </c>
      <c r="H513" s="44"/>
      <c r="I513" s="541">
        <f>SUM(I514+I516+I518)</f>
        <v>622946</v>
      </c>
    </row>
    <row r="514" spans="1:9" ht="15.75" x14ac:dyDescent="0.25">
      <c r="A514" s="106" t="s">
        <v>701</v>
      </c>
      <c r="B514" s="54" t="s">
        <v>52</v>
      </c>
      <c r="C514" s="44" t="s">
        <v>29</v>
      </c>
      <c r="D514" s="44" t="s">
        <v>29</v>
      </c>
      <c r="E514" s="287" t="s">
        <v>243</v>
      </c>
      <c r="F514" s="288" t="s">
        <v>10</v>
      </c>
      <c r="G514" s="289" t="s">
        <v>700</v>
      </c>
      <c r="H514" s="44"/>
      <c r="I514" s="541">
        <f>SUM(I515)</f>
        <v>9041</v>
      </c>
    </row>
    <row r="515" spans="1:9" ht="31.5" x14ac:dyDescent="0.25">
      <c r="A515" s="114" t="s">
        <v>673</v>
      </c>
      <c r="B515" s="54" t="s">
        <v>52</v>
      </c>
      <c r="C515" s="44" t="s">
        <v>29</v>
      </c>
      <c r="D515" s="44" t="s">
        <v>29</v>
      </c>
      <c r="E515" s="287" t="s">
        <v>243</v>
      </c>
      <c r="F515" s="288" t="s">
        <v>10</v>
      </c>
      <c r="G515" s="289" t="s">
        <v>700</v>
      </c>
      <c r="H515" s="44" t="s">
        <v>16</v>
      </c>
      <c r="I515" s="543">
        <v>9041</v>
      </c>
    </row>
    <row r="516" spans="1:9" ht="31.5" x14ac:dyDescent="0.25">
      <c r="A516" s="104" t="s">
        <v>573</v>
      </c>
      <c r="B516" s="406" t="s">
        <v>52</v>
      </c>
      <c r="C516" s="2" t="s">
        <v>29</v>
      </c>
      <c r="D516" s="2" t="s">
        <v>29</v>
      </c>
      <c r="E516" s="287" t="s">
        <v>243</v>
      </c>
      <c r="F516" s="249" t="s">
        <v>10</v>
      </c>
      <c r="G516" s="250" t="s">
        <v>574</v>
      </c>
      <c r="H516" s="2"/>
      <c r="I516" s="541">
        <f>SUM(I517)</f>
        <v>442579</v>
      </c>
    </row>
    <row r="517" spans="1:9" ht="31.5" x14ac:dyDescent="0.25">
      <c r="A517" s="114" t="s">
        <v>673</v>
      </c>
      <c r="B517" s="6" t="s">
        <v>52</v>
      </c>
      <c r="C517" s="2" t="s">
        <v>29</v>
      </c>
      <c r="D517" s="2" t="s">
        <v>29</v>
      </c>
      <c r="E517" s="287" t="s">
        <v>243</v>
      </c>
      <c r="F517" s="249" t="s">
        <v>10</v>
      </c>
      <c r="G517" s="250" t="s">
        <v>574</v>
      </c>
      <c r="H517" s="2" t="s">
        <v>16</v>
      </c>
      <c r="I517" s="543">
        <v>442579</v>
      </c>
    </row>
    <row r="518" spans="1:9" ht="15.75" x14ac:dyDescent="0.25">
      <c r="A518" s="92" t="s">
        <v>699</v>
      </c>
      <c r="B518" s="6" t="s">
        <v>52</v>
      </c>
      <c r="C518" s="2" t="s">
        <v>29</v>
      </c>
      <c r="D518" s="2" t="s">
        <v>29</v>
      </c>
      <c r="E518" s="287" t="s">
        <v>243</v>
      </c>
      <c r="F518" s="249" t="s">
        <v>10</v>
      </c>
      <c r="G518" s="250" t="s">
        <v>698</v>
      </c>
      <c r="H518" s="2"/>
      <c r="I518" s="541">
        <f>SUM(I519)</f>
        <v>171326</v>
      </c>
    </row>
    <row r="519" spans="1:9" ht="31.5" x14ac:dyDescent="0.25">
      <c r="A519" s="114" t="s">
        <v>673</v>
      </c>
      <c r="B519" s="6" t="s">
        <v>52</v>
      </c>
      <c r="C519" s="2" t="s">
        <v>29</v>
      </c>
      <c r="D519" s="2" t="s">
        <v>29</v>
      </c>
      <c r="E519" s="287" t="s">
        <v>243</v>
      </c>
      <c r="F519" s="249" t="s">
        <v>10</v>
      </c>
      <c r="G519" s="250" t="s">
        <v>698</v>
      </c>
      <c r="H519" s="2" t="s">
        <v>16</v>
      </c>
      <c r="I519" s="543">
        <v>171326</v>
      </c>
    </row>
    <row r="520" spans="1:9" ht="15.75" x14ac:dyDescent="0.25">
      <c r="A520" s="113" t="s">
        <v>31</v>
      </c>
      <c r="B520" s="26" t="s">
        <v>52</v>
      </c>
      <c r="C520" s="22" t="s">
        <v>29</v>
      </c>
      <c r="D520" s="22" t="s">
        <v>32</v>
      </c>
      <c r="E520" s="296"/>
      <c r="F520" s="297"/>
      <c r="G520" s="298"/>
      <c r="H520" s="22"/>
      <c r="I520" s="539">
        <f>SUM(I526,I521,I547,I552)</f>
        <v>9477470</v>
      </c>
    </row>
    <row r="521" spans="1:9" s="65" customFormat="1" ht="47.25" x14ac:dyDescent="0.25">
      <c r="A521" s="105" t="s">
        <v>124</v>
      </c>
      <c r="B521" s="30" t="s">
        <v>52</v>
      </c>
      <c r="C521" s="28" t="s">
        <v>29</v>
      </c>
      <c r="D521" s="28" t="s">
        <v>32</v>
      </c>
      <c r="E521" s="245" t="s">
        <v>199</v>
      </c>
      <c r="F521" s="246" t="s">
        <v>487</v>
      </c>
      <c r="G521" s="247" t="s">
        <v>488</v>
      </c>
      <c r="H521" s="28"/>
      <c r="I521" s="540">
        <f>SUM(I522)</f>
        <v>3000</v>
      </c>
    </row>
    <row r="522" spans="1:9" s="37" customFormat="1" ht="78.75" x14ac:dyDescent="0.25">
      <c r="A522" s="107" t="s">
        <v>125</v>
      </c>
      <c r="B522" s="321" t="s">
        <v>52</v>
      </c>
      <c r="C522" s="71" t="s">
        <v>29</v>
      </c>
      <c r="D522" s="35" t="s">
        <v>32</v>
      </c>
      <c r="E522" s="290" t="s">
        <v>232</v>
      </c>
      <c r="F522" s="291" t="s">
        <v>487</v>
      </c>
      <c r="G522" s="292" t="s">
        <v>488</v>
      </c>
      <c r="H522" s="72"/>
      <c r="I522" s="544">
        <f>SUM(I523)</f>
        <v>3000</v>
      </c>
    </row>
    <row r="523" spans="1:9" s="37" customFormat="1" ht="47.25" x14ac:dyDescent="0.25">
      <c r="A523" s="317" t="s">
        <v>495</v>
      </c>
      <c r="B523" s="321" t="s">
        <v>52</v>
      </c>
      <c r="C523" s="71" t="s">
        <v>29</v>
      </c>
      <c r="D523" s="35" t="s">
        <v>32</v>
      </c>
      <c r="E523" s="290" t="s">
        <v>232</v>
      </c>
      <c r="F523" s="291" t="s">
        <v>10</v>
      </c>
      <c r="G523" s="292" t="s">
        <v>488</v>
      </c>
      <c r="H523" s="72"/>
      <c r="I523" s="544">
        <f>SUM(I524)</f>
        <v>3000</v>
      </c>
    </row>
    <row r="524" spans="1:9" s="37" customFormat="1" ht="31.5" x14ac:dyDescent="0.25">
      <c r="A524" s="81" t="s">
        <v>114</v>
      </c>
      <c r="B524" s="54" t="s">
        <v>52</v>
      </c>
      <c r="C524" s="71" t="s">
        <v>29</v>
      </c>
      <c r="D524" s="35" t="s">
        <v>32</v>
      </c>
      <c r="E524" s="290" t="s">
        <v>232</v>
      </c>
      <c r="F524" s="291" t="s">
        <v>10</v>
      </c>
      <c r="G524" s="292" t="s">
        <v>497</v>
      </c>
      <c r="H524" s="2"/>
      <c r="I524" s="541">
        <f>SUM(I525)</f>
        <v>3000</v>
      </c>
    </row>
    <row r="525" spans="1:9" s="37" customFormat="1" ht="31.5" x14ac:dyDescent="0.25">
      <c r="A525" s="108" t="s">
        <v>673</v>
      </c>
      <c r="B525" s="321" t="s">
        <v>52</v>
      </c>
      <c r="C525" s="71" t="s">
        <v>29</v>
      </c>
      <c r="D525" s="35" t="s">
        <v>32</v>
      </c>
      <c r="E525" s="290" t="s">
        <v>232</v>
      </c>
      <c r="F525" s="291" t="s">
        <v>10</v>
      </c>
      <c r="G525" s="292" t="s">
        <v>497</v>
      </c>
      <c r="H525" s="72" t="s">
        <v>16</v>
      </c>
      <c r="I525" s="545">
        <v>3000</v>
      </c>
    </row>
    <row r="526" spans="1:9" ht="31.5" x14ac:dyDescent="0.25">
      <c r="A526" s="102" t="s">
        <v>155</v>
      </c>
      <c r="B526" s="30" t="s">
        <v>52</v>
      </c>
      <c r="C526" s="28" t="s">
        <v>29</v>
      </c>
      <c r="D526" s="28" t="s">
        <v>32</v>
      </c>
      <c r="E526" s="245" t="s">
        <v>552</v>
      </c>
      <c r="F526" s="246" t="s">
        <v>487</v>
      </c>
      <c r="G526" s="247" t="s">
        <v>488</v>
      </c>
      <c r="H526" s="28"/>
      <c r="I526" s="540">
        <f>SUM(I535+I531+I527)</f>
        <v>9446770</v>
      </c>
    </row>
    <row r="527" spans="1:9" s="620" customFormat="1" ht="47.25" x14ac:dyDescent="0.25">
      <c r="A527" s="62" t="s">
        <v>156</v>
      </c>
      <c r="B527" s="621" t="s">
        <v>52</v>
      </c>
      <c r="C527" s="2" t="s">
        <v>29</v>
      </c>
      <c r="D527" s="2" t="s">
        <v>32</v>
      </c>
      <c r="E527" s="248" t="s">
        <v>239</v>
      </c>
      <c r="F527" s="249" t="s">
        <v>487</v>
      </c>
      <c r="G527" s="250" t="s">
        <v>488</v>
      </c>
      <c r="H527" s="2"/>
      <c r="I527" s="541">
        <f>SUM(I528)</f>
        <v>120000</v>
      </c>
    </row>
    <row r="528" spans="1:9" s="620" customFormat="1" ht="15.75" x14ac:dyDescent="0.25">
      <c r="A528" s="315" t="s">
        <v>564</v>
      </c>
      <c r="B528" s="621" t="s">
        <v>52</v>
      </c>
      <c r="C528" s="2" t="s">
        <v>29</v>
      </c>
      <c r="D528" s="2" t="s">
        <v>32</v>
      </c>
      <c r="E528" s="248" t="s">
        <v>239</v>
      </c>
      <c r="F528" s="249" t="s">
        <v>12</v>
      </c>
      <c r="G528" s="250" t="s">
        <v>488</v>
      </c>
      <c r="H528" s="2"/>
      <c r="I528" s="541">
        <f>SUM(I529)</f>
        <v>120000</v>
      </c>
    </row>
    <row r="529" spans="1:9" s="620" customFormat="1" ht="15.75" x14ac:dyDescent="0.25">
      <c r="A529" s="687" t="s">
        <v>1223</v>
      </c>
      <c r="B529" s="54" t="s">
        <v>52</v>
      </c>
      <c r="C529" s="2" t="s">
        <v>29</v>
      </c>
      <c r="D529" s="2" t="s">
        <v>32</v>
      </c>
      <c r="E529" s="248" t="s">
        <v>239</v>
      </c>
      <c r="F529" s="249" t="s">
        <v>12</v>
      </c>
      <c r="G529" s="250" t="s">
        <v>1201</v>
      </c>
      <c r="H529" s="44"/>
      <c r="I529" s="541">
        <f>SUM(I530)</f>
        <v>120000</v>
      </c>
    </row>
    <row r="530" spans="1:9" s="620" customFormat="1" ht="31.5" x14ac:dyDescent="0.25">
      <c r="A530" s="114" t="s">
        <v>673</v>
      </c>
      <c r="B530" s="54" t="s">
        <v>52</v>
      </c>
      <c r="C530" s="2" t="s">
        <v>29</v>
      </c>
      <c r="D530" s="2" t="s">
        <v>32</v>
      </c>
      <c r="E530" s="248" t="s">
        <v>239</v>
      </c>
      <c r="F530" s="249" t="s">
        <v>12</v>
      </c>
      <c r="G530" s="250" t="s">
        <v>1201</v>
      </c>
      <c r="H530" s="44" t="s">
        <v>16</v>
      </c>
      <c r="I530" s="543">
        <v>120000</v>
      </c>
    </row>
    <row r="531" spans="1:9" s="614" customFormat="1" ht="63" x14ac:dyDescent="0.25">
      <c r="A531" s="106" t="s">
        <v>161</v>
      </c>
      <c r="B531" s="54" t="s">
        <v>52</v>
      </c>
      <c r="C531" s="2" t="s">
        <v>29</v>
      </c>
      <c r="D531" s="2" t="s">
        <v>32</v>
      </c>
      <c r="E531" s="287" t="s">
        <v>241</v>
      </c>
      <c r="F531" s="288" t="s">
        <v>487</v>
      </c>
      <c r="G531" s="289" t="s">
        <v>488</v>
      </c>
      <c r="H531" s="44"/>
      <c r="I531" s="541">
        <f>SUM(I532)</f>
        <v>50093</v>
      </c>
    </row>
    <row r="532" spans="1:9" s="614" customFormat="1" ht="31.5" x14ac:dyDescent="0.25">
      <c r="A532" s="300" t="s">
        <v>561</v>
      </c>
      <c r="B532" s="54" t="s">
        <v>52</v>
      </c>
      <c r="C532" s="2" t="s">
        <v>29</v>
      </c>
      <c r="D532" s="2" t="s">
        <v>32</v>
      </c>
      <c r="E532" s="287" t="s">
        <v>241</v>
      </c>
      <c r="F532" s="288" t="s">
        <v>10</v>
      </c>
      <c r="G532" s="289" t="s">
        <v>488</v>
      </c>
      <c r="H532" s="44"/>
      <c r="I532" s="541">
        <f>SUM(I533)</f>
        <v>50093</v>
      </c>
    </row>
    <row r="533" spans="1:9" s="614" customFormat="1" ht="15.75" x14ac:dyDescent="0.25">
      <c r="A533" s="81" t="s">
        <v>562</v>
      </c>
      <c r="B533" s="54" t="s">
        <v>52</v>
      </c>
      <c r="C533" s="2" t="s">
        <v>29</v>
      </c>
      <c r="D533" s="2" t="s">
        <v>32</v>
      </c>
      <c r="E533" s="287" t="s">
        <v>241</v>
      </c>
      <c r="F533" s="288" t="s">
        <v>10</v>
      </c>
      <c r="G533" s="289" t="s">
        <v>563</v>
      </c>
      <c r="H533" s="44"/>
      <c r="I533" s="541">
        <f>SUM(I534)</f>
        <v>50093</v>
      </c>
    </row>
    <row r="534" spans="1:9" s="614" customFormat="1" ht="31.5" x14ac:dyDescent="0.25">
      <c r="A534" s="114" t="s">
        <v>673</v>
      </c>
      <c r="B534" s="6" t="s">
        <v>52</v>
      </c>
      <c r="C534" s="2" t="s">
        <v>29</v>
      </c>
      <c r="D534" s="2" t="s">
        <v>32</v>
      </c>
      <c r="E534" s="248" t="s">
        <v>241</v>
      </c>
      <c r="F534" s="249" t="s">
        <v>10</v>
      </c>
      <c r="G534" s="250" t="s">
        <v>563</v>
      </c>
      <c r="H534" s="2" t="s">
        <v>16</v>
      </c>
      <c r="I534" s="543">
        <v>50093</v>
      </c>
    </row>
    <row r="535" spans="1:9" ht="63" x14ac:dyDescent="0.25">
      <c r="A535" s="62" t="s">
        <v>169</v>
      </c>
      <c r="B535" s="406" t="s">
        <v>52</v>
      </c>
      <c r="C535" s="2" t="s">
        <v>29</v>
      </c>
      <c r="D535" s="2" t="s">
        <v>32</v>
      </c>
      <c r="E535" s="248" t="s">
        <v>244</v>
      </c>
      <c r="F535" s="249" t="s">
        <v>487</v>
      </c>
      <c r="G535" s="250" t="s">
        <v>488</v>
      </c>
      <c r="H535" s="2"/>
      <c r="I535" s="541">
        <f>SUM(I536+I543)</f>
        <v>9276677</v>
      </c>
    </row>
    <row r="536" spans="1:9" ht="47.25" x14ac:dyDescent="0.25">
      <c r="A536" s="62" t="s">
        <v>575</v>
      </c>
      <c r="B536" s="406" t="s">
        <v>52</v>
      </c>
      <c r="C536" s="2" t="s">
        <v>29</v>
      </c>
      <c r="D536" s="2" t="s">
        <v>32</v>
      </c>
      <c r="E536" s="248" t="s">
        <v>244</v>
      </c>
      <c r="F536" s="249" t="s">
        <v>10</v>
      </c>
      <c r="G536" s="250" t="s">
        <v>488</v>
      </c>
      <c r="H536" s="2"/>
      <c r="I536" s="541">
        <f>SUM(I537+I539)</f>
        <v>7716237</v>
      </c>
    </row>
    <row r="537" spans="1:9" ht="35.25" customHeight="1" x14ac:dyDescent="0.25">
      <c r="A537" s="62" t="s">
        <v>170</v>
      </c>
      <c r="B537" s="406" t="s">
        <v>52</v>
      </c>
      <c r="C537" s="2" t="s">
        <v>29</v>
      </c>
      <c r="D537" s="2" t="s">
        <v>32</v>
      </c>
      <c r="E537" s="248" t="s">
        <v>244</v>
      </c>
      <c r="F537" s="249" t="s">
        <v>10</v>
      </c>
      <c r="G537" s="250" t="s">
        <v>576</v>
      </c>
      <c r="H537" s="2"/>
      <c r="I537" s="541">
        <f>SUM(I538)</f>
        <v>87569</v>
      </c>
    </row>
    <row r="538" spans="1:9" ht="63" x14ac:dyDescent="0.25">
      <c r="A538" s="104" t="s">
        <v>86</v>
      </c>
      <c r="B538" s="406" t="s">
        <v>52</v>
      </c>
      <c r="C538" s="2" t="s">
        <v>29</v>
      </c>
      <c r="D538" s="2" t="s">
        <v>32</v>
      </c>
      <c r="E538" s="248" t="s">
        <v>244</v>
      </c>
      <c r="F538" s="249" t="s">
        <v>10</v>
      </c>
      <c r="G538" s="250" t="s">
        <v>576</v>
      </c>
      <c r="H538" s="2" t="s">
        <v>13</v>
      </c>
      <c r="I538" s="543">
        <v>87569</v>
      </c>
    </row>
    <row r="539" spans="1:9" ht="31.5" x14ac:dyDescent="0.25">
      <c r="A539" s="62" t="s">
        <v>96</v>
      </c>
      <c r="B539" s="406" t="s">
        <v>52</v>
      </c>
      <c r="C539" s="44" t="s">
        <v>29</v>
      </c>
      <c r="D539" s="44" t="s">
        <v>32</v>
      </c>
      <c r="E539" s="287" t="s">
        <v>244</v>
      </c>
      <c r="F539" s="288" t="s">
        <v>10</v>
      </c>
      <c r="G539" s="289" t="s">
        <v>520</v>
      </c>
      <c r="H539" s="44"/>
      <c r="I539" s="541">
        <f>SUM(I540:I542)</f>
        <v>7628668</v>
      </c>
    </row>
    <row r="540" spans="1:9" ht="63" x14ac:dyDescent="0.25">
      <c r="A540" s="104" t="s">
        <v>86</v>
      </c>
      <c r="B540" s="406" t="s">
        <v>52</v>
      </c>
      <c r="C540" s="2" t="s">
        <v>29</v>
      </c>
      <c r="D540" s="2" t="s">
        <v>32</v>
      </c>
      <c r="E540" s="248" t="s">
        <v>244</v>
      </c>
      <c r="F540" s="249" t="s">
        <v>10</v>
      </c>
      <c r="G540" s="250" t="s">
        <v>520</v>
      </c>
      <c r="H540" s="2" t="s">
        <v>13</v>
      </c>
      <c r="I540" s="543">
        <v>6869397</v>
      </c>
    </row>
    <row r="541" spans="1:9" ht="31.5" x14ac:dyDescent="0.25">
      <c r="A541" s="114" t="s">
        <v>673</v>
      </c>
      <c r="B541" s="6" t="s">
        <v>52</v>
      </c>
      <c r="C541" s="2" t="s">
        <v>29</v>
      </c>
      <c r="D541" s="2" t="s">
        <v>32</v>
      </c>
      <c r="E541" s="248" t="s">
        <v>244</v>
      </c>
      <c r="F541" s="249" t="s">
        <v>10</v>
      </c>
      <c r="G541" s="250" t="s">
        <v>520</v>
      </c>
      <c r="H541" s="2" t="s">
        <v>16</v>
      </c>
      <c r="I541" s="543">
        <v>755841</v>
      </c>
    </row>
    <row r="542" spans="1:9" ht="15.75" x14ac:dyDescent="0.25">
      <c r="A542" s="62" t="s">
        <v>18</v>
      </c>
      <c r="B542" s="406" t="s">
        <v>52</v>
      </c>
      <c r="C542" s="2" t="s">
        <v>29</v>
      </c>
      <c r="D542" s="2" t="s">
        <v>32</v>
      </c>
      <c r="E542" s="248" t="s">
        <v>244</v>
      </c>
      <c r="F542" s="249" t="s">
        <v>10</v>
      </c>
      <c r="G542" s="250" t="s">
        <v>520</v>
      </c>
      <c r="H542" s="2" t="s">
        <v>17</v>
      </c>
      <c r="I542" s="543">
        <v>3430</v>
      </c>
    </row>
    <row r="543" spans="1:9" ht="68.25" customHeight="1" x14ac:dyDescent="0.25">
      <c r="A543" s="62" t="s">
        <v>1146</v>
      </c>
      <c r="B543" s="406" t="s">
        <v>52</v>
      </c>
      <c r="C543" s="2" t="s">
        <v>29</v>
      </c>
      <c r="D543" s="2" t="s">
        <v>32</v>
      </c>
      <c r="E543" s="248" t="s">
        <v>244</v>
      </c>
      <c r="F543" s="249" t="s">
        <v>12</v>
      </c>
      <c r="G543" s="250" t="s">
        <v>488</v>
      </c>
      <c r="H543" s="2"/>
      <c r="I543" s="541">
        <f>SUM(I544)</f>
        <v>1560440</v>
      </c>
    </row>
    <row r="544" spans="1:9" ht="31.5" x14ac:dyDescent="0.25">
      <c r="A544" s="62" t="s">
        <v>85</v>
      </c>
      <c r="B544" s="406" t="s">
        <v>52</v>
      </c>
      <c r="C544" s="2" t="s">
        <v>29</v>
      </c>
      <c r="D544" s="2" t="s">
        <v>32</v>
      </c>
      <c r="E544" s="248" t="s">
        <v>244</v>
      </c>
      <c r="F544" s="249" t="s">
        <v>12</v>
      </c>
      <c r="G544" s="250" t="s">
        <v>492</v>
      </c>
      <c r="H544" s="2"/>
      <c r="I544" s="541">
        <f>SUM(I545:I546)</f>
        <v>1560440</v>
      </c>
    </row>
    <row r="545" spans="1:9" ht="63" x14ac:dyDescent="0.25">
      <c r="A545" s="104" t="s">
        <v>86</v>
      </c>
      <c r="B545" s="406" t="s">
        <v>52</v>
      </c>
      <c r="C545" s="2" t="s">
        <v>29</v>
      </c>
      <c r="D545" s="2" t="s">
        <v>32</v>
      </c>
      <c r="E545" s="248" t="s">
        <v>244</v>
      </c>
      <c r="F545" s="249" t="s">
        <v>12</v>
      </c>
      <c r="G545" s="250" t="s">
        <v>492</v>
      </c>
      <c r="H545" s="2" t="s">
        <v>13</v>
      </c>
      <c r="I545" s="542">
        <v>1560440</v>
      </c>
    </row>
    <row r="546" spans="1:9" ht="31.5" hidden="1" x14ac:dyDescent="0.25">
      <c r="A546" s="108" t="s">
        <v>673</v>
      </c>
      <c r="B546" s="406" t="s">
        <v>52</v>
      </c>
      <c r="C546" s="2" t="s">
        <v>29</v>
      </c>
      <c r="D546" s="2" t="s">
        <v>32</v>
      </c>
      <c r="E546" s="248" t="s">
        <v>244</v>
      </c>
      <c r="F546" s="249" t="s">
        <v>12</v>
      </c>
      <c r="G546" s="250" t="s">
        <v>492</v>
      </c>
      <c r="H546" s="2" t="s">
        <v>16</v>
      </c>
      <c r="I546" s="542"/>
    </row>
    <row r="547" spans="1:9" ht="47.25" hidden="1" x14ac:dyDescent="0.25">
      <c r="A547" s="105" t="s">
        <v>126</v>
      </c>
      <c r="B547" s="30" t="s">
        <v>52</v>
      </c>
      <c r="C547" s="28" t="s">
        <v>29</v>
      </c>
      <c r="D547" s="28" t="s">
        <v>32</v>
      </c>
      <c r="E547" s="245" t="s">
        <v>502</v>
      </c>
      <c r="F547" s="246" t="s">
        <v>487</v>
      </c>
      <c r="G547" s="247" t="s">
        <v>488</v>
      </c>
      <c r="H547" s="28"/>
      <c r="I547" s="540">
        <f>SUM(I548)</f>
        <v>0</v>
      </c>
    </row>
    <row r="548" spans="1:9" ht="63" hidden="1" x14ac:dyDescent="0.25">
      <c r="A548" s="106" t="s">
        <v>162</v>
      </c>
      <c r="B548" s="54" t="s">
        <v>52</v>
      </c>
      <c r="C548" s="35" t="s">
        <v>29</v>
      </c>
      <c r="D548" s="44" t="s">
        <v>32</v>
      </c>
      <c r="E548" s="287" t="s">
        <v>242</v>
      </c>
      <c r="F548" s="288" t="s">
        <v>487</v>
      </c>
      <c r="G548" s="289" t="s">
        <v>488</v>
      </c>
      <c r="H548" s="72"/>
      <c r="I548" s="544">
        <f>SUM(I549)</f>
        <v>0</v>
      </c>
    </row>
    <row r="549" spans="1:9" ht="31.5" hidden="1" x14ac:dyDescent="0.25">
      <c r="A549" s="106" t="s">
        <v>565</v>
      </c>
      <c r="B549" s="54" t="s">
        <v>52</v>
      </c>
      <c r="C549" s="35" t="s">
        <v>29</v>
      </c>
      <c r="D549" s="44" t="s">
        <v>32</v>
      </c>
      <c r="E549" s="287" t="s">
        <v>242</v>
      </c>
      <c r="F549" s="288" t="s">
        <v>10</v>
      </c>
      <c r="G549" s="289" t="s">
        <v>488</v>
      </c>
      <c r="H549" s="72"/>
      <c r="I549" s="544">
        <f>SUM(I550)</f>
        <v>0</v>
      </c>
    </row>
    <row r="550" spans="1:9" ht="31.5" hidden="1" x14ac:dyDescent="0.25">
      <c r="A550" s="107" t="s">
        <v>163</v>
      </c>
      <c r="B550" s="321" t="s">
        <v>52</v>
      </c>
      <c r="C550" s="35" t="s">
        <v>29</v>
      </c>
      <c r="D550" s="44" t="s">
        <v>32</v>
      </c>
      <c r="E550" s="287" t="s">
        <v>242</v>
      </c>
      <c r="F550" s="288" t="s">
        <v>10</v>
      </c>
      <c r="G550" s="289" t="s">
        <v>566</v>
      </c>
      <c r="H550" s="72"/>
      <c r="I550" s="544">
        <f>SUM(I551)</f>
        <v>0</v>
      </c>
    </row>
    <row r="551" spans="1:9" ht="31.5" hidden="1" x14ac:dyDescent="0.25">
      <c r="A551" s="108" t="s">
        <v>673</v>
      </c>
      <c r="B551" s="321" t="s">
        <v>52</v>
      </c>
      <c r="C551" s="44" t="s">
        <v>29</v>
      </c>
      <c r="D551" s="44" t="s">
        <v>32</v>
      </c>
      <c r="E551" s="287" t="s">
        <v>242</v>
      </c>
      <c r="F551" s="288" t="s">
        <v>10</v>
      </c>
      <c r="G551" s="289" t="s">
        <v>566</v>
      </c>
      <c r="H551" s="72" t="s">
        <v>16</v>
      </c>
      <c r="I551" s="545"/>
    </row>
    <row r="552" spans="1:9" s="37" customFormat="1" ht="63" x14ac:dyDescent="0.25">
      <c r="A552" s="105" t="s">
        <v>142</v>
      </c>
      <c r="B552" s="30" t="s">
        <v>52</v>
      </c>
      <c r="C552" s="28" t="s">
        <v>29</v>
      </c>
      <c r="D552" s="42" t="s">
        <v>32</v>
      </c>
      <c r="E552" s="257" t="s">
        <v>218</v>
      </c>
      <c r="F552" s="258" t="s">
        <v>487</v>
      </c>
      <c r="G552" s="259" t="s">
        <v>488</v>
      </c>
      <c r="H552" s="28"/>
      <c r="I552" s="540">
        <f>SUM(I553)</f>
        <v>27700</v>
      </c>
    </row>
    <row r="553" spans="1:9" s="37" customFormat="1" ht="110.25" x14ac:dyDescent="0.25">
      <c r="A553" s="106" t="s">
        <v>158</v>
      </c>
      <c r="B553" s="54" t="s">
        <v>52</v>
      </c>
      <c r="C553" s="2" t="s">
        <v>29</v>
      </c>
      <c r="D553" s="35" t="s">
        <v>32</v>
      </c>
      <c r="E553" s="290" t="s">
        <v>220</v>
      </c>
      <c r="F553" s="291" t="s">
        <v>487</v>
      </c>
      <c r="G553" s="292" t="s">
        <v>488</v>
      </c>
      <c r="H553" s="2"/>
      <c r="I553" s="541">
        <f>SUM(I554)</f>
        <v>27700</v>
      </c>
    </row>
    <row r="554" spans="1:9" s="37" customFormat="1" ht="47.25" x14ac:dyDescent="0.25">
      <c r="A554" s="106" t="s">
        <v>507</v>
      </c>
      <c r="B554" s="54" t="s">
        <v>52</v>
      </c>
      <c r="C554" s="2" t="s">
        <v>29</v>
      </c>
      <c r="D554" s="35" t="s">
        <v>32</v>
      </c>
      <c r="E554" s="290" t="s">
        <v>220</v>
      </c>
      <c r="F554" s="291" t="s">
        <v>10</v>
      </c>
      <c r="G554" s="292" t="s">
        <v>488</v>
      </c>
      <c r="H554" s="2"/>
      <c r="I554" s="541">
        <f>SUM(I555)</f>
        <v>27700</v>
      </c>
    </row>
    <row r="555" spans="1:9" s="37" customFormat="1" ht="31.5" x14ac:dyDescent="0.25">
      <c r="A555" s="62" t="s">
        <v>111</v>
      </c>
      <c r="B555" s="406" t="s">
        <v>52</v>
      </c>
      <c r="C555" s="2" t="s">
        <v>29</v>
      </c>
      <c r="D555" s="35" t="s">
        <v>32</v>
      </c>
      <c r="E555" s="290" t="s">
        <v>220</v>
      </c>
      <c r="F555" s="291" t="s">
        <v>10</v>
      </c>
      <c r="G555" s="292" t="s">
        <v>508</v>
      </c>
      <c r="H555" s="2"/>
      <c r="I555" s="541">
        <f>SUM(I556)</f>
        <v>27700</v>
      </c>
    </row>
    <row r="556" spans="1:9" s="37" customFormat="1" ht="31.5" x14ac:dyDescent="0.25">
      <c r="A556" s="114" t="s">
        <v>673</v>
      </c>
      <c r="B556" s="6" t="s">
        <v>52</v>
      </c>
      <c r="C556" s="2" t="s">
        <v>29</v>
      </c>
      <c r="D556" s="35" t="s">
        <v>32</v>
      </c>
      <c r="E556" s="290" t="s">
        <v>220</v>
      </c>
      <c r="F556" s="291" t="s">
        <v>10</v>
      </c>
      <c r="G556" s="292" t="s">
        <v>508</v>
      </c>
      <c r="H556" s="2" t="s">
        <v>16</v>
      </c>
      <c r="I556" s="542">
        <v>27700</v>
      </c>
    </row>
    <row r="557" spans="1:9" s="37" customFormat="1" ht="15.75" x14ac:dyDescent="0.25">
      <c r="A557" s="117" t="s">
        <v>37</v>
      </c>
      <c r="B557" s="19" t="s">
        <v>52</v>
      </c>
      <c r="C557" s="19">
        <v>10</v>
      </c>
      <c r="D557" s="19"/>
      <c r="E557" s="322"/>
      <c r="F557" s="323"/>
      <c r="G557" s="324"/>
      <c r="H557" s="15"/>
      <c r="I557" s="538">
        <f>SUM(I558+I588)</f>
        <v>10847146</v>
      </c>
    </row>
    <row r="558" spans="1:9" s="37" customFormat="1" ht="15.75" x14ac:dyDescent="0.25">
      <c r="A558" s="113" t="s">
        <v>41</v>
      </c>
      <c r="B558" s="26" t="s">
        <v>52</v>
      </c>
      <c r="C558" s="26">
        <v>10</v>
      </c>
      <c r="D558" s="22" t="s">
        <v>15</v>
      </c>
      <c r="E558" s="296"/>
      <c r="F558" s="297"/>
      <c r="G558" s="298"/>
      <c r="H558" s="22"/>
      <c r="I558" s="539">
        <f>SUM(I559)</f>
        <v>9435309</v>
      </c>
    </row>
    <row r="559" spans="1:9" ht="31.5" x14ac:dyDescent="0.25">
      <c r="A559" s="105" t="s">
        <v>155</v>
      </c>
      <c r="B559" s="30" t="s">
        <v>52</v>
      </c>
      <c r="C559" s="30">
        <v>10</v>
      </c>
      <c r="D559" s="28" t="s">
        <v>15</v>
      </c>
      <c r="E559" s="245" t="s">
        <v>552</v>
      </c>
      <c r="F559" s="246" t="s">
        <v>487</v>
      </c>
      <c r="G559" s="247" t="s">
        <v>488</v>
      </c>
      <c r="H559" s="28"/>
      <c r="I559" s="540">
        <f>SUM(I560,I579)</f>
        <v>9435309</v>
      </c>
    </row>
    <row r="560" spans="1:9" ht="47.25" x14ac:dyDescent="0.25">
      <c r="A560" s="104" t="s">
        <v>156</v>
      </c>
      <c r="B560" s="406" t="s">
        <v>52</v>
      </c>
      <c r="C560" s="406">
        <v>10</v>
      </c>
      <c r="D560" s="2" t="s">
        <v>15</v>
      </c>
      <c r="E560" s="248" t="s">
        <v>239</v>
      </c>
      <c r="F560" s="249" t="s">
        <v>487</v>
      </c>
      <c r="G560" s="250" t="s">
        <v>488</v>
      </c>
      <c r="H560" s="2"/>
      <c r="I560" s="541">
        <f>SUM(I561+I569)</f>
        <v>9283885</v>
      </c>
    </row>
    <row r="561" spans="1:9" ht="15.75" x14ac:dyDescent="0.25">
      <c r="A561" s="104" t="s">
        <v>553</v>
      </c>
      <c r="B561" s="406" t="s">
        <v>52</v>
      </c>
      <c r="C561" s="406">
        <v>10</v>
      </c>
      <c r="D561" s="2" t="s">
        <v>15</v>
      </c>
      <c r="E561" s="248" t="s">
        <v>239</v>
      </c>
      <c r="F561" s="249" t="s">
        <v>10</v>
      </c>
      <c r="G561" s="250" t="s">
        <v>488</v>
      </c>
      <c r="H561" s="2"/>
      <c r="I561" s="541">
        <f>SUM(I562+I564+I567)</f>
        <v>1101145</v>
      </c>
    </row>
    <row r="562" spans="1:9" ht="31.5" x14ac:dyDescent="0.25">
      <c r="A562" s="104" t="s">
        <v>696</v>
      </c>
      <c r="B562" s="406" t="s">
        <v>52</v>
      </c>
      <c r="C562" s="406">
        <v>10</v>
      </c>
      <c r="D562" s="2" t="s">
        <v>15</v>
      </c>
      <c r="E562" s="248" t="s">
        <v>239</v>
      </c>
      <c r="F562" s="249" t="s">
        <v>10</v>
      </c>
      <c r="G562" s="250" t="s">
        <v>695</v>
      </c>
      <c r="H562" s="2"/>
      <c r="I562" s="541">
        <f>SUM(I563)</f>
        <v>11411</v>
      </c>
    </row>
    <row r="563" spans="1:9" ht="15.75" x14ac:dyDescent="0.25">
      <c r="A563" s="62" t="s">
        <v>40</v>
      </c>
      <c r="B563" s="406" t="s">
        <v>52</v>
      </c>
      <c r="C563" s="406">
        <v>10</v>
      </c>
      <c r="D563" s="2" t="s">
        <v>15</v>
      </c>
      <c r="E563" s="248" t="s">
        <v>239</v>
      </c>
      <c r="F563" s="249" t="s">
        <v>10</v>
      </c>
      <c r="G563" s="250" t="s">
        <v>695</v>
      </c>
      <c r="H563" s="2" t="s">
        <v>39</v>
      </c>
      <c r="I563" s="543">
        <v>11411</v>
      </c>
    </row>
    <row r="564" spans="1:9" ht="63.75" customHeight="1" x14ac:dyDescent="0.25">
      <c r="A564" s="62" t="s">
        <v>108</v>
      </c>
      <c r="B564" s="406" t="s">
        <v>52</v>
      </c>
      <c r="C564" s="406">
        <v>10</v>
      </c>
      <c r="D564" s="2" t="s">
        <v>15</v>
      </c>
      <c r="E564" s="248" t="s">
        <v>239</v>
      </c>
      <c r="F564" s="249" t="s">
        <v>10</v>
      </c>
      <c r="G564" s="250" t="s">
        <v>590</v>
      </c>
      <c r="H564" s="2"/>
      <c r="I564" s="541">
        <f>SUM(I565:I566)</f>
        <v>1020000</v>
      </c>
    </row>
    <row r="565" spans="1:9" ht="31.5" x14ac:dyDescent="0.25">
      <c r="A565" s="114" t="s">
        <v>673</v>
      </c>
      <c r="B565" s="6" t="s">
        <v>52</v>
      </c>
      <c r="C565" s="406">
        <v>10</v>
      </c>
      <c r="D565" s="2" t="s">
        <v>15</v>
      </c>
      <c r="E565" s="248" t="s">
        <v>239</v>
      </c>
      <c r="F565" s="249" t="s">
        <v>10</v>
      </c>
      <c r="G565" s="250" t="s">
        <v>590</v>
      </c>
      <c r="H565" s="2" t="s">
        <v>16</v>
      </c>
      <c r="I565" s="543">
        <v>4787</v>
      </c>
    </row>
    <row r="566" spans="1:9" ht="15.75" x14ac:dyDescent="0.25">
      <c r="A566" s="62" t="s">
        <v>40</v>
      </c>
      <c r="B566" s="406" t="s">
        <v>52</v>
      </c>
      <c r="C566" s="406">
        <v>10</v>
      </c>
      <c r="D566" s="2" t="s">
        <v>15</v>
      </c>
      <c r="E566" s="248" t="s">
        <v>239</v>
      </c>
      <c r="F566" s="249" t="s">
        <v>10</v>
      </c>
      <c r="G566" s="250" t="s">
        <v>590</v>
      </c>
      <c r="H566" s="2" t="s">
        <v>39</v>
      </c>
      <c r="I566" s="543">
        <v>1015213</v>
      </c>
    </row>
    <row r="567" spans="1:9" ht="31.5" x14ac:dyDescent="0.25">
      <c r="A567" s="62" t="s">
        <v>558</v>
      </c>
      <c r="B567" s="406" t="s">
        <v>52</v>
      </c>
      <c r="C567" s="406">
        <v>10</v>
      </c>
      <c r="D567" s="2" t="s">
        <v>15</v>
      </c>
      <c r="E567" s="248" t="s">
        <v>239</v>
      </c>
      <c r="F567" s="249" t="s">
        <v>10</v>
      </c>
      <c r="G567" s="250" t="s">
        <v>559</v>
      </c>
      <c r="H567" s="2"/>
      <c r="I567" s="541">
        <f>SUM(I568)</f>
        <v>69734</v>
      </c>
    </row>
    <row r="568" spans="1:9" ht="15.75" x14ac:dyDescent="0.25">
      <c r="A568" s="62" t="s">
        <v>40</v>
      </c>
      <c r="B568" s="406" t="s">
        <v>52</v>
      </c>
      <c r="C568" s="406">
        <v>10</v>
      </c>
      <c r="D568" s="2" t="s">
        <v>15</v>
      </c>
      <c r="E568" s="248" t="s">
        <v>239</v>
      </c>
      <c r="F568" s="249" t="s">
        <v>10</v>
      </c>
      <c r="G568" s="250" t="s">
        <v>559</v>
      </c>
      <c r="H568" s="2" t="s">
        <v>39</v>
      </c>
      <c r="I568" s="543">
        <v>69734</v>
      </c>
    </row>
    <row r="569" spans="1:9" ht="15.75" x14ac:dyDescent="0.25">
      <c r="A569" s="62" t="s">
        <v>564</v>
      </c>
      <c r="B569" s="406" t="s">
        <v>52</v>
      </c>
      <c r="C569" s="406">
        <v>10</v>
      </c>
      <c r="D569" s="2" t="s">
        <v>15</v>
      </c>
      <c r="E569" s="248" t="s">
        <v>239</v>
      </c>
      <c r="F569" s="249" t="s">
        <v>12</v>
      </c>
      <c r="G569" s="250" t="s">
        <v>488</v>
      </c>
      <c r="H569" s="2"/>
      <c r="I569" s="541">
        <f>SUM(I570+I572+I575+I577)</f>
        <v>8182740</v>
      </c>
    </row>
    <row r="570" spans="1:9" ht="31.5" x14ac:dyDescent="0.25">
      <c r="A570" s="104" t="s">
        <v>696</v>
      </c>
      <c r="B570" s="406" t="s">
        <v>52</v>
      </c>
      <c r="C570" s="406">
        <v>10</v>
      </c>
      <c r="D570" s="2" t="s">
        <v>15</v>
      </c>
      <c r="E570" s="248" t="s">
        <v>239</v>
      </c>
      <c r="F570" s="249" t="s">
        <v>12</v>
      </c>
      <c r="G570" s="250" t="s">
        <v>695</v>
      </c>
      <c r="H570" s="2"/>
      <c r="I570" s="541">
        <f>SUM(I571)</f>
        <v>12089</v>
      </c>
    </row>
    <row r="571" spans="1:9" ht="15.75" x14ac:dyDescent="0.25">
      <c r="A571" s="62" t="s">
        <v>40</v>
      </c>
      <c r="B571" s="406" t="s">
        <v>52</v>
      </c>
      <c r="C571" s="406">
        <v>10</v>
      </c>
      <c r="D571" s="2" t="s">
        <v>15</v>
      </c>
      <c r="E571" s="248" t="s">
        <v>239</v>
      </c>
      <c r="F571" s="249" t="s">
        <v>12</v>
      </c>
      <c r="G571" s="250" t="s">
        <v>695</v>
      </c>
      <c r="H571" s="2" t="s">
        <v>39</v>
      </c>
      <c r="I571" s="543">
        <v>12089</v>
      </c>
    </row>
    <row r="572" spans="1:9" ht="63" customHeight="1" x14ac:dyDescent="0.25">
      <c r="A572" s="62" t="s">
        <v>108</v>
      </c>
      <c r="B572" s="406" t="s">
        <v>52</v>
      </c>
      <c r="C572" s="406">
        <v>10</v>
      </c>
      <c r="D572" s="2" t="s">
        <v>15</v>
      </c>
      <c r="E572" s="248" t="s">
        <v>239</v>
      </c>
      <c r="F572" s="249" t="s">
        <v>12</v>
      </c>
      <c r="G572" s="250" t="s">
        <v>590</v>
      </c>
      <c r="H572" s="2"/>
      <c r="I572" s="541">
        <f>SUM(I573:I574)</f>
        <v>8091090</v>
      </c>
    </row>
    <row r="573" spans="1:9" ht="31.5" x14ac:dyDescent="0.25">
      <c r="A573" s="114" t="s">
        <v>673</v>
      </c>
      <c r="B573" s="6" t="s">
        <v>52</v>
      </c>
      <c r="C573" s="406">
        <v>10</v>
      </c>
      <c r="D573" s="2" t="s">
        <v>15</v>
      </c>
      <c r="E573" s="248" t="s">
        <v>239</v>
      </c>
      <c r="F573" s="249" t="s">
        <v>12</v>
      </c>
      <c r="G573" s="250" t="s">
        <v>590</v>
      </c>
      <c r="H573" s="2" t="s">
        <v>16</v>
      </c>
      <c r="I573" s="543">
        <v>31737</v>
      </c>
    </row>
    <row r="574" spans="1:9" ht="15.75" x14ac:dyDescent="0.25">
      <c r="A574" s="62" t="s">
        <v>40</v>
      </c>
      <c r="B574" s="406" t="s">
        <v>52</v>
      </c>
      <c r="C574" s="406">
        <v>10</v>
      </c>
      <c r="D574" s="2" t="s">
        <v>15</v>
      </c>
      <c r="E574" s="248" t="s">
        <v>239</v>
      </c>
      <c r="F574" s="249" t="s">
        <v>12</v>
      </c>
      <c r="G574" s="250" t="s">
        <v>590</v>
      </c>
      <c r="H574" s="2" t="s">
        <v>39</v>
      </c>
      <c r="I574" s="543">
        <v>8059353</v>
      </c>
    </row>
    <row r="575" spans="1:9" ht="31.5" x14ac:dyDescent="0.25">
      <c r="A575" s="62" t="s">
        <v>558</v>
      </c>
      <c r="B575" s="406" t="s">
        <v>52</v>
      </c>
      <c r="C575" s="406">
        <v>10</v>
      </c>
      <c r="D575" s="2" t="s">
        <v>15</v>
      </c>
      <c r="E575" s="248" t="s">
        <v>239</v>
      </c>
      <c r="F575" s="249" t="s">
        <v>12</v>
      </c>
      <c r="G575" s="250" t="s">
        <v>559</v>
      </c>
      <c r="H575" s="2"/>
      <c r="I575" s="541">
        <f>SUM(I576)</f>
        <v>79561</v>
      </c>
    </row>
    <row r="576" spans="1:9" ht="15.75" x14ac:dyDescent="0.25">
      <c r="A576" s="62" t="s">
        <v>40</v>
      </c>
      <c r="B576" s="406" t="s">
        <v>52</v>
      </c>
      <c r="C576" s="406">
        <v>10</v>
      </c>
      <c r="D576" s="2" t="s">
        <v>15</v>
      </c>
      <c r="E576" s="248" t="s">
        <v>239</v>
      </c>
      <c r="F576" s="249" t="s">
        <v>12</v>
      </c>
      <c r="G576" s="250" t="s">
        <v>559</v>
      </c>
      <c r="H576" s="2" t="s">
        <v>39</v>
      </c>
      <c r="I576" s="543">
        <v>79561</v>
      </c>
    </row>
    <row r="577" spans="1:9" ht="31.5" hidden="1" x14ac:dyDescent="0.25">
      <c r="A577" s="505" t="s">
        <v>990</v>
      </c>
      <c r="B577" s="406" t="s">
        <v>52</v>
      </c>
      <c r="C577" s="406">
        <v>10</v>
      </c>
      <c r="D577" s="2" t="s">
        <v>15</v>
      </c>
      <c r="E577" s="248" t="s">
        <v>239</v>
      </c>
      <c r="F577" s="249" t="s">
        <v>12</v>
      </c>
      <c r="G577" s="289" t="s">
        <v>989</v>
      </c>
      <c r="H577" s="2"/>
      <c r="I577" s="541">
        <f>SUM(I578)</f>
        <v>0</v>
      </c>
    </row>
    <row r="578" spans="1:9" ht="15.75" hidden="1" x14ac:dyDescent="0.25">
      <c r="A578" s="62" t="s">
        <v>40</v>
      </c>
      <c r="B578" s="406" t="s">
        <v>52</v>
      </c>
      <c r="C578" s="406">
        <v>10</v>
      </c>
      <c r="D578" s="2" t="s">
        <v>15</v>
      </c>
      <c r="E578" s="248" t="s">
        <v>239</v>
      </c>
      <c r="F578" s="249" t="s">
        <v>12</v>
      </c>
      <c r="G578" s="289" t="s">
        <v>989</v>
      </c>
      <c r="H578" s="2" t="s">
        <v>39</v>
      </c>
      <c r="I578" s="543"/>
    </row>
    <row r="579" spans="1:9" ht="49.5" customHeight="1" x14ac:dyDescent="0.25">
      <c r="A579" s="62" t="s">
        <v>160</v>
      </c>
      <c r="B579" s="406" t="s">
        <v>52</v>
      </c>
      <c r="C579" s="406">
        <v>10</v>
      </c>
      <c r="D579" s="2" t="s">
        <v>15</v>
      </c>
      <c r="E579" s="248" t="s">
        <v>240</v>
      </c>
      <c r="F579" s="249" t="s">
        <v>487</v>
      </c>
      <c r="G579" s="250" t="s">
        <v>488</v>
      </c>
      <c r="H579" s="2"/>
      <c r="I579" s="541">
        <f>SUM(I580)</f>
        <v>151424</v>
      </c>
    </row>
    <row r="580" spans="1:9" ht="31.5" x14ac:dyDescent="0.25">
      <c r="A580" s="62" t="s">
        <v>568</v>
      </c>
      <c r="B580" s="406" t="s">
        <v>52</v>
      </c>
      <c r="C580" s="406">
        <v>10</v>
      </c>
      <c r="D580" s="2" t="s">
        <v>15</v>
      </c>
      <c r="E580" s="248" t="s">
        <v>240</v>
      </c>
      <c r="F580" s="249" t="s">
        <v>10</v>
      </c>
      <c r="G580" s="250" t="s">
        <v>488</v>
      </c>
      <c r="H580" s="2"/>
      <c r="I580" s="541">
        <f>SUM(I581+I583+I586)</f>
        <v>151424</v>
      </c>
    </row>
    <row r="581" spans="1:9" ht="31.5" x14ac:dyDescent="0.25">
      <c r="A581" s="104" t="s">
        <v>696</v>
      </c>
      <c r="B581" s="406" t="s">
        <v>52</v>
      </c>
      <c r="C581" s="406">
        <v>10</v>
      </c>
      <c r="D581" s="2" t="s">
        <v>15</v>
      </c>
      <c r="E581" s="248" t="s">
        <v>240</v>
      </c>
      <c r="F581" s="249" t="s">
        <v>10</v>
      </c>
      <c r="G581" s="250" t="s">
        <v>695</v>
      </c>
      <c r="H581" s="2"/>
      <c r="I581" s="541">
        <f>SUM(I582)</f>
        <v>3700</v>
      </c>
    </row>
    <row r="582" spans="1:9" ht="15.75" x14ac:dyDescent="0.25">
      <c r="A582" s="62" t="s">
        <v>40</v>
      </c>
      <c r="B582" s="406" t="s">
        <v>52</v>
      </c>
      <c r="C582" s="406">
        <v>10</v>
      </c>
      <c r="D582" s="2" t="s">
        <v>15</v>
      </c>
      <c r="E582" s="248" t="s">
        <v>240</v>
      </c>
      <c r="F582" s="249" t="s">
        <v>10</v>
      </c>
      <c r="G582" s="250" t="s">
        <v>695</v>
      </c>
      <c r="H582" s="2" t="s">
        <v>39</v>
      </c>
      <c r="I582" s="543">
        <v>3700</v>
      </c>
    </row>
    <row r="583" spans="1:9" ht="65.25" customHeight="1" x14ac:dyDescent="0.25">
      <c r="A583" s="62" t="s">
        <v>108</v>
      </c>
      <c r="B583" s="406" t="s">
        <v>52</v>
      </c>
      <c r="C583" s="406">
        <v>10</v>
      </c>
      <c r="D583" s="2" t="s">
        <v>15</v>
      </c>
      <c r="E583" s="248" t="s">
        <v>240</v>
      </c>
      <c r="F583" s="339" t="s">
        <v>10</v>
      </c>
      <c r="G583" s="250" t="s">
        <v>590</v>
      </c>
      <c r="H583" s="2"/>
      <c r="I583" s="541">
        <f>SUM(I584:I585)</f>
        <v>125300</v>
      </c>
    </row>
    <row r="584" spans="1:9" ht="18" hidden="1" customHeight="1" x14ac:dyDescent="0.25">
      <c r="A584" s="114" t="s">
        <v>673</v>
      </c>
      <c r="B584" s="6" t="s">
        <v>52</v>
      </c>
      <c r="C584" s="406">
        <v>10</v>
      </c>
      <c r="D584" s="2" t="s">
        <v>15</v>
      </c>
      <c r="E584" s="120" t="s">
        <v>240</v>
      </c>
      <c r="F584" s="341" t="s">
        <v>10</v>
      </c>
      <c r="G584" s="338" t="s">
        <v>590</v>
      </c>
      <c r="H584" s="2" t="s">
        <v>16</v>
      </c>
      <c r="I584" s="543"/>
    </row>
    <row r="585" spans="1:9" ht="15.75" x14ac:dyDescent="0.25">
      <c r="A585" s="62" t="s">
        <v>40</v>
      </c>
      <c r="B585" s="406" t="s">
        <v>52</v>
      </c>
      <c r="C585" s="406">
        <v>10</v>
      </c>
      <c r="D585" s="2" t="s">
        <v>15</v>
      </c>
      <c r="E585" s="248" t="s">
        <v>240</v>
      </c>
      <c r="F585" s="340" t="s">
        <v>10</v>
      </c>
      <c r="G585" s="250" t="s">
        <v>590</v>
      </c>
      <c r="H585" s="2" t="s">
        <v>39</v>
      </c>
      <c r="I585" s="543">
        <v>125300</v>
      </c>
    </row>
    <row r="586" spans="1:9" ht="31.5" x14ac:dyDescent="0.25">
      <c r="A586" s="62" t="s">
        <v>558</v>
      </c>
      <c r="B586" s="406" t="s">
        <v>52</v>
      </c>
      <c r="C586" s="406">
        <v>10</v>
      </c>
      <c r="D586" s="2" t="s">
        <v>15</v>
      </c>
      <c r="E586" s="248" t="s">
        <v>240</v>
      </c>
      <c r="F586" s="249" t="s">
        <v>10</v>
      </c>
      <c r="G586" s="250" t="s">
        <v>559</v>
      </c>
      <c r="H586" s="2"/>
      <c r="I586" s="541">
        <f>SUM(I587)</f>
        <v>22424</v>
      </c>
    </row>
    <row r="587" spans="1:9" ht="15.75" x14ac:dyDescent="0.25">
      <c r="A587" s="62" t="s">
        <v>40</v>
      </c>
      <c r="B587" s="406" t="s">
        <v>52</v>
      </c>
      <c r="C587" s="406">
        <v>10</v>
      </c>
      <c r="D587" s="2" t="s">
        <v>15</v>
      </c>
      <c r="E587" s="248" t="s">
        <v>240</v>
      </c>
      <c r="F587" s="249" t="s">
        <v>10</v>
      </c>
      <c r="G587" s="250" t="s">
        <v>559</v>
      </c>
      <c r="H587" s="2" t="s">
        <v>39</v>
      </c>
      <c r="I587" s="543">
        <v>22424</v>
      </c>
    </row>
    <row r="588" spans="1:9" ht="15.75" x14ac:dyDescent="0.25">
      <c r="A588" s="113" t="s">
        <v>42</v>
      </c>
      <c r="B588" s="26" t="s">
        <v>52</v>
      </c>
      <c r="C588" s="26">
        <v>10</v>
      </c>
      <c r="D588" s="22" t="s">
        <v>20</v>
      </c>
      <c r="E588" s="296"/>
      <c r="F588" s="297"/>
      <c r="G588" s="298"/>
      <c r="H588" s="22"/>
      <c r="I588" s="539">
        <f>SUM(I589)</f>
        <v>1411837</v>
      </c>
    </row>
    <row r="589" spans="1:9" ht="31.5" x14ac:dyDescent="0.25">
      <c r="A589" s="105" t="s">
        <v>178</v>
      </c>
      <c r="B589" s="30" t="s">
        <v>52</v>
      </c>
      <c r="C589" s="30">
        <v>10</v>
      </c>
      <c r="D589" s="28" t="s">
        <v>20</v>
      </c>
      <c r="E589" s="245" t="s">
        <v>552</v>
      </c>
      <c r="F589" s="246" t="s">
        <v>487</v>
      </c>
      <c r="G589" s="247" t="s">
        <v>488</v>
      </c>
      <c r="H589" s="28"/>
      <c r="I589" s="540">
        <f>SUM(I590)</f>
        <v>1411837</v>
      </c>
    </row>
    <row r="590" spans="1:9" ht="47.25" x14ac:dyDescent="0.25">
      <c r="A590" s="62" t="s">
        <v>179</v>
      </c>
      <c r="B590" s="406" t="s">
        <v>52</v>
      </c>
      <c r="C590" s="406">
        <v>10</v>
      </c>
      <c r="D590" s="2" t="s">
        <v>20</v>
      </c>
      <c r="E590" s="248" t="s">
        <v>239</v>
      </c>
      <c r="F590" s="249" t="s">
        <v>487</v>
      </c>
      <c r="G590" s="250" t="s">
        <v>488</v>
      </c>
      <c r="H590" s="2"/>
      <c r="I590" s="541">
        <f>SUM(I591)</f>
        <v>1411837</v>
      </c>
    </row>
    <row r="591" spans="1:9" ht="15.75" x14ac:dyDescent="0.25">
      <c r="A591" s="62" t="s">
        <v>553</v>
      </c>
      <c r="B591" s="406" t="s">
        <v>52</v>
      </c>
      <c r="C591" s="6">
        <v>10</v>
      </c>
      <c r="D591" s="2" t="s">
        <v>20</v>
      </c>
      <c r="E591" s="248" t="s">
        <v>239</v>
      </c>
      <c r="F591" s="249" t="s">
        <v>10</v>
      </c>
      <c r="G591" s="250" t="s">
        <v>488</v>
      </c>
      <c r="H591" s="2"/>
      <c r="I591" s="541">
        <f>SUM(I592)</f>
        <v>1411837</v>
      </c>
    </row>
    <row r="592" spans="1:9" ht="15.75" x14ac:dyDescent="0.25">
      <c r="A592" s="104" t="s">
        <v>180</v>
      </c>
      <c r="B592" s="406" t="s">
        <v>52</v>
      </c>
      <c r="C592" s="406">
        <v>10</v>
      </c>
      <c r="D592" s="2" t="s">
        <v>20</v>
      </c>
      <c r="E592" s="248" t="s">
        <v>239</v>
      </c>
      <c r="F592" s="249" t="s">
        <v>10</v>
      </c>
      <c r="G592" s="250" t="s">
        <v>598</v>
      </c>
      <c r="H592" s="2"/>
      <c r="I592" s="541">
        <f>SUM(I593:I594)</f>
        <v>1411837</v>
      </c>
    </row>
    <row r="593" spans="1:10" ht="31.5" hidden="1" x14ac:dyDescent="0.25">
      <c r="A593" s="114" t="s">
        <v>673</v>
      </c>
      <c r="B593" s="6" t="s">
        <v>52</v>
      </c>
      <c r="C593" s="406">
        <v>10</v>
      </c>
      <c r="D593" s="2" t="s">
        <v>20</v>
      </c>
      <c r="E593" s="248" t="s">
        <v>239</v>
      </c>
      <c r="F593" s="249" t="s">
        <v>10</v>
      </c>
      <c r="G593" s="250" t="s">
        <v>598</v>
      </c>
      <c r="H593" s="2" t="s">
        <v>16</v>
      </c>
      <c r="I593" s="543"/>
    </row>
    <row r="594" spans="1:10" ht="15.75" x14ac:dyDescent="0.25">
      <c r="A594" s="62" t="s">
        <v>40</v>
      </c>
      <c r="B594" s="406" t="s">
        <v>52</v>
      </c>
      <c r="C594" s="406">
        <v>10</v>
      </c>
      <c r="D594" s="2" t="s">
        <v>20</v>
      </c>
      <c r="E594" s="248" t="s">
        <v>239</v>
      </c>
      <c r="F594" s="249" t="s">
        <v>10</v>
      </c>
      <c r="G594" s="250" t="s">
        <v>598</v>
      </c>
      <c r="H594" s="2" t="s">
        <v>39</v>
      </c>
      <c r="I594" s="543">
        <v>1411837</v>
      </c>
    </row>
    <row r="595" spans="1:10" s="37" customFormat="1" ht="31.5" x14ac:dyDescent="0.25">
      <c r="A595" s="570" t="s">
        <v>58</v>
      </c>
      <c r="B595" s="571" t="s">
        <v>59</v>
      </c>
      <c r="C595" s="564"/>
      <c r="D595" s="565"/>
      <c r="E595" s="566"/>
      <c r="F595" s="567"/>
      <c r="G595" s="568"/>
      <c r="H595" s="569"/>
      <c r="I595" s="556">
        <f>SUM(I596+I603+I636+I701+I719)</f>
        <v>36353216</v>
      </c>
    </row>
    <row r="596" spans="1:10" s="37" customFormat="1" ht="15.75" x14ac:dyDescent="0.25">
      <c r="A596" s="314" t="s">
        <v>9</v>
      </c>
      <c r="B596" s="334" t="s">
        <v>59</v>
      </c>
      <c r="C596" s="15" t="s">
        <v>10</v>
      </c>
      <c r="D596" s="15"/>
      <c r="E596" s="328"/>
      <c r="F596" s="329"/>
      <c r="G596" s="330"/>
      <c r="H596" s="15"/>
      <c r="I596" s="538">
        <f t="shared" ref="I596:I601" si="1">SUM(I597)</f>
        <v>51136</v>
      </c>
    </row>
    <row r="597" spans="1:10" s="37" customFormat="1" ht="15.75" x14ac:dyDescent="0.25">
      <c r="A597" s="100" t="s">
        <v>23</v>
      </c>
      <c r="B597" s="26" t="s">
        <v>59</v>
      </c>
      <c r="C597" s="22" t="s">
        <v>10</v>
      </c>
      <c r="D597" s="26">
        <v>13</v>
      </c>
      <c r="E597" s="101"/>
      <c r="F597" s="325"/>
      <c r="G597" s="326"/>
      <c r="H597" s="22"/>
      <c r="I597" s="539">
        <f t="shared" si="1"/>
        <v>51136</v>
      </c>
    </row>
    <row r="598" spans="1:10" ht="31.5" x14ac:dyDescent="0.25">
      <c r="A598" s="27" t="s">
        <v>164</v>
      </c>
      <c r="B598" s="30" t="s">
        <v>59</v>
      </c>
      <c r="C598" s="28" t="s">
        <v>10</v>
      </c>
      <c r="D598" s="30">
        <v>13</v>
      </c>
      <c r="E598" s="245" t="s">
        <v>245</v>
      </c>
      <c r="F598" s="246" t="s">
        <v>487</v>
      </c>
      <c r="G598" s="247" t="s">
        <v>488</v>
      </c>
      <c r="H598" s="31"/>
      <c r="I598" s="540">
        <f t="shared" si="1"/>
        <v>51136</v>
      </c>
    </row>
    <row r="599" spans="1:10" ht="32.25" customHeight="1" x14ac:dyDescent="0.25">
      <c r="A599" s="3" t="s">
        <v>172</v>
      </c>
      <c r="B599" s="406" t="s">
        <v>59</v>
      </c>
      <c r="C599" s="2" t="s">
        <v>10</v>
      </c>
      <c r="D599" s="2">
        <v>13</v>
      </c>
      <c r="E599" s="248" t="s">
        <v>578</v>
      </c>
      <c r="F599" s="249" t="s">
        <v>487</v>
      </c>
      <c r="G599" s="250" t="s">
        <v>488</v>
      </c>
      <c r="H599" s="2"/>
      <c r="I599" s="541">
        <f t="shared" si="1"/>
        <v>51136</v>
      </c>
    </row>
    <row r="600" spans="1:10" ht="15.75" x14ac:dyDescent="0.25">
      <c r="A600" s="70" t="s">
        <v>903</v>
      </c>
      <c r="B600" s="321" t="s">
        <v>59</v>
      </c>
      <c r="C600" s="2" t="s">
        <v>10</v>
      </c>
      <c r="D600" s="2">
        <v>13</v>
      </c>
      <c r="E600" s="248" t="s">
        <v>249</v>
      </c>
      <c r="F600" s="249" t="s">
        <v>12</v>
      </c>
      <c r="G600" s="250" t="s">
        <v>488</v>
      </c>
      <c r="H600" s="2"/>
      <c r="I600" s="541">
        <f t="shared" si="1"/>
        <v>51136</v>
      </c>
      <c r="J600" s="307"/>
    </row>
    <row r="601" spans="1:10" ht="31.5" x14ac:dyDescent="0.25">
      <c r="A601" s="114" t="s">
        <v>550</v>
      </c>
      <c r="B601" s="6" t="s">
        <v>59</v>
      </c>
      <c r="C601" s="2" t="s">
        <v>10</v>
      </c>
      <c r="D601" s="2">
        <v>13</v>
      </c>
      <c r="E601" s="248" t="s">
        <v>249</v>
      </c>
      <c r="F601" s="249" t="s">
        <v>12</v>
      </c>
      <c r="G601" s="268" t="s">
        <v>549</v>
      </c>
      <c r="H601" s="2"/>
      <c r="I601" s="541">
        <f t="shared" si="1"/>
        <v>51136</v>
      </c>
    </row>
    <row r="602" spans="1:10" ht="16.5" customHeight="1" x14ac:dyDescent="0.25">
      <c r="A602" s="92" t="s">
        <v>21</v>
      </c>
      <c r="B602" s="6" t="s">
        <v>59</v>
      </c>
      <c r="C602" s="2" t="s">
        <v>10</v>
      </c>
      <c r="D602" s="2">
        <v>13</v>
      </c>
      <c r="E602" s="248" t="s">
        <v>249</v>
      </c>
      <c r="F602" s="249" t="s">
        <v>12</v>
      </c>
      <c r="G602" s="268" t="s">
        <v>549</v>
      </c>
      <c r="H602" s="2" t="s">
        <v>70</v>
      </c>
      <c r="I602" s="543">
        <v>51136</v>
      </c>
    </row>
    <row r="603" spans="1:10" s="37" customFormat="1" ht="15.75" x14ac:dyDescent="0.25">
      <c r="A603" s="313" t="s">
        <v>27</v>
      </c>
      <c r="B603" s="19" t="s">
        <v>59</v>
      </c>
      <c r="C603" s="15" t="s">
        <v>29</v>
      </c>
      <c r="D603" s="19"/>
      <c r="E603" s="278"/>
      <c r="F603" s="279"/>
      <c r="G603" s="280"/>
      <c r="H603" s="15"/>
      <c r="I603" s="538">
        <f>SUM(I604+I617)</f>
        <v>7318545</v>
      </c>
    </row>
    <row r="604" spans="1:10" s="37" customFormat="1" ht="15.75" x14ac:dyDescent="0.25">
      <c r="A604" s="100" t="s">
        <v>905</v>
      </c>
      <c r="B604" s="26" t="s">
        <v>59</v>
      </c>
      <c r="C604" s="22" t="s">
        <v>29</v>
      </c>
      <c r="D604" s="22" t="s">
        <v>15</v>
      </c>
      <c r="E604" s="242"/>
      <c r="F604" s="243"/>
      <c r="G604" s="244"/>
      <c r="H604" s="22"/>
      <c r="I604" s="539">
        <f>SUM(I605+I612)</f>
        <v>6567531</v>
      </c>
    </row>
    <row r="605" spans="1:10" s="37" customFormat="1" ht="31.5" x14ac:dyDescent="0.25">
      <c r="A605" s="102" t="s">
        <v>164</v>
      </c>
      <c r="B605" s="123" t="s">
        <v>59</v>
      </c>
      <c r="C605" s="28" t="s">
        <v>29</v>
      </c>
      <c r="D605" s="28" t="s">
        <v>15</v>
      </c>
      <c r="E605" s="245" t="s">
        <v>245</v>
      </c>
      <c r="F605" s="246" t="s">
        <v>487</v>
      </c>
      <c r="G605" s="247" t="s">
        <v>488</v>
      </c>
      <c r="H605" s="28"/>
      <c r="I605" s="540">
        <f>SUM(I606)</f>
        <v>6531531</v>
      </c>
    </row>
    <row r="606" spans="1:10" s="37" customFormat="1" ht="51.75" customHeight="1" x14ac:dyDescent="0.25">
      <c r="A606" s="62" t="s">
        <v>165</v>
      </c>
      <c r="B606" s="131" t="s">
        <v>59</v>
      </c>
      <c r="C606" s="44" t="s">
        <v>29</v>
      </c>
      <c r="D606" s="44" t="s">
        <v>15</v>
      </c>
      <c r="E606" s="287" t="s">
        <v>246</v>
      </c>
      <c r="F606" s="288" t="s">
        <v>487</v>
      </c>
      <c r="G606" s="289" t="s">
        <v>488</v>
      </c>
      <c r="H606" s="44"/>
      <c r="I606" s="541">
        <f>SUM(I607)</f>
        <v>6531531</v>
      </c>
    </row>
    <row r="607" spans="1:10" s="37" customFormat="1" ht="47.25" x14ac:dyDescent="0.25">
      <c r="A607" s="62" t="s">
        <v>567</v>
      </c>
      <c r="B607" s="131" t="s">
        <v>59</v>
      </c>
      <c r="C607" s="44" t="s">
        <v>29</v>
      </c>
      <c r="D607" s="44" t="s">
        <v>15</v>
      </c>
      <c r="E607" s="287" t="s">
        <v>246</v>
      </c>
      <c r="F607" s="288" t="s">
        <v>10</v>
      </c>
      <c r="G607" s="289" t="s">
        <v>488</v>
      </c>
      <c r="H607" s="44"/>
      <c r="I607" s="541">
        <f>SUM(I608)</f>
        <v>6531531</v>
      </c>
    </row>
    <row r="608" spans="1:10" s="37" customFormat="1" ht="31.5" x14ac:dyDescent="0.25">
      <c r="A608" s="62" t="s">
        <v>96</v>
      </c>
      <c r="B608" s="131" t="s">
        <v>59</v>
      </c>
      <c r="C608" s="44" t="s">
        <v>29</v>
      </c>
      <c r="D608" s="44" t="s">
        <v>15</v>
      </c>
      <c r="E608" s="287" t="s">
        <v>246</v>
      </c>
      <c r="F608" s="288" t="s">
        <v>10</v>
      </c>
      <c r="G608" s="289" t="s">
        <v>520</v>
      </c>
      <c r="H608" s="44"/>
      <c r="I608" s="541">
        <f>SUM(I609:I611)</f>
        <v>6531531</v>
      </c>
    </row>
    <row r="609" spans="1:9" s="37" customFormat="1" ht="63" x14ac:dyDescent="0.25">
      <c r="A609" s="104" t="s">
        <v>86</v>
      </c>
      <c r="B609" s="131" t="s">
        <v>59</v>
      </c>
      <c r="C609" s="44" t="s">
        <v>29</v>
      </c>
      <c r="D609" s="44" t="s">
        <v>15</v>
      </c>
      <c r="E609" s="287" t="s">
        <v>246</v>
      </c>
      <c r="F609" s="288" t="s">
        <v>10</v>
      </c>
      <c r="G609" s="289" t="s">
        <v>520</v>
      </c>
      <c r="H609" s="44" t="s">
        <v>13</v>
      </c>
      <c r="I609" s="543">
        <v>6054240</v>
      </c>
    </row>
    <row r="610" spans="1:9" s="37" customFormat="1" ht="31.5" x14ac:dyDescent="0.25">
      <c r="A610" s="114" t="s">
        <v>673</v>
      </c>
      <c r="B610" s="6" t="s">
        <v>59</v>
      </c>
      <c r="C610" s="44" t="s">
        <v>29</v>
      </c>
      <c r="D610" s="44" t="s">
        <v>15</v>
      </c>
      <c r="E610" s="290" t="s">
        <v>246</v>
      </c>
      <c r="F610" s="291" t="s">
        <v>10</v>
      </c>
      <c r="G610" s="292" t="s">
        <v>520</v>
      </c>
      <c r="H610" s="2" t="s">
        <v>16</v>
      </c>
      <c r="I610" s="542">
        <v>470400</v>
      </c>
    </row>
    <row r="611" spans="1:9" s="37" customFormat="1" ht="15.75" x14ac:dyDescent="0.25">
      <c r="A611" s="62" t="s">
        <v>18</v>
      </c>
      <c r="B611" s="131" t="s">
        <v>59</v>
      </c>
      <c r="C611" s="44" t="s">
        <v>29</v>
      </c>
      <c r="D611" s="44" t="s">
        <v>15</v>
      </c>
      <c r="E611" s="290" t="s">
        <v>246</v>
      </c>
      <c r="F611" s="291" t="s">
        <v>10</v>
      </c>
      <c r="G611" s="292" t="s">
        <v>520</v>
      </c>
      <c r="H611" s="2" t="s">
        <v>17</v>
      </c>
      <c r="I611" s="542">
        <v>6891</v>
      </c>
    </row>
    <row r="612" spans="1:9" s="37" customFormat="1" ht="63" x14ac:dyDescent="0.25">
      <c r="A612" s="105" t="s">
        <v>142</v>
      </c>
      <c r="B612" s="30" t="s">
        <v>59</v>
      </c>
      <c r="C612" s="28" t="s">
        <v>29</v>
      </c>
      <c r="D612" s="42" t="s">
        <v>15</v>
      </c>
      <c r="E612" s="257" t="s">
        <v>218</v>
      </c>
      <c r="F612" s="258" t="s">
        <v>487</v>
      </c>
      <c r="G612" s="259" t="s">
        <v>488</v>
      </c>
      <c r="H612" s="28"/>
      <c r="I612" s="540">
        <f>SUM(I613)</f>
        <v>36000</v>
      </c>
    </row>
    <row r="613" spans="1:9" s="37" customFormat="1" ht="110.25" x14ac:dyDescent="0.25">
      <c r="A613" s="106" t="s">
        <v>158</v>
      </c>
      <c r="B613" s="54" t="s">
        <v>59</v>
      </c>
      <c r="C613" s="2" t="s">
        <v>29</v>
      </c>
      <c r="D613" s="35" t="s">
        <v>15</v>
      </c>
      <c r="E613" s="290" t="s">
        <v>220</v>
      </c>
      <c r="F613" s="291" t="s">
        <v>487</v>
      </c>
      <c r="G613" s="292" t="s">
        <v>488</v>
      </c>
      <c r="H613" s="2"/>
      <c r="I613" s="541">
        <f>SUM(I614)</f>
        <v>36000</v>
      </c>
    </row>
    <row r="614" spans="1:9" s="37" customFormat="1" ht="47.25" x14ac:dyDescent="0.25">
      <c r="A614" s="106" t="s">
        <v>507</v>
      </c>
      <c r="B614" s="54" t="s">
        <v>59</v>
      </c>
      <c r="C614" s="2" t="s">
        <v>29</v>
      </c>
      <c r="D614" s="35" t="s">
        <v>15</v>
      </c>
      <c r="E614" s="290" t="s">
        <v>220</v>
      </c>
      <c r="F614" s="291" t="s">
        <v>10</v>
      </c>
      <c r="G614" s="292" t="s">
        <v>488</v>
      </c>
      <c r="H614" s="2"/>
      <c r="I614" s="541">
        <f>SUM(I615)</f>
        <v>36000</v>
      </c>
    </row>
    <row r="615" spans="1:9" s="37" customFormat="1" ht="31.5" x14ac:dyDescent="0.25">
      <c r="A615" s="62" t="s">
        <v>111</v>
      </c>
      <c r="B615" s="406" t="s">
        <v>59</v>
      </c>
      <c r="C615" s="2" t="s">
        <v>29</v>
      </c>
      <c r="D615" s="35" t="s">
        <v>15</v>
      </c>
      <c r="E615" s="290" t="s">
        <v>220</v>
      </c>
      <c r="F615" s="291" t="s">
        <v>10</v>
      </c>
      <c r="G615" s="292" t="s">
        <v>508</v>
      </c>
      <c r="H615" s="2"/>
      <c r="I615" s="541">
        <f>SUM(I616)</f>
        <v>36000</v>
      </c>
    </row>
    <row r="616" spans="1:9" s="37" customFormat="1" ht="31.5" x14ac:dyDescent="0.25">
      <c r="A616" s="114" t="s">
        <v>673</v>
      </c>
      <c r="B616" s="6" t="s">
        <v>59</v>
      </c>
      <c r="C616" s="2" t="s">
        <v>29</v>
      </c>
      <c r="D616" s="35" t="s">
        <v>15</v>
      </c>
      <c r="E616" s="290" t="s">
        <v>220</v>
      </c>
      <c r="F616" s="291" t="s">
        <v>10</v>
      </c>
      <c r="G616" s="292" t="s">
        <v>508</v>
      </c>
      <c r="H616" s="2" t="s">
        <v>16</v>
      </c>
      <c r="I616" s="542">
        <v>36000</v>
      </c>
    </row>
    <row r="617" spans="1:9" s="37" customFormat="1" ht="15.75" x14ac:dyDescent="0.25">
      <c r="A617" s="113" t="s">
        <v>935</v>
      </c>
      <c r="B617" s="26" t="s">
        <v>59</v>
      </c>
      <c r="C617" s="22" t="s">
        <v>29</v>
      </c>
      <c r="D617" s="22" t="s">
        <v>29</v>
      </c>
      <c r="E617" s="242"/>
      <c r="F617" s="243"/>
      <c r="G617" s="244"/>
      <c r="H617" s="22"/>
      <c r="I617" s="547">
        <f>SUM(I618+I631)</f>
        <v>751014</v>
      </c>
    </row>
    <row r="618" spans="1:9" ht="63" x14ac:dyDescent="0.25">
      <c r="A618" s="105" t="s">
        <v>166</v>
      </c>
      <c r="B618" s="30" t="s">
        <v>59</v>
      </c>
      <c r="C618" s="28" t="s">
        <v>29</v>
      </c>
      <c r="D618" s="28" t="s">
        <v>29</v>
      </c>
      <c r="E618" s="245" t="s">
        <v>569</v>
      </c>
      <c r="F618" s="246" t="s">
        <v>487</v>
      </c>
      <c r="G618" s="247" t="s">
        <v>488</v>
      </c>
      <c r="H618" s="28"/>
      <c r="I618" s="540">
        <f>SUM(I619+I623)</f>
        <v>726014</v>
      </c>
    </row>
    <row r="619" spans="1:9" ht="81" customHeight="1" x14ac:dyDescent="0.25">
      <c r="A619" s="109" t="s">
        <v>167</v>
      </c>
      <c r="B619" s="54" t="s">
        <v>59</v>
      </c>
      <c r="C619" s="44" t="s">
        <v>29</v>
      </c>
      <c r="D619" s="44" t="s">
        <v>29</v>
      </c>
      <c r="E619" s="287" t="s">
        <v>247</v>
      </c>
      <c r="F619" s="288" t="s">
        <v>487</v>
      </c>
      <c r="G619" s="289" t="s">
        <v>488</v>
      </c>
      <c r="H619" s="44"/>
      <c r="I619" s="541">
        <f>SUM(I620)</f>
        <v>148000</v>
      </c>
    </row>
    <row r="620" spans="1:9" ht="31.5" x14ac:dyDescent="0.25">
      <c r="A620" s="109" t="s">
        <v>570</v>
      </c>
      <c r="B620" s="54" t="s">
        <v>59</v>
      </c>
      <c r="C620" s="44" t="s">
        <v>29</v>
      </c>
      <c r="D620" s="44" t="s">
        <v>29</v>
      </c>
      <c r="E620" s="287" t="s">
        <v>247</v>
      </c>
      <c r="F620" s="288" t="s">
        <v>10</v>
      </c>
      <c r="G620" s="289" t="s">
        <v>488</v>
      </c>
      <c r="H620" s="44"/>
      <c r="I620" s="541">
        <f>SUM(I621)</f>
        <v>148000</v>
      </c>
    </row>
    <row r="621" spans="1:9" ht="15.75" x14ac:dyDescent="0.25">
      <c r="A621" s="62" t="s">
        <v>97</v>
      </c>
      <c r="B621" s="406" t="s">
        <v>59</v>
      </c>
      <c r="C621" s="44" t="s">
        <v>29</v>
      </c>
      <c r="D621" s="44" t="s">
        <v>29</v>
      </c>
      <c r="E621" s="287" t="s">
        <v>247</v>
      </c>
      <c r="F621" s="288" t="s">
        <v>10</v>
      </c>
      <c r="G621" s="289" t="s">
        <v>571</v>
      </c>
      <c r="H621" s="44"/>
      <c r="I621" s="541">
        <f>SUM(I622)</f>
        <v>148000</v>
      </c>
    </row>
    <row r="622" spans="1:9" ht="31.5" x14ac:dyDescent="0.25">
      <c r="A622" s="114" t="s">
        <v>673</v>
      </c>
      <c r="B622" s="6" t="s">
        <v>59</v>
      </c>
      <c r="C622" s="44" t="s">
        <v>29</v>
      </c>
      <c r="D622" s="44" t="s">
        <v>29</v>
      </c>
      <c r="E622" s="287" t="s">
        <v>247</v>
      </c>
      <c r="F622" s="288" t="s">
        <v>10</v>
      </c>
      <c r="G622" s="289" t="s">
        <v>571</v>
      </c>
      <c r="H622" s="44" t="s">
        <v>16</v>
      </c>
      <c r="I622" s="543">
        <v>148000</v>
      </c>
    </row>
    <row r="623" spans="1:9" ht="78.75" x14ac:dyDescent="0.25">
      <c r="A623" s="106" t="s">
        <v>168</v>
      </c>
      <c r="B623" s="54" t="s">
        <v>59</v>
      </c>
      <c r="C623" s="44" t="s">
        <v>29</v>
      </c>
      <c r="D623" s="44" t="s">
        <v>29</v>
      </c>
      <c r="E623" s="287" t="s">
        <v>243</v>
      </c>
      <c r="F623" s="288" t="s">
        <v>487</v>
      </c>
      <c r="G623" s="289" t="s">
        <v>488</v>
      </c>
      <c r="H623" s="44"/>
      <c r="I623" s="541">
        <f>SUM(I624)</f>
        <v>578014</v>
      </c>
    </row>
    <row r="624" spans="1:9" ht="31.5" x14ac:dyDescent="0.25">
      <c r="A624" s="106" t="s">
        <v>572</v>
      </c>
      <c r="B624" s="54" t="s">
        <v>59</v>
      </c>
      <c r="C624" s="44" t="s">
        <v>29</v>
      </c>
      <c r="D624" s="44" t="s">
        <v>29</v>
      </c>
      <c r="E624" s="287" t="s">
        <v>243</v>
      </c>
      <c r="F624" s="288" t="s">
        <v>10</v>
      </c>
      <c r="G624" s="127" t="s">
        <v>488</v>
      </c>
      <c r="H624" s="44"/>
      <c r="I624" s="541">
        <f>SUM(I625+I627+I629)</f>
        <v>578014</v>
      </c>
    </row>
    <row r="625" spans="1:9" ht="15.75" x14ac:dyDescent="0.25">
      <c r="A625" s="106" t="s">
        <v>701</v>
      </c>
      <c r="B625" s="54" t="s">
        <v>59</v>
      </c>
      <c r="C625" s="44" t="s">
        <v>29</v>
      </c>
      <c r="D625" s="44" t="s">
        <v>29</v>
      </c>
      <c r="E625" s="287" t="s">
        <v>243</v>
      </c>
      <c r="F625" s="288" t="s">
        <v>10</v>
      </c>
      <c r="G625" s="289" t="s">
        <v>700</v>
      </c>
      <c r="H625" s="44"/>
      <c r="I625" s="541">
        <f>SUM(I626)</f>
        <v>350919</v>
      </c>
    </row>
    <row r="626" spans="1:9" ht="15.75" x14ac:dyDescent="0.25">
      <c r="A626" s="62" t="s">
        <v>40</v>
      </c>
      <c r="B626" s="54" t="s">
        <v>59</v>
      </c>
      <c r="C626" s="44" t="s">
        <v>29</v>
      </c>
      <c r="D626" s="44" t="s">
        <v>29</v>
      </c>
      <c r="E626" s="287" t="s">
        <v>243</v>
      </c>
      <c r="F626" s="288" t="s">
        <v>10</v>
      </c>
      <c r="G626" s="289" t="s">
        <v>700</v>
      </c>
      <c r="H626" s="44" t="s">
        <v>39</v>
      </c>
      <c r="I626" s="543">
        <v>350919</v>
      </c>
    </row>
    <row r="627" spans="1:9" ht="31.5" x14ac:dyDescent="0.25">
      <c r="A627" s="104" t="s">
        <v>573</v>
      </c>
      <c r="B627" s="406" t="s">
        <v>59</v>
      </c>
      <c r="C627" s="2" t="s">
        <v>29</v>
      </c>
      <c r="D627" s="2" t="s">
        <v>29</v>
      </c>
      <c r="E627" s="287" t="s">
        <v>243</v>
      </c>
      <c r="F627" s="249" t="s">
        <v>10</v>
      </c>
      <c r="G627" s="250" t="s">
        <v>574</v>
      </c>
      <c r="H627" s="2"/>
      <c r="I627" s="541">
        <f>SUM(I628:I628)</f>
        <v>202095</v>
      </c>
    </row>
    <row r="628" spans="1:9" ht="15.75" x14ac:dyDescent="0.25">
      <c r="A628" s="62" t="s">
        <v>40</v>
      </c>
      <c r="B628" s="406" t="s">
        <v>59</v>
      </c>
      <c r="C628" s="2" t="s">
        <v>29</v>
      </c>
      <c r="D628" s="2" t="s">
        <v>29</v>
      </c>
      <c r="E628" s="287" t="s">
        <v>243</v>
      </c>
      <c r="F628" s="249" t="s">
        <v>10</v>
      </c>
      <c r="G628" s="250" t="s">
        <v>574</v>
      </c>
      <c r="H628" s="2" t="s">
        <v>39</v>
      </c>
      <c r="I628" s="543">
        <v>202095</v>
      </c>
    </row>
    <row r="629" spans="1:9" ht="15.75" x14ac:dyDescent="0.25">
      <c r="A629" s="62" t="s">
        <v>699</v>
      </c>
      <c r="B629" s="406" t="s">
        <v>59</v>
      </c>
      <c r="C629" s="2" t="s">
        <v>29</v>
      </c>
      <c r="D629" s="2" t="s">
        <v>29</v>
      </c>
      <c r="E629" s="287" t="s">
        <v>243</v>
      </c>
      <c r="F629" s="249" t="s">
        <v>10</v>
      </c>
      <c r="G629" s="250" t="s">
        <v>702</v>
      </c>
      <c r="H629" s="2"/>
      <c r="I629" s="541">
        <f>SUM(I630)</f>
        <v>25000</v>
      </c>
    </row>
    <row r="630" spans="1:9" ht="31.5" x14ac:dyDescent="0.25">
      <c r="A630" s="114" t="s">
        <v>673</v>
      </c>
      <c r="B630" s="406" t="s">
        <v>59</v>
      </c>
      <c r="C630" s="2" t="s">
        <v>29</v>
      </c>
      <c r="D630" s="2" t="s">
        <v>29</v>
      </c>
      <c r="E630" s="287" t="s">
        <v>243</v>
      </c>
      <c r="F630" s="249" t="s">
        <v>10</v>
      </c>
      <c r="G630" s="250" t="s">
        <v>702</v>
      </c>
      <c r="H630" s="2" t="s">
        <v>16</v>
      </c>
      <c r="I630" s="543">
        <v>25000</v>
      </c>
    </row>
    <row r="631" spans="1:9" s="65" customFormat="1" ht="47.25" x14ac:dyDescent="0.25">
      <c r="A631" s="105" t="s">
        <v>126</v>
      </c>
      <c r="B631" s="30" t="s">
        <v>59</v>
      </c>
      <c r="C631" s="28" t="s">
        <v>29</v>
      </c>
      <c r="D631" s="28" t="s">
        <v>29</v>
      </c>
      <c r="E631" s="245" t="s">
        <v>502</v>
      </c>
      <c r="F631" s="246" t="s">
        <v>487</v>
      </c>
      <c r="G631" s="247" t="s">
        <v>488</v>
      </c>
      <c r="H631" s="28"/>
      <c r="I631" s="540">
        <f>SUM(I632)</f>
        <v>25000</v>
      </c>
    </row>
    <row r="632" spans="1:9" s="65" customFormat="1" ht="63" x14ac:dyDescent="0.25">
      <c r="A632" s="106" t="s">
        <v>162</v>
      </c>
      <c r="B632" s="54" t="s">
        <v>59</v>
      </c>
      <c r="C632" s="35" t="s">
        <v>29</v>
      </c>
      <c r="D632" s="44" t="s">
        <v>29</v>
      </c>
      <c r="E632" s="287" t="s">
        <v>242</v>
      </c>
      <c r="F632" s="288" t="s">
        <v>487</v>
      </c>
      <c r="G632" s="289" t="s">
        <v>488</v>
      </c>
      <c r="H632" s="72"/>
      <c r="I632" s="544">
        <f>SUM(I633)</f>
        <v>25000</v>
      </c>
    </row>
    <row r="633" spans="1:9" s="65" customFormat="1" ht="31.5" x14ac:dyDescent="0.25">
      <c r="A633" s="106" t="s">
        <v>565</v>
      </c>
      <c r="B633" s="54" t="s">
        <v>59</v>
      </c>
      <c r="C633" s="35" t="s">
        <v>29</v>
      </c>
      <c r="D633" s="44" t="s">
        <v>29</v>
      </c>
      <c r="E633" s="287" t="s">
        <v>242</v>
      </c>
      <c r="F633" s="288" t="s">
        <v>10</v>
      </c>
      <c r="G633" s="289" t="s">
        <v>488</v>
      </c>
      <c r="H633" s="72"/>
      <c r="I633" s="544">
        <f>SUM(I634)</f>
        <v>25000</v>
      </c>
    </row>
    <row r="634" spans="1:9" s="37" customFormat="1" ht="31.5" x14ac:dyDescent="0.25">
      <c r="A634" s="107" t="s">
        <v>163</v>
      </c>
      <c r="B634" s="321" t="s">
        <v>59</v>
      </c>
      <c r="C634" s="35" t="s">
        <v>29</v>
      </c>
      <c r="D634" s="44" t="s">
        <v>29</v>
      </c>
      <c r="E634" s="287" t="s">
        <v>242</v>
      </c>
      <c r="F634" s="288" t="s">
        <v>10</v>
      </c>
      <c r="G634" s="289" t="s">
        <v>566</v>
      </c>
      <c r="H634" s="72"/>
      <c r="I634" s="544">
        <f>SUM(I635)</f>
        <v>25000</v>
      </c>
    </row>
    <row r="635" spans="1:9" s="37" customFormat="1" ht="31.5" x14ac:dyDescent="0.25">
      <c r="A635" s="108" t="s">
        <v>673</v>
      </c>
      <c r="B635" s="321" t="s">
        <v>59</v>
      </c>
      <c r="C635" s="44" t="s">
        <v>29</v>
      </c>
      <c r="D635" s="44" t="s">
        <v>29</v>
      </c>
      <c r="E635" s="287" t="s">
        <v>242</v>
      </c>
      <c r="F635" s="288" t="s">
        <v>10</v>
      </c>
      <c r="G635" s="289" t="s">
        <v>566</v>
      </c>
      <c r="H635" s="72" t="s">
        <v>16</v>
      </c>
      <c r="I635" s="545">
        <v>25000</v>
      </c>
    </row>
    <row r="636" spans="1:9" ht="15.75" x14ac:dyDescent="0.25">
      <c r="A636" s="117" t="s">
        <v>33</v>
      </c>
      <c r="B636" s="19" t="s">
        <v>59</v>
      </c>
      <c r="C636" s="15" t="s">
        <v>35</v>
      </c>
      <c r="D636" s="15"/>
      <c r="E636" s="239"/>
      <c r="F636" s="240"/>
      <c r="G636" s="241"/>
      <c r="H636" s="15"/>
      <c r="I636" s="538">
        <f>SUM(I637,I676)</f>
        <v>27622957</v>
      </c>
    </row>
    <row r="637" spans="1:9" ht="15.75" x14ac:dyDescent="0.25">
      <c r="A637" s="113" t="s">
        <v>34</v>
      </c>
      <c r="B637" s="26" t="s">
        <v>59</v>
      </c>
      <c r="C637" s="22" t="s">
        <v>35</v>
      </c>
      <c r="D637" s="22" t="s">
        <v>10</v>
      </c>
      <c r="E637" s="242"/>
      <c r="F637" s="243"/>
      <c r="G637" s="244"/>
      <c r="H637" s="22"/>
      <c r="I637" s="539">
        <f>SUM(I638+I664+I669+I659)</f>
        <v>20849398</v>
      </c>
    </row>
    <row r="638" spans="1:9" ht="31.5" x14ac:dyDescent="0.25">
      <c r="A638" s="102" t="s">
        <v>164</v>
      </c>
      <c r="B638" s="30" t="s">
        <v>59</v>
      </c>
      <c r="C638" s="28" t="s">
        <v>35</v>
      </c>
      <c r="D638" s="28" t="s">
        <v>10</v>
      </c>
      <c r="E638" s="245" t="s">
        <v>245</v>
      </c>
      <c r="F638" s="246" t="s">
        <v>487</v>
      </c>
      <c r="G638" s="247" t="s">
        <v>488</v>
      </c>
      <c r="H638" s="31"/>
      <c r="I638" s="540">
        <f>SUM(I639,I651)</f>
        <v>20757398</v>
      </c>
    </row>
    <row r="639" spans="1:9" ht="48" customHeight="1" x14ac:dyDescent="0.25">
      <c r="A639" s="104" t="s">
        <v>171</v>
      </c>
      <c r="B639" s="406" t="s">
        <v>59</v>
      </c>
      <c r="C639" s="2" t="s">
        <v>35</v>
      </c>
      <c r="D639" s="2" t="s">
        <v>10</v>
      </c>
      <c r="E639" s="248" t="s">
        <v>248</v>
      </c>
      <c r="F639" s="249" t="s">
        <v>487</v>
      </c>
      <c r="G639" s="250" t="s">
        <v>488</v>
      </c>
      <c r="H639" s="2"/>
      <c r="I639" s="541">
        <f>SUM(I640)</f>
        <v>10672662</v>
      </c>
    </row>
    <row r="640" spans="1:9" ht="31.5" x14ac:dyDescent="0.25">
      <c r="A640" s="104" t="s">
        <v>577</v>
      </c>
      <c r="B640" s="406" t="s">
        <v>59</v>
      </c>
      <c r="C640" s="2" t="s">
        <v>35</v>
      </c>
      <c r="D640" s="2" t="s">
        <v>10</v>
      </c>
      <c r="E640" s="248" t="s">
        <v>248</v>
      </c>
      <c r="F640" s="249" t="s">
        <v>10</v>
      </c>
      <c r="G640" s="250" t="s">
        <v>488</v>
      </c>
      <c r="H640" s="2"/>
      <c r="I640" s="541">
        <f>SUM(I643+I647+I649+I641)</f>
        <v>10672662</v>
      </c>
    </row>
    <row r="641" spans="1:9" ht="47.25" x14ac:dyDescent="0.25">
      <c r="A641" s="104" t="s">
        <v>992</v>
      </c>
      <c r="B641" s="406" t="s">
        <v>59</v>
      </c>
      <c r="C641" s="2" t="s">
        <v>35</v>
      </c>
      <c r="D641" s="2" t="s">
        <v>10</v>
      </c>
      <c r="E641" s="248" t="s">
        <v>248</v>
      </c>
      <c r="F641" s="249" t="s">
        <v>10</v>
      </c>
      <c r="G641" s="250" t="s">
        <v>991</v>
      </c>
      <c r="H641" s="2"/>
      <c r="I641" s="541">
        <f>SUM(I642)</f>
        <v>483912</v>
      </c>
    </row>
    <row r="642" spans="1:9" ht="31.5" x14ac:dyDescent="0.25">
      <c r="A642" s="114" t="s">
        <v>673</v>
      </c>
      <c r="B642" s="406" t="s">
        <v>59</v>
      </c>
      <c r="C642" s="2" t="s">
        <v>35</v>
      </c>
      <c r="D642" s="2" t="s">
        <v>10</v>
      </c>
      <c r="E642" s="248" t="s">
        <v>248</v>
      </c>
      <c r="F642" s="249" t="s">
        <v>10</v>
      </c>
      <c r="G642" s="250" t="s">
        <v>991</v>
      </c>
      <c r="H642" s="2" t="s">
        <v>16</v>
      </c>
      <c r="I642" s="543">
        <v>483912</v>
      </c>
    </row>
    <row r="643" spans="1:9" ht="31.5" x14ac:dyDescent="0.25">
      <c r="A643" s="62" t="s">
        <v>96</v>
      </c>
      <c r="B643" s="406" t="s">
        <v>59</v>
      </c>
      <c r="C643" s="2" t="s">
        <v>35</v>
      </c>
      <c r="D643" s="2" t="s">
        <v>10</v>
      </c>
      <c r="E643" s="248" t="s">
        <v>248</v>
      </c>
      <c r="F643" s="249" t="s">
        <v>10</v>
      </c>
      <c r="G643" s="250" t="s">
        <v>520</v>
      </c>
      <c r="H643" s="2"/>
      <c r="I643" s="541">
        <f>SUM(I644:I646)</f>
        <v>9732750</v>
      </c>
    </row>
    <row r="644" spans="1:9" ht="63" x14ac:dyDescent="0.25">
      <c r="A644" s="104" t="s">
        <v>86</v>
      </c>
      <c r="B644" s="406" t="s">
        <v>59</v>
      </c>
      <c r="C644" s="2" t="s">
        <v>35</v>
      </c>
      <c r="D644" s="2" t="s">
        <v>10</v>
      </c>
      <c r="E644" s="248" t="s">
        <v>248</v>
      </c>
      <c r="F644" s="249" t="s">
        <v>10</v>
      </c>
      <c r="G644" s="250" t="s">
        <v>520</v>
      </c>
      <c r="H644" s="2" t="s">
        <v>13</v>
      </c>
      <c r="I644" s="543">
        <v>8976928</v>
      </c>
    </row>
    <row r="645" spans="1:9" ht="31.5" x14ac:dyDescent="0.25">
      <c r="A645" s="114" t="s">
        <v>673</v>
      </c>
      <c r="B645" s="6" t="s">
        <v>59</v>
      </c>
      <c r="C645" s="2" t="s">
        <v>35</v>
      </c>
      <c r="D645" s="2" t="s">
        <v>10</v>
      </c>
      <c r="E645" s="248" t="s">
        <v>248</v>
      </c>
      <c r="F645" s="249" t="s">
        <v>10</v>
      </c>
      <c r="G645" s="250" t="s">
        <v>520</v>
      </c>
      <c r="H645" s="2" t="s">
        <v>16</v>
      </c>
      <c r="I645" s="543">
        <v>742667</v>
      </c>
    </row>
    <row r="646" spans="1:9" ht="15.75" x14ac:dyDescent="0.25">
      <c r="A646" s="62" t="s">
        <v>18</v>
      </c>
      <c r="B646" s="406" t="s">
        <v>59</v>
      </c>
      <c r="C646" s="2" t="s">
        <v>35</v>
      </c>
      <c r="D646" s="2" t="s">
        <v>10</v>
      </c>
      <c r="E646" s="248" t="s">
        <v>248</v>
      </c>
      <c r="F646" s="249" t="s">
        <v>10</v>
      </c>
      <c r="G646" s="250" t="s">
        <v>520</v>
      </c>
      <c r="H646" s="2" t="s">
        <v>17</v>
      </c>
      <c r="I646" s="543">
        <v>13155</v>
      </c>
    </row>
    <row r="647" spans="1:9" ht="15.75" hidden="1" x14ac:dyDescent="0.25">
      <c r="A647" s="62" t="s">
        <v>112</v>
      </c>
      <c r="B647" s="406" t="s">
        <v>59</v>
      </c>
      <c r="C647" s="2" t="s">
        <v>35</v>
      </c>
      <c r="D647" s="2" t="s">
        <v>10</v>
      </c>
      <c r="E647" s="248" t="s">
        <v>248</v>
      </c>
      <c r="F647" s="249" t="s">
        <v>10</v>
      </c>
      <c r="G647" s="250" t="s">
        <v>510</v>
      </c>
      <c r="H647" s="2"/>
      <c r="I647" s="541">
        <f>SUM(I648)</f>
        <v>0</v>
      </c>
    </row>
    <row r="648" spans="1:9" ht="31.5" hidden="1" x14ac:dyDescent="0.25">
      <c r="A648" s="114" t="s">
        <v>673</v>
      </c>
      <c r="B648" s="406" t="s">
        <v>59</v>
      </c>
      <c r="C648" s="2" t="s">
        <v>35</v>
      </c>
      <c r="D648" s="2" t="s">
        <v>10</v>
      </c>
      <c r="E648" s="248" t="s">
        <v>248</v>
      </c>
      <c r="F648" s="249" t="s">
        <v>10</v>
      </c>
      <c r="G648" s="250" t="s">
        <v>510</v>
      </c>
      <c r="H648" s="2" t="s">
        <v>16</v>
      </c>
      <c r="I648" s="543"/>
    </row>
    <row r="649" spans="1:9" ht="31.5" x14ac:dyDescent="0.25">
      <c r="A649" s="618" t="s">
        <v>1186</v>
      </c>
      <c r="B649" s="406" t="s">
        <v>59</v>
      </c>
      <c r="C649" s="2" t="s">
        <v>35</v>
      </c>
      <c r="D649" s="2" t="s">
        <v>10</v>
      </c>
      <c r="E649" s="248" t="s">
        <v>248</v>
      </c>
      <c r="F649" s="249" t="s">
        <v>10</v>
      </c>
      <c r="G649" s="250" t="s">
        <v>1183</v>
      </c>
      <c r="H649" s="2"/>
      <c r="I649" s="541">
        <f>SUM(I650)</f>
        <v>456000</v>
      </c>
    </row>
    <row r="650" spans="1:9" ht="31.5" x14ac:dyDescent="0.25">
      <c r="A650" s="114" t="s">
        <v>673</v>
      </c>
      <c r="B650" s="406" t="s">
        <v>59</v>
      </c>
      <c r="C650" s="2" t="s">
        <v>35</v>
      </c>
      <c r="D650" s="2" t="s">
        <v>10</v>
      </c>
      <c r="E650" s="248" t="s">
        <v>248</v>
      </c>
      <c r="F650" s="249" t="s">
        <v>10</v>
      </c>
      <c r="G650" s="250" t="s">
        <v>1183</v>
      </c>
      <c r="H650" s="2" t="s">
        <v>16</v>
      </c>
      <c r="I650" s="543">
        <v>456000</v>
      </c>
    </row>
    <row r="651" spans="1:9" ht="48" customHeight="1" x14ac:dyDescent="0.25">
      <c r="A651" s="62" t="s">
        <v>172</v>
      </c>
      <c r="B651" s="406" t="s">
        <v>59</v>
      </c>
      <c r="C651" s="2" t="s">
        <v>35</v>
      </c>
      <c r="D651" s="2" t="s">
        <v>10</v>
      </c>
      <c r="E651" s="248" t="s">
        <v>578</v>
      </c>
      <c r="F651" s="249" t="s">
        <v>487</v>
      </c>
      <c r="G651" s="250" t="s">
        <v>488</v>
      </c>
      <c r="H651" s="2"/>
      <c r="I651" s="541">
        <f>SUM(I652)</f>
        <v>10084736</v>
      </c>
    </row>
    <row r="652" spans="1:9" ht="15.75" x14ac:dyDescent="0.25">
      <c r="A652" s="62" t="s">
        <v>579</v>
      </c>
      <c r="B652" s="406" t="s">
        <v>59</v>
      </c>
      <c r="C652" s="2" t="s">
        <v>35</v>
      </c>
      <c r="D652" s="2" t="s">
        <v>10</v>
      </c>
      <c r="E652" s="248" t="s">
        <v>249</v>
      </c>
      <c r="F652" s="249" t="s">
        <v>10</v>
      </c>
      <c r="G652" s="250" t="s">
        <v>488</v>
      </c>
      <c r="H652" s="2"/>
      <c r="I652" s="541">
        <f>SUM(I653+I657)</f>
        <v>10084736</v>
      </c>
    </row>
    <row r="653" spans="1:9" ht="31.5" x14ac:dyDescent="0.25">
      <c r="A653" s="62" t="s">
        <v>96</v>
      </c>
      <c r="B653" s="406" t="s">
        <v>59</v>
      </c>
      <c r="C653" s="2" t="s">
        <v>35</v>
      </c>
      <c r="D653" s="2" t="s">
        <v>10</v>
      </c>
      <c r="E653" s="248" t="s">
        <v>249</v>
      </c>
      <c r="F653" s="249" t="s">
        <v>10</v>
      </c>
      <c r="G653" s="250" t="s">
        <v>520</v>
      </c>
      <c r="H653" s="2"/>
      <c r="I653" s="541">
        <f>SUM(I654:I656)</f>
        <v>9864736</v>
      </c>
    </row>
    <row r="654" spans="1:9" ht="63" x14ac:dyDescent="0.25">
      <c r="A654" s="104" t="s">
        <v>86</v>
      </c>
      <c r="B654" s="406" t="s">
        <v>59</v>
      </c>
      <c r="C654" s="2" t="s">
        <v>35</v>
      </c>
      <c r="D654" s="2" t="s">
        <v>10</v>
      </c>
      <c r="E654" s="248" t="s">
        <v>249</v>
      </c>
      <c r="F654" s="249" t="s">
        <v>10</v>
      </c>
      <c r="G654" s="250" t="s">
        <v>520</v>
      </c>
      <c r="H654" s="2" t="s">
        <v>13</v>
      </c>
      <c r="I654" s="543">
        <v>9067457</v>
      </c>
    </row>
    <row r="655" spans="1:9" ht="31.5" x14ac:dyDescent="0.25">
      <c r="A655" s="114" t="s">
        <v>673</v>
      </c>
      <c r="B655" s="6" t="s">
        <v>59</v>
      </c>
      <c r="C655" s="2" t="s">
        <v>35</v>
      </c>
      <c r="D655" s="2" t="s">
        <v>10</v>
      </c>
      <c r="E655" s="248" t="s">
        <v>249</v>
      </c>
      <c r="F655" s="249" t="s">
        <v>10</v>
      </c>
      <c r="G655" s="250" t="s">
        <v>520</v>
      </c>
      <c r="H655" s="2" t="s">
        <v>16</v>
      </c>
      <c r="I655" s="543">
        <v>792432</v>
      </c>
    </row>
    <row r="656" spans="1:9" ht="15.75" x14ac:dyDescent="0.25">
      <c r="A656" s="62" t="s">
        <v>18</v>
      </c>
      <c r="B656" s="406" t="s">
        <v>59</v>
      </c>
      <c r="C656" s="2" t="s">
        <v>35</v>
      </c>
      <c r="D656" s="2" t="s">
        <v>10</v>
      </c>
      <c r="E656" s="248" t="s">
        <v>249</v>
      </c>
      <c r="F656" s="249" t="s">
        <v>10</v>
      </c>
      <c r="G656" s="250" t="s">
        <v>520</v>
      </c>
      <c r="H656" s="2" t="s">
        <v>17</v>
      </c>
      <c r="I656" s="543">
        <v>4847</v>
      </c>
    </row>
    <row r="657" spans="1:9" s="614" customFormat="1" ht="48.75" customHeight="1" x14ac:dyDescent="0.25">
      <c r="A657" s="62" t="s">
        <v>1185</v>
      </c>
      <c r="B657" s="615" t="s">
        <v>59</v>
      </c>
      <c r="C657" s="2" t="s">
        <v>35</v>
      </c>
      <c r="D657" s="2" t="s">
        <v>10</v>
      </c>
      <c r="E657" s="248" t="s">
        <v>249</v>
      </c>
      <c r="F657" s="249" t="s">
        <v>10</v>
      </c>
      <c r="G657" s="250" t="s">
        <v>1184</v>
      </c>
      <c r="H657" s="2"/>
      <c r="I657" s="544">
        <f>SUM(I658)</f>
        <v>220000</v>
      </c>
    </row>
    <row r="658" spans="1:9" s="614" customFormat="1" ht="31.5" x14ac:dyDescent="0.25">
      <c r="A658" s="114" t="s">
        <v>673</v>
      </c>
      <c r="B658" s="615" t="s">
        <v>59</v>
      </c>
      <c r="C658" s="2" t="s">
        <v>35</v>
      </c>
      <c r="D658" s="2" t="s">
        <v>10</v>
      </c>
      <c r="E658" s="248" t="s">
        <v>249</v>
      </c>
      <c r="F658" s="249" t="s">
        <v>10</v>
      </c>
      <c r="G658" s="250" t="s">
        <v>1184</v>
      </c>
      <c r="H658" s="2" t="s">
        <v>16</v>
      </c>
      <c r="I658" s="543">
        <v>220000</v>
      </c>
    </row>
    <row r="659" spans="1:9" s="65" customFormat="1" ht="47.25" x14ac:dyDescent="0.25">
      <c r="A659" s="105" t="s">
        <v>126</v>
      </c>
      <c r="B659" s="30" t="s">
        <v>59</v>
      </c>
      <c r="C659" s="28" t="s">
        <v>35</v>
      </c>
      <c r="D659" s="28" t="s">
        <v>10</v>
      </c>
      <c r="E659" s="245" t="s">
        <v>502</v>
      </c>
      <c r="F659" s="246" t="s">
        <v>487</v>
      </c>
      <c r="G659" s="247" t="s">
        <v>488</v>
      </c>
      <c r="H659" s="28"/>
      <c r="I659" s="540">
        <f>SUM(I660)</f>
        <v>55000</v>
      </c>
    </row>
    <row r="660" spans="1:9" s="65" customFormat="1" ht="63" x14ac:dyDescent="0.25">
      <c r="A660" s="106" t="s">
        <v>162</v>
      </c>
      <c r="B660" s="54" t="s">
        <v>59</v>
      </c>
      <c r="C660" s="35" t="s">
        <v>35</v>
      </c>
      <c r="D660" s="44" t="s">
        <v>10</v>
      </c>
      <c r="E660" s="287" t="s">
        <v>242</v>
      </c>
      <c r="F660" s="288" t="s">
        <v>487</v>
      </c>
      <c r="G660" s="289" t="s">
        <v>488</v>
      </c>
      <c r="H660" s="72"/>
      <c r="I660" s="544">
        <f>SUM(I661)</f>
        <v>55000</v>
      </c>
    </row>
    <row r="661" spans="1:9" s="65" customFormat="1" ht="31.5" x14ac:dyDescent="0.25">
      <c r="A661" s="106" t="s">
        <v>565</v>
      </c>
      <c r="B661" s="54" t="s">
        <v>59</v>
      </c>
      <c r="C661" s="35" t="s">
        <v>35</v>
      </c>
      <c r="D661" s="44" t="s">
        <v>10</v>
      </c>
      <c r="E661" s="287" t="s">
        <v>242</v>
      </c>
      <c r="F661" s="288" t="s">
        <v>10</v>
      </c>
      <c r="G661" s="289" t="s">
        <v>488</v>
      </c>
      <c r="H661" s="72"/>
      <c r="I661" s="544">
        <f>SUM(I662)</f>
        <v>55000</v>
      </c>
    </row>
    <row r="662" spans="1:9" s="37" customFormat="1" ht="31.5" x14ac:dyDescent="0.25">
      <c r="A662" s="107" t="s">
        <v>163</v>
      </c>
      <c r="B662" s="321" t="s">
        <v>59</v>
      </c>
      <c r="C662" s="35" t="s">
        <v>35</v>
      </c>
      <c r="D662" s="44" t="s">
        <v>10</v>
      </c>
      <c r="E662" s="287" t="s">
        <v>242</v>
      </c>
      <c r="F662" s="288" t="s">
        <v>10</v>
      </c>
      <c r="G662" s="289" t="s">
        <v>566</v>
      </c>
      <c r="H662" s="72"/>
      <c r="I662" s="544">
        <f>SUM(I663)</f>
        <v>55000</v>
      </c>
    </row>
    <row r="663" spans="1:9" s="37" customFormat="1" ht="31.5" x14ac:dyDescent="0.25">
      <c r="A663" s="108" t="s">
        <v>673</v>
      </c>
      <c r="B663" s="321" t="s">
        <v>59</v>
      </c>
      <c r="C663" s="44" t="s">
        <v>35</v>
      </c>
      <c r="D663" s="44" t="s">
        <v>10</v>
      </c>
      <c r="E663" s="287" t="s">
        <v>242</v>
      </c>
      <c r="F663" s="288" t="s">
        <v>10</v>
      </c>
      <c r="G663" s="289" t="s">
        <v>566</v>
      </c>
      <c r="H663" s="72" t="s">
        <v>16</v>
      </c>
      <c r="I663" s="545">
        <v>55000</v>
      </c>
    </row>
    <row r="664" spans="1:9" s="37" customFormat="1" ht="63" x14ac:dyDescent="0.25">
      <c r="A664" s="105" t="s">
        <v>142</v>
      </c>
      <c r="B664" s="30" t="s">
        <v>59</v>
      </c>
      <c r="C664" s="28" t="s">
        <v>35</v>
      </c>
      <c r="D664" s="42" t="s">
        <v>10</v>
      </c>
      <c r="E664" s="257" t="s">
        <v>218</v>
      </c>
      <c r="F664" s="258" t="s">
        <v>487</v>
      </c>
      <c r="G664" s="259" t="s">
        <v>488</v>
      </c>
      <c r="H664" s="28"/>
      <c r="I664" s="540">
        <f>SUM(I665)</f>
        <v>12000</v>
      </c>
    </row>
    <row r="665" spans="1:9" s="37" customFormat="1" ht="110.25" x14ac:dyDescent="0.25">
      <c r="A665" s="106" t="s">
        <v>158</v>
      </c>
      <c r="B665" s="54" t="s">
        <v>59</v>
      </c>
      <c r="C665" s="2" t="s">
        <v>35</v>
      </c>
      <c r="D665" s="35" t="s">
        <v>10</v>
      </c>
      <c r="E665" s="290" t="s">
        <v>220</v>
      </c>
      <c r="F665" s="291" t="s">
        <v>487</v>
      </c>
      <c r="G665" s="292" t="s">
        <v>488</v>
      </c>
      <c r="H665" s="2"/>
      <c r="I665" s="541">
        <f>SUM(I666)</f>
        <v>12000</v>
      </c>
    </row>
    <row r="666" spans="1:9" s="37" customFormat="1" ht="47.25" x14ac:dyDescent="0.25">
      <c r="A666" s="106" t="s">
        <v>507</v>
      </c>
      <c r="B666" s="54" t="s">
        <v>59</v>
      </c>
      <c r="C666" s="2" t="s">
        <v>35</v>
      </c>
      <c r="D666" s="35" t="s">
        <v>10</v>
      </c>
      <c r="E666" s="290" t="s">
        <v>220</v>
      </c>
      <c r="F666" s="291" t="s">
        <v>10</v>
      </c>
      <c r="G666" s="292" t="s">
        <v>488</v>
      </c>
      <c r="H666" s="2"/>
      <c r="I666" s="541">
        <f>SUM(I667)</f>
        <v>12000</v>
      </c>
    </row>
    <row r="667" spans="1:9" s="37" customFormat="1" ht="31.5" x14ac:dyDescent="0.25">
      <c r="A667" s="62" t="s">
        <v>111</v>
      </c>
      <c r="B667" s="406" t="s">
        <v>59</v>
      </c>
      <c r="C667" s="2" t="s">
        <v>35</v>
      </c>
      <c r="D667" s="35" t="s">
        <v>10</v>
      </c>
      <c r="E667" s="290" t="s">
        <v>220</v>
      </c>
      <c r="F667" s="291" t="s">
        <v>10</v>
      </c>
      <c r="G667" s="292" t="s">
        <v>508</v>
      </c>
      <c r="H667" s="2"/>
      <c r="I667" s="541">
        <f>SUM(I668)</f>
        <v>12000</v>
      </c>
    </row>
    <row r="668" spans="1:9" s="37" customFormat="1" ht="31.5" x14ac:dyDescent="0.25">
      <c r="A668" s="114" t="s">
        <v>673</v>
      </c>
      <c r="B668" s="6" t="s">
        <v>59</v>
      </c>
      <c r="C668" s="2" t="s">
        <v>35</v>
      </c>
      <c r="D668" s="35" t="s">
        <v>10</v>
      </c>
      <c r="E668" s="290" t="s">
        <v>220</v>
      </c>
      <c r="F668" s="291" t="s">
        <v>10</v>
      </c>
      <c r="G668" s="292" t="s">
        <v>508</v>
      </c>
      <c r="H668" s="2" t="s">
        <v>16</v>
      </c>
      <c r="I668" s="542">
        <v>12000</v>
      </c>
    </row>
    <row r="669" spans="1:9" s="65" customFormat="1" ht="31.5" x14ac:dyDescent="0.25">
      <c r="A669" s="102" t="s">
        <v>149</v>
      </c>
      <c r="B669" s="30" t="s">
        <v>59</v>
      </c>
      <c r="C669" s="28" t="s">
        <v>35</v>
      </c>
      <c r="D669" s="28" t="s">
        <v>10</v>
      </c>
      <c r="E669" s="245" t="s">
        <v>223</v>
      </c>
      <c r="F669" s="246" t="s">
        <v>487</v>
      </c>
      <c r="G669" s="247" t="s">
        <v>488</v>
      </c>
      <c r="H669" s="31"/>
      <c r="I669" s="540">
        <f>SUM(I670)</f>
        <v>25000</v>
      </c>
    </row>
    <row r="670" spans="1:9" s="65" customFormat="1" ht="63" x14ac:dyDescent="0.25">
      <c r="A670" s="104" t="s">
        <v>173</v>
      </c>
      <c r="B670" s="406" t="s">
        <v>59</v>
      </c>
      <c r="C670" s="2" t="s">
        <v>35</v>
      </c>
      <c r="D670" s="2" t="s">
        <v>10</v>
      </c>
      <c r="E670" s="248" t="s">
        <v>250</v>
      </c>
      <c r="F670" s="249" t="s">
        <v>487</v>
      </c>
      <c r="G670" s="250" t="s">
        <v>488</v>
      </c>
      <c r="H670" s="2"/>
      <c r="I670" s="541">
        <f>SUM(I671)</f>
        <v>25000</v>
      </c>
    </row>
    <row r="671" spans="1:9" s="65" customFormat="1" ht="33.75" customHeight="1" x14ac:dyDescent="0.25">
      <c r="A671" s="104" t="s">
        <v>580</v>
      </c>
      <c r="B671" s="406" t="s">
        <v>59</v>
      </c>
      <c r="C671" s="2" t="s">
        <v>35</v>
      </c>
      <c r="D671" s="2" t="s">
        <v>10</v>
      </c>
      <c r="E671" s="248" t="s">
        <v>250</v>
      </c>
      <c r="F671" s="249" t="s">
        <v>12</v>
      </c>
      <c r="G671" s="250" t="s">
        <v>488</v>
      </c>
      <c r="H671" s="2"/>
      <c r="I671" s="541">
        <f>SUM(I672+I674)</f>
        <v>25000</v>
      </c>
    </row>
    <row r="672" spans="1:9" s="65" customFormat="1" ht="16.5" hidden="1" customHeight="1" x14ac:dyDescent="0.25">
      <c r="A672" s="62" t="s">
        <v>112</v>
      </c>
      <c r="B672" s="406" t="s">
        <v>59</v>
      </c>
      <c r="C672" s="2" t="s">
        <v>35</v>
      </c>
      <c r="D672" s="2" t="s">
        <v>10</v>
      </c>
      <c r="E672" s="248" t="s">
        <v>250</v>
      </c>
      <c r="F672" s="249" t="s">
        <v>12</v>
      </c>
      <c r="G672" s="250" t="s">
        <v>510</v>
      </c>
      <c r="H672" s="2"/>
      <c r="I672" s="541">
        <f>SUM(I673)</f>
        <v>0</v>
      </c>
    </row>
    <row r="673" spans="1:9" s="65" customFormat="1" ht="33.75" hidden="1" customHeight="1" x14ac:dyDescent="0.25">
      <c r="A673" s="114" t="s">
        <v>673</v>
      </c>
      <c r="B673" s="6" t="s">
        <v>59</v>
      </c>
      <c r="C673" s="2" t="s">
        <v>35</v>
      </c>
      <c r="D673" s="2" t="s">
        <v>10</v>
      </c>
      <c r="E673" s="248" t="s">
        <v>250</v>
      </c>
      <c r="F673" s="249" t="s">
        <v>12</v>
      </c>
      <c r="G673" s="250" t="s">
        <v>510</v>
      </c>
      <c r="H673" s="2" t="s">
        <v>16</v>
      </c>
      <c r="I673" s="543"/>
    </row>
    <row r="674" spans="1:9" s="65" customFormat="1" ht="31.5" x14ac:dyDescent="0.25">
      <c r="A674" s="62" t="s">
        <v>582</v>
      </c>
      <c r="B674" s="406" t="s">
        <v>59</v>
      </c>
      <c r="C674" s="2" t="s">
        <v>35</v>
      </c>
      <c r="D674" s="2" t="s">
        <v>10</v>
      </c>
      <c r="E674" s="248" t="s">
        <v>250</v>
      </c>
      <c r="F674" s="249" t="s">
        <v>12</v>
      </c>
      <c r="G674" s="250" t="s">
        <v>581</v>
      </c>
      <c r="H674" s="2"/>
      <c r="I674" s="541">
        <f>SUM(I675)</f>
        <v>25000</v>
      </c>
    </row>
    <row r="675" spans="1:9" s="65" customFormat="1" ht="31.5" x14ac:dyDescent="0.25">
      <c r="A675" s="114" t="s">
        <v>673</v>
      </c>
      <c r="B675" s="6" t="s">
        <v>59</v>
      </c>
      <c r="C675" s="2" t="s">
        <v>35</v>
      </c>
      <c r="D675" s="2" t="s">
        <v>10</v>
      </c>
      <c r="E675" s="248" t="s">
        <v>250</v>
      </c>
      <c r="F675" s="249" t="s">
        <v>12</v>
      </c>
      <c r="G675" s="250" t="s">
        <v>581</v>
      </c>
      <c r="H675" s="2" t="s">
        <v>16</v>
      </c>
      <c r="I675" s="543">
        <v>25000</v>
      </c>
    </row>
    <row r="676" spans="1:9" ht="15.75" x14ac:dyDescent="0.25">
      <c r="A676" s="113" t="s">
        <v>36</v>
      </c>
      <c r="B676" s="26" t="s">
        <v>59</v>
      </c>
      <c r="C676" s="22" t="s">
        <v>35</v>
      </c>
      <c r="D676" s="22" t="s">
        <v>20</v>
      </c>
      <c r="E676" s="242"/>
      <c r="F676" s="243"/>
      <c r="G676" s="244"/>
      <c r="H676" s="22"/>
      <c r="I676" s="539">
        <f>SUM(I677,I696)</f>
        <v>6773559</v>
      </c>
    </row>
    <row r="677" spans="1:9" ht="31.5" x14ac:dyDescent="0.25">
      <c r="A677" s="102" t="s">
        <v>164</v>
      </c>
      <c r="B677" s="30" t="s">
        <v>59</v>
      </c>
      <c r="C677" s="28" t="s">
        <v>35</v>
      </c>
      <c r="D677" s="28" t="s">
        <v>20</v>
      </c>
      <c r="E677" s="245" t="s">
        <v>245</v>
      </c>
      <c r="F677" s="246" t="s">
        <v>487</v>
      </c>
      <c r="G677" s="247" t="s">
        <v>488</v>
      </c>
      <c r="H677" s="28"/>
      <c r="I677" s="540">
        <f>SUM(I684+I678)</f>
        <v>6767559</v>
      </c>
    </row>
    <row r="678" spans="1:9" ht="47.25" x14ac:dyDescent="0.25">
      <c r="A678" s="62" t="s">
        <v>172</v>
      </c>
      <c r="B678" s="406" t="s">
        <v>59</v>
      </c>
      <c r="C678" s="2" t="s">
        <v>35</v>
      </c>
      <c r="D678" s="2" t="s">
        <v>20</v>
      </c>
      <c r="E678" s="248" t="s">
        <v>578</v>
      </c>
      <c r="F678" s="249" t="s">
        <v>487</v>
      </c>
      <c r="G678" s="250" t="s">
        <v>488</v>
      </c>
      <c r="H678" s="2"/>
      <c r="I678" s="541">
        <f>SUM(I679)</f>
        <v>800000</v>
      </c>
    </row>
    <row r="679" spans="1:9" ht="16.5" customHeight="1" x14ac:dyDescent="0.25">
      <c r="A679" s="109" t="s">
        <v>903</v>
      </c>
      <c r="B679" s="406" t="s">
        <v>59</v>
      </c>
      <c r="C679" s="2" t="s">
        <v>35</v>
      </c>
      <c r="D679" s="2" t="s">
        <v>20</v>
      </c>
      <c r="E679" s="248" t="s">
        <v>249</v>
      </c>
      <c r="F679" s="249" t="s">
        <v>12</v>
      </c>
      <c r="G679" s="250" t="s">
        <v>488</v>
      </c>
      <c r="H679" s="2"/>
      <c r="I679" s="541">
        <f>SUM(I680+I682)</f>
        <v>800000</v>
      </c>
    </row>
    <row r="680" spans="1:9" ht="31.5" x14ac:dyDescent="0.25">
      <c r="A680" s="109" t="s">
        <v>902</v>
      </c>
      <c r="B680" s="406" t="s">
        <v>59</v>
      </c>
      <c r="C680" s="2" t="s">
        <v>35</v>
      </c>
      <c r="D680" s="2" t="s">
        <v>20</v>
      </c>
      <c r="E680" s="248" t="s">
        <v>249</v>
      </c>
      <c r="F680" s="249" t="s">
        <v>12</v>
      </c>
      <c r="G680" s="250" t="s">
        <v>901</v>
      </c>
      <c r="H680" s="2"/>
      <c r="I680" s="541">
        <f>SUM(I681)</f>
        <v>50000</v>
      </c>
    </row>
    <row r="681" spans="1:9" ht="15.75" x14ac:dyDescent="0.25">
      <c r="A681" s="109" t="s">
        <v>21</v>
      </c>
      <c r="B681" s="406" t="s">
        <v>59</v>
      </c>
      <c r="C681" s="2" t="s">
        <v>35</v>
      </c>
      <c r="D681" s="2" t="s">
        <v>20</v>
      </c>
      <c r="E681" s="248" t="s">
        <v>249</v>
      </c>
      <c r="F681" s="249" t="s">
        <v>12</v>
      </c>
      <c r="G681" s="250" t="s">
        <v>901</v>
      </c>
      <c r="H681" s="2" t="s">
        <v>70</v>
      </c>
      <c r="I681" s="543">
        <v>50000</v>
      </c>
    </row>
    <row r="682" spans="1:9" ht="15.75" x14ac:dyDescent="0.25">
      <c r="A682" s="109" t="s">
        <v>1015</v>
      </c>
      <c r="B682" s="406" t="s">
        <v>59</v>
      </c>
      <c r="C682" s="44" t="s">
        <v>35</v>
      </c>
      <c r="D682" s="44" t="s">
        <v>20</v>
      </c>
      <c r="E682" s="287" t="s">
        <v>251</v>
      </c>
      <c r="F682" s="288" t="s">
        <v>587</v>
      </c>
      <c r="G682" s="289" t="s">
        <v>1014</v>
      </c>
      <c r="H682" s="2"/>
      <c r="I682" s="541">
        <f>SUM(I683)</f>
        <v>750000</v>
      </c>
    </row>
    <row r="683" spans="1:9" ht="31.5" x14ac:dyDescent="0.25">
      <c r="A683" s="114" t="s">
        <v>673</v>
      </c>
      <c r="B683" s="406" t="s">
        <v>59</v>
      </c>
      <c r="C683" s="44" t="s">
        <v>35</v>
      </c>
      <c r="D683" s="44" t="s">
        <v>20</v>
      </c>
      <c r="E683" s="287" t="s">
        <v>251</v>
      </c>
      <c r="F683" s="288" t="s">
        <v>587</v>
      </c>
      <c r="G683" s="289" t="s">
        <v>1014</v>
      </c>
      <c r="H683" s="2" t="s">
        <v>16</v>
      </c>
      <c r="I683" s="543">
        <v>750000</v>
      </c>
    </row>
    <row r="684" spans="1:9" ht="48.75" customHeight="1" x14ac:dyDescent="0.25">
      <c r="A684" s="62" t="s">
        <v>174</v>
      </c>
      <c r="B684" s="406" t="s">
        <v>59</v>
      </c>
      <c r="C684" s="2" t="s">
        <v>35</v>
      </c>
      <c r="D684" s="2" t="s">
        <v>20</v>
      </c>
      <c r="E684" s="248" t="s">
        <v>251</v>
      </c>
      <c r="F684" s="249" t="s">
        <v>487</v>
      </c>
      <c r="G684" s="250" t="s">
        <v>488</v>
      </c>
      <c r="H684" s="2"/>
      <c r="I684" s="541">
        <f>SUM(I685+I689)</f>
        <v>5967559</v>
      </c>
    </row>
    <row r="685" spans="1:9" ht="78.75" x14ac:dyDescent="0.25">
      <c r="A685" s="62" t="s">
        <v>586</v>
      </c>
      <c r="B685" s="406" t="s">
        <v>59</v>
      </c>
      <c r="C685" s="2" t="s">
        <v>35</v>
      </c>
      <c r="D685" s="2" t="s">
        <v>20</v>
      </c>
      <c r="E685" s="248" t="s">
        <v>251</v>
      </c>
      <c r="F685" s="249" t="s">
        <v>10</v>
      </c>
      <c r="G685" s="250" t="s">
        <v>488</v>
      </c>
      <c r="H685" s="2"/>
      <c r="I685" s="541">
        <f>SUM(I686)</f>
        <v>1133792</v>
      </c>
    </row>
    <row r="686" spans="1:9" ht="31.5" x14ac:dyDescent="0.25">
      <c r="A686" s="62" t="s">
        <v>85</v>
      </c>
      <c r="B686" s="406" t="s">
        <v>59</v>
      </c>
      <c r="C686" s="44" t="s">
        <v>35</v>
      </c>
      <c r="D686" s="44" t="s">
        <v>20</v>
      </c>
      <c r="E686" s="287" t="s">
        <v>251</v>
      </c>
      <c r="F686" s="288" t="s">
        <v>587</v>
      </c>
      <c r="G686" s="289" t="s">
        <v>492</v>
      </c>
      <c r="H686" s="44"/>
      <c r="I686" s="541">
        <f>SUM(I687:I688)</f>
        <v>1133792</v>
      </c>
    </row>
    <row r="687" spans="1:9" ht="63" x14ac:dyDescent="0.25">
      <c r="A687" s="104" t="s">
        <v>86</v>
      </c>
      <c r="B687" s="406" t="s">
        <v>59</v>
      </c>
      <c r="C687" s="2" t="s">
        <v>35</v>
      </c>
      <c r="D687" s="2" t="s">
        <v>20</v>
      </c>
      <c r="E687" s="248" t="s">
        <v>251</v>
      </c>
      <c r="F687" s="249" t="s">
        <v>587</v>
      </c>
      <c r="G687" s="250" t="s">
        <v>492</v>
      </c>
      <c r="H687" s="2" t="s">
        <v>13</v>
      </c>
      <c r="I687" s="543">
        <v>1133792</v>
      </c>
    </row>
    <row r="688" spans="1:9" ht="15.75" hidden="1" x14ac:dyDescent="0.25">
      <c r="A688" s="62" t="s">
        <v>18</v>
      </c>
      <c r="B688" s="406" t="s">
        <v>59</v>
      </c>
      <c r="C688" s="2" t="s">
        <v>35</v>
      </c>
      <c r="D688" s="2" t="s">
        <v>20</v>
      </c>
      <c r="E688" s="248" t="s">
        <v>251</v>
      </c>
      <c r="F688" s="249" t="s">
        <v>587</v>
      </c>
      <c r="G688" s="250" t="s">
        <v>492</v>
      </c>
      <c r="H688" s="2" t="s">
        <v>17</v>
      </c>
      <c r="I688" s="543"/>
    </row>
    <row r="689" spans="1:9" ht="47.25" x14ac:dyDescent="0.25">
      <c r="A689" s="62" t="s">
        <v>583</v>
      </c>
      <c r="B689" s="406" t="s">
        <v>59</v>
      </c>
      <c r="C689" s="2" t="s">
        <v>35</v>
      </c>
      <c r="D689" s="2" t="s">
        <v>20</v>
      </c>
      <c r="E689" s="248" t="s">
        <v>251</v>
      </c>
      <c r="F689" s="249" t="s">
        <v>12</v>
      </c>
      <c r="G689" s="250" t="s">
        <v>488</v>
      </c>
      <c r="H689" s="2"/>
      <c r="I689" s="541">
        <f>SUM(I690+I692)</f>
        <v>4833767</v>
      </c>
    </row>
    <row r="690" spans="1:9" ht="47.25" x14ac:dyDescent="0.25">
      <c r="A690" s="62" t="s">
        <v>98</v>
      </c>
      <c r="B690" s="406" t="s">
        <v>59</v>
      </c>
      <c r="C690" s="2" t="s">
        <v>35</v>
      </c>
      <c r="D690" s="2" t="s">
        <v>20</v>
      </c>
      <c r="E690" s="248" t="s">
        <v>251</v>
      </c>
      <c r="F690" s="249" t="s">
        <v>584</v>
      </c>
      <c r="G690" s="250" t="s">
        <v>585</v>
      </c>
      <c r="H690" s="2"/>
      <c r="I690" s="541">
        <f>SUM(I691)</f>
        <v>52872</v>
      </c>
    </row>
    <row r="691" spans="1:9" ht="63" x14ac:dyDescent="0.25">
      <c r="A691" s="104" t="s">
        <v>86</v>
      </c>
      <c r="B691" s="406" t="s">
        <v>59</v>
      </c>
      <c r="C691" s="2" t="s">
        <v>35</v>
      </c>
      <c r="D691" s="2" t="s">
        <v>20</v>
      </c>
      <c r="E691" s="248" t="s">
        <v>251</v>
      </c>
      <c r="F691" s="249" t="s">
        <v>584</v>
      </c>
      <c r="G691" s="250" t="s">
        <v>585</v>
      </c>
      <c r="H691" s="2" t="s">
        <v>13</v>
      </c>
      <c r="I691" s="543">
        <v>52872</v>
      </c>
    </row>
    <row r="692" spans="1:9" ht="31.5" x14ac:dyDescent="0.25">
      <c r="A692" s="62" t="s">
        <v>96</v>
      </c>
      <c r="B692" s="406" t="s">
        <v>59</v>
      </c>
      <c r="C692" s="2" t="s">
        <v>35</v>
      </c>
      <c r="D692" s="2" t="s">
        <v>20</v>
      </c>
      <c r="E692" s="248" t="s">
        <v>251</v>
      </c>
      <c r="F692" s="249" t="s">
        <v>584</v>
      </c>
      <c r="G692" s="250" t="s">
        <v>520</v>
      </c>
      <c r="H692" s="2"/>
      <c r="I692" s="541">
        <f>SUM(I693:I695)</f>
        <v>4780895</v>
      </c>
    </row>
    <row r="693" spans="1:9" ht="63" x14ac:dyDescent="0.25">
      <c r="A693" s="104" t="s">
        <v>86</v>
      </c>
      <c r="B693" s="406" t="s">
        <v>59</v>
      </c>
      <c r="C693" s="2" t="s">
        <v>35</v>
      </c>
      <c r="D693" s="2" t="s">
        <v>20</v>
      </c>
      <c r="E693" s="248" t="s">
        <v>251</v>
      </c>
      <c r="F693" s="249" t="s">
        <v>584</v>
      </c>
      <c r="G693" s="250" t="s">
        <v>520</v>
      </c>
      <c r="H693" s="2" t="s">
        <v>13</v>
      </c>
      <c r="I693" s="543">
        <v>4604695</v>
      </c>
    </row>
    <row r="694" spans="1:9" ht="31.5" x14ac:dyDescent="0.25">
      <c r="A694" s="114" t="s">
        <v>673</v>
      </c>
      <c r="B694" s="6" t="s">
        <v>59</v>
      </c>
      <c r="C694" s="2" t="s">
        <v>35</v>
      </c>
      <c r="D694" s="2" t="s">
        <v>20</v>
      </c>
      <c r="E694" s="248" t="s">
        <v>251</v>
      </c>
      <c r="F694" s="249" t="s">
        <v>584</v>
      </c>
      <c r="G694" s="250" t="s">
        <v>520</v>
      </c>
      <c r="H694" s="2" t="s">
        <v>16</v>
      </c>
      <c r="I694" s="543">
        <v>176000</v>
      </c>
    </row>
    <row r="695" spans="1:9" ht="15.75" x14ac:dyDescent="0.25">
      <c r="A695" s="62" t="s">
        <v>18</v>
      </c>
      <c r="B695" s="406" t="s">
        <v>59</v>
      </c>
      <c r="C695" s="2" t="s">
        <v>35</v>
      </c>
      <c r="D695" s="2" t="s">
        <v>20</v>
      </c>
      <c r="E695" s="248" t="s">
        <v>251</v>
      </c>
      <c r="F695" s="249" t="s">
        <v>584</v>
      </c>
      <c r="G695" s="250" t="s">
        <v>520</v>
      </c>
      <c r="H695" s="2" t="s">
        <v>17</v>
      </c>
      <c r="I695" s="543">
        <v>200</v>
      </c>
    </row>
    <row r="696" spans="1:9" ht="47.25" x14ac:dyDescent="0.25">
      <c r="A696" s="105" t="s">
        <v>117</v>
      </c>
      <c r="B696" s="30" t="s">
        <v>59</v>
      </c>
      <c r="C696" s="28" t="s">
        <v>35</v>
      </c>
      <c r="D696" s="28" t="s">
        <v>20</v>
      </c>
      <c r="E696" s="245" t="s">
        <v>490</v>
      </c>
      <c r="F696" s="246" t="s">
        <v>487</v>
      </c>
      <c r="G696" s="247" t="s">
        <v>488</v>
      </c>
      <c r="H696" s="28"/>
      <c r="I696" s="540">
        <f>SUM(I697)</f>
        <v>6000</v>
      </c>
    </row>
    <row r="697" spans="1:9" ht="63" x14ac:dyDescent="0.25">
      <c r="A697" s="106" t="s">
        <v>130</v>
      </c>
      <c r="B697" s="54" t="s">
        <v>59</v>
      </c>
      <c r="C697" s="2" t="s">
        <v>35</v>
      </c>
      <c r="D697" s="2" t="s">
        <v>20</v>
      </c>
      <c r="E697" s="248" t="s">
        <v>202</v>
      </c>
      <c r="F697" s="249" t="s">
        <v>487</v>
      </c>
      <c r="G697" s="250" t="s">
        <v>488</v>
      </c>
      <c r="H697" s="44"/>
      <c r="I697" s="541">
        <f>SUM(I698)</f>
        <v>6000</v>
      </c>
    </row>
    <row r="698" spans="1:9" ht="47.25" x14ac:dyDescent="0.25">
      <c r="A698" s="106" t="s">
        <v>494</v>
      </c>
      <c r="B698" s="54" t="s">
        <v>59</v>
      </c>
      <c r="C698" s="2" t="s">
        <v>35</v>
      </c>
      <c r="D698" s="2" t="s">
        <v>20</v>
      </c>
      <c r="E698" s="248" t="s">
        <v>202</v>
      </c>
      <c r="F698" s="249" t="s">
        <v>10</v>
      </c>
      <c r="G698" s="250" t="s">
        <v>488</v>
      </c>
      <c r="H698" s="44"/>
      <c r="I698" s="541">
        <f>SUM(I699)</f>
        <v>6000</v>
      </c>
    </row>
    <row r="699" spans="1:9" ht="15.75" x14ac:dyDescent="0.25">
      <c r="A699" s="106" t="s">
        <v>119</v>
      </c>
      <c r="B699" s="54" t="s">
        <v>59</v>
      </c>
      <c r="C699" s="2" t="s">
        <v>35</v>
      </c>
      <c r="D699" s="2" t="s">
        <v>20</v>
      </c>
      <c r="E699" s="248" t="s">
        <v>202</v>
      </c>
      <c r="F699" s="249" t="s">
        <v>10</v>
      </c>
      <c r="G699" s="250" t="s">
        <v>493</v>
      </c>
      <c r="H699" s="44"/>
      <c r="I699" s="541">
        <f>SUM(I700)</f>
        <v>6000</v>
      </c>
    </row>
    <row r="700" spans="1:9" ht="31.5" x14ac:dyDescent="0.25">
      <c r="A700" s="114" t="s">
        <v>673</v>
      </c>
      <c r="B700" s="6" t="s">
        <v>59</v>
      </c>
      <c r="C700" s="2" t="s">
        <v>35</v>
      </c>
      <c r="D700" s="2" t="s">
        <v>20</v>
      </c>
      <c r="E700" s="248" t="s">
        <v>202</v>
      </c>
      <c r="F700" s="249" t="s">
        <v>10</v>
      </c>
      <c r="G700" s="250" t="s">
        <v>493</v>
      </c>
      <c r="H700" s="2" t="s">
        <v>16</v>
      </c>
      <c r="I700" s="543">
        <v>6000</v>
      </c>
    </row>
    <row r="701" spans="1:9" ht="15.75" x14ac:dyDescent="0.25">
      <c r="A701" s="117" t="s">
        <v>37</v>
      </c>
      <c r="B701" s="19" t="s">
        <v>59</v>
      </c>
      <c r="C701" s="19">
        <v>10</v>
      </c>
      <c r="D701" s="19"/>
      <c r="E701" s="278"/>
      <c r="F701" s="279"/>
      <c r="G701" s="280"/>
      <c r="H701" s="15"/>
      <c r="I701" s="538">
        <f>SUM(I702)</f>
        <v>1210578</v>
      </c>
    </row>
    <row r="702" spans="1:9" ht="15.75" x14ac:dyDescent="0.25">
      <c r="A702" s="113" t="s">
        <v>41</v>
      </c>
      <c r="B702" s="26" t="s">
        <v>59</v>
      </c>
      <c r="C702" s="26">
        <v>10</v>
      </c>
      <c r="D702" s="22" t="s">
        <v>15</v>
      </c>
      <c r="E702" s="242"/>
      <c r="F702" s="243"/>
      <c r="G702" s="244"/>
      <c r="H702" s="22"/>
      <c r="I702" s="539">
        <f>SUM(I703)</f>
        <v>1210578</v>
      </c>
    </row>
    <row r="703" spans="1:9" ht="31.5" x14ac:dyDescent="0.25">
      <c r="A703" s="102" t="s">
        <v>164</v>
      </c>
      <c r="B703" s="30" t="s">
        <v>59</v>
      </c>
      <c r="C703" s="28" t="s">
        <v>57</v>
      </c>
      <c r="D703" s="28" t="s">
        <v>15</v>
      </c>
      <c r="E703" s="245" t="s">
        <v>245</v>
      </c>
      <c r="F703" s="246" t="s">
        <v>487</v>
      </c>
      <c r="G703" s="247" t="s">
        <v>488</v>
      </c>
      <c r="H703" s="28"/>
      <c r="I703" s="540">
        <f>SUM(I704,I709,I714)</f>
        <v>1210578</v>
      </c>
    </row>
    <row r="704" spans="1:9" ht="48" customHeight="1" x14ac:dyDescent="0.25">
      <c r="A704" s="104" t="s">
        <v>171</v>
      </c>
      <c r="B704" s="406" t="s">
        <v>59</v>
      </c>
      <c r="C704" s="54">
        <v>10</v>
      </c>
      <c r="D704" s="44" t="s">
        <v>15</v>
      </c>
      <c r="E704" s="287" t="s">
        <v>248</v>
      </c>
      <c r="F704" s="288" t="s">
        <v>487</v>
      </c>
      <c r="G704" s="289" t="s">
        <v>488</v>
      </c>
      <c r="H704" s="44"/>
      <c r="I704" s="541">
        <f>SUM(I705)</f>
        <v>509078</v>
      </c>
    </row>
    <row r="705" spans="1:9" ht="31.5" x14ac:dyDescent="0.25">
      <c r="A705" s="104" t="s">
        <v>577</v>
      </c>
      <c r="B705" s="406" t="s">
        <v>59</v>
      </c>
      <c r="C705" s="54">
        <v>10</v>
      </c>
      <c r="D705" s="44" t="s">
        <v>15</v>
      </c>
      <c r="E705" s="287" t="s">
        <v>248</v>
      </c>
      <c r="F705" s="288" t="s">
        <v>10</v>
      </c>
      <c r="G705" s="289" t="s">
        <v>488</v>
      </c>
      <c r="H705" s="44"/>
      <c r="I705" s="541">
        <f>SUM(I706)</f>
        <v>509078</v>
      </c>
    </row>
    <row r="706" spans="1:9" ht="33" customHeight="1" x14ac:dyDescent="0.25">
      <c r="A706" s="104" t="s">
        <v>177</v>
      </c>
      <c r="B706" s="406" t="s">
        <v>59</v>
      </c>
      <c r="C706" s="54">
        <v>10</v>
      </c>
      <c r="D706" s="44" t="s">
        <v>15</v>
      </c>
      <c r="E706" s="287" t="s">
        <v>248</v>
      </c>
      <c r="F706" s="288" t="s">
        <v>587</v>
      </c>
      <c r="G706" s="289" t="s">
        <v>589</v>
      </c>
      <c r="H706" s="44"/>
      <c r="I706" s="541">
        <f>SUM(I707:I708)</f>
        <v>509078</v>
      </c>
    </row>
    <row r="707" spans="1:9" ht="31.5" x14ac:dyDescent="0.25">
      <c r="A707" s="114" t="s">
        <v>673</v>
      </c>
      <c r="B707" s="6" t="s">
        <v>59</v>
      </c>
      <c r="C707" s="54">
        <v>10</v>
      </c>
      <c r="D707" s="44" t="s">
        <v>15</v>
      </c>
      <c r="E707" s="287" t="s">
        <v>248</v>
      </c>
      <c r="F707" s="288" t="s">
        <v>587</v>
      </c>
      <c r="G707" s="289" t="s">
        <v>589</v>
      </c>
      <c r="H707" s="44" t="s">
        <v>16</v>
      </c>
      <c r="I707" s="543">
        <v>2600</v>
      </c>
    </row>
    <row r="708" spans="1:9" ht="15.75" x14ac:dyDescent="0.25">
      <c r="A708" s="62" t="s">
        <v>40</v>
      </c>
      <c r="B708" s="406" t="s">
        <v>59</v>
      </c>
      <c r="C708" s="54">
        <v>10</v>
      </c>
      <c r="D708" s="44" t="s">
        <v>15</v>
      </c>
      <c r="E708" s="287" t="s">
        <v>248</v>
      </c>
      <c r="F708" s="288" t="s">
        <v>587</v>
      </c>
      <c r="G708" s="289" t="s">
        <v>589</v>
      </c>
      <c r="H708" s="44" t="s">
        <v>39</v>
      </c>
      <c r="I708" s="543">
        <v>506478</v>
      </c>
    </row>
    <row r="709" spans="1:9" ht="48.75" customHeight="1" x14ac:dyDescent="0.25">
      <c r="A709" s="62" t="s">
        <v>172</v>
      </c>
      <c r="B709" s="406" t="s">
        <v>59</v>
      </c>
      <c r="C709" s="54">
        <v>10</v>
      </c>
      <c r="D709" s="44" t="s">
        <v>15</v>
      </c>
      <c r="E709" s="287" t="s">
        <v>578</v>
      </c>
      <c r="F709" s="288" t="s">
        <v>487</v>
      </c>
      <c r="G709" s="289" t="s">
        <v>488</v>
      </c>
      <c r="H709" s="44"/>
      <c r="I709" s="541">
        <f>SUM(I710)</f>
        <v>472500</v>
      </c>
    </row>
    <row r="710" spans="1:9" ht="15.75" x14ac:dyDescent="0.25">
      <c r="A710" s="62" t="s">
        <v>579</v>
      </c>
      <c r="B710" s="406" t="s">
        <v>59</v>
      </c>
      <c r="C710" s="54">
        <v>10</v>
      </c>
      <c r="D710" s="44" t="s">
        <v>15</v>
      </c>
      <c r="E710" s="287" t="s">
        <v>249</v>
      </c>
      <c r="F710" s="288" t="s">
        <v>10</v>
      </c>
      <c r="G710" s="289" t="s">
        <v>488</v>
      </c>
      <c r="H710" s="44"/>
      <c r="I710" s="541">
        <f>SUM(I711)</f>
        <v>472500</v>
      </c>
    </row>
    <row r="711" spans="1:9" ht="33.75" customHeight="1" x14ac:dyDescent="0.25">
      <c r="A711" s="104" t="s">
        <v>177</v>
      </c>
      <c r="B711" s="406" t="s">
        <v>59</v>
      </c>
      <c r="C711" s="54">
        <v>10</v>
      </c>
      <c r="D711" s="44" t="s">
        <v>15</v>
      </c>
      <c r="E711" s="287" t="s">
        <v>249</v>
      </c>
      <c r="F711" s="288" t="s">
        <v>587</v>
      </c>
      <c r="G711" s="289" t="s">
        <v>589</v>
      </c>
      <c r="H711" s="44"/>
      <c r="I711" s="541">
        <f>SUM(I712:I713)</f>
        <v>472500</v>
      </c>
    </row>
    <row r="712" spans="1:9" ht="31.5" x14ac:dyDescent="0.25">
      <c r="A712" s="114" t="s">
        <v>673</v>
      </c>
      <c r="B712" s="6" t="s">
        <v>59</v>
      </c>
      <c r="C712" s="54">
        <v>10</v>
      </c>
      <c r="D712" s="44" t="s">
        <v>15</v>
      </c>
      <c r="E712" s="287" t="s">
        <v>249</v>
      </c>
      <c r="F712" s="288" t="s">
        <v>587</v>
      </c>
      <c r="G712" s="289" t="s">
        <v>589</v>
      </c>
      <c r="H712" s="44" t="s">
        <v>16</v>
      </c>
      <c r="I712" s="543">
        <v>2500</v>
      </c>
    </row>
    <row r="713" spans="1:9" ht="15.75" x14ac:dyDescent="0.25">
      <c r="A713" s="62" t="s">
        <v>40</v>
      </c>
      <c r="B713" s="406" t="s">
        <v>59</v>
      </c>
      <c r="C713" s="54">
        <v>10</v>
      </c>
      <c r="D713" s="44" t="s">
        <v>15</v>
      </c>
      <c r="E713" s="287" t="s">
        <v>249</v>
      </c>
      <c r="F713" s="288" t="s">
        <v>587</v>
      </c>
      <c r="G713" s="289" t="s">
        <v>589</v>
      </c>
      <c r="H713" s="44" t="s">
        <v>39</v>
      </c>
      <c r="I713" s="543">
        <v>470000</v>
      </c>
    </row>
    <row r="714" spans="1:9" ht="50.25" customHeight="1" x14ac:dyDescent="0.25">
      <c r="A714" s="62" t="s">
        <v>165</v>
      </c>
      <c r="B714" s="406" t="s">
        <v>59</v>
      </c>
      <c r="C714" s="54">
        <v>10</v>
      </c>
      <c r="D714" s="44" t="s">
        <v>15</v>
      </c>
      <c r="E714" s="287" t="s">
        <v>246</v>
      </c>
      <c r="F714" s="288" t="s">
        <v>487</v>
      </c>
      <c r="G714" s="289" t="s">
        <v>488</v>
      </c>
      <c r="H714" s="44"/>
      <c r="I714" s="541">
        <f>SUM(I715)</f>
        <v>229000</v>
      </c>
    </row>
    <row r="715" spans="1:9" ht="47.25" x14ac:dyDescent="0.25">
      <c r="A715" s="62" t="s">
        <v>567</v>
      </c>
      <c r="B715" s="406" t="s">
        <v>59</v>
      </c>
      <c r="C715" s="54">
        <v>10</v>
      </c>
      <c r="D715" s="44" t="s">
        <v>15</v>
      </c>
      <c r="E715" s="287" t="s">
        <v>246</v>
      </c>
      <c r="F715" s="288" t="s">
        <v>10</v>
      </c>
      <c r="G715" s="289" t="s">
        <v>488</v>
      </c>
      <c r="H715" s="44"/>
      <c r="I715" s="541">
        <f>SUM(I716)</f>
        <v>229000</v>
      </c>
    </row>
    <row r="716" spans="1:9" ht="78.75" x14ac:dyDescent="0.25">
      <c r="A716" s="62" t="s">
        <v>591</v>
      </c>
      <c r="B716" s="406" t="s">
        <v>59</v>
      </c>
      <c r="C716" s="54">
        <v>10</v>
      </c>
      <c r="D716" s="44" t="s">
        <v>15</v>
      </c>
      <c r="E716" s="287" t="s">
        <v>246</v>
      </c>
      <c r="F716" s="288" t="s">
        <v>10</v>
      </c>
      <c r="G716" s="289" t="s">
        <v>590</v>
      </c>
      <c r="H716" s="44"/>
      <c r="I716" s="541">
        <f>SUM(I717:I718)</f>
        <v>229000</v>
      </c>
    </row>
    <row r="717" spans="1:9" ht="31.5" x14ac:dyDescent="0.25">
      <c r="A717" s="114" t="s">
        <v>673</v>
      </c>
      <c r="B717" s="6" t="s">
        <v>59</v>
      </c>
      <c r="C717" s="54">
        <v>10</v>
      </c>
      <c r="D717" s="44" t="s">
        <v>15</v>
      </c>
      <c r="E717" s="287" t="s">
        <v>246</v>
      </c>
      <c r="F717" s="288" t="s">
        <v>10</v>
      </c>
      <c r="G717" s="289" t="s">
        <v>590</v>
      </c>
      <c r="H717" s="44" t="s">
        <v>16</v>
      </c>
      <c r="I717" s="543">
        <v>1099</v>
      </c>
    </row>
    <row r="718" spans="1:9" ht="15.75" x14ac:dyDescent="0.25">
      <c r="A718" s="62" t="s">
        <v>40</v>
      </c>
      <c r="B718" s="406" t="s">
        <v>59</v>
      </c>
      <c r="C718" s="54">
        <v>10</v>
      </c>
      <c r="D718" s="44" t="s">
        <v>15</v>
      </c>
      <c r="E718" s="287" t="s">
        <v>246</v>
      </c>
      <c r="F718" s="288" t="s">
        <v>10</v>
      </c>
      <c r="G718" s="289" t="s">
        <v>590</v>
      </c>
      <c r="H718" s="44" t="s">
        <v>39</v>
      </c>
      <c r="I718" s="543">
        <v>227901</v>
      </c>
    </row>
    <row r="719" spans="1:9" ht="15.75" x14ac:dyDescent="0.25">
      <c r="A719" s="117" t="s">
        <v>43</v>
      </c>
      <c r="B719" s="19" t="s">
        <v>59</v>
      </c>
      <c r="C719" s="19">
        <v>11</v>
      </c>
      <c r="D719" s="19"/>
      <c r="E719" s="278"/>
      <c r="F719" s="279"/>
      <c r="G719" s="280"/>
      <c r="H719" s="15"/>
      <c r="I719" s="538">
        <f t="shared" ref="I719:I724" si="2">SUM(I720)</f>
        <v>150000</v>
      </c>
    </row>
    <row r="720" spans="1:9" ht="15.75" x14ac:dyDescent="0.25">
      <c r="A720" s="113" t="s">
        <v>44</v>
      </c>
      <c r="B720" s="26" t="s">
        <v>59</v>
      </c>
      <c r="C720" s="26">
        <v>11</v>
      </c>
      <c r="D720" s="22" t="s">
        <v>12</v>
      </c>
      <c r="E720" s="242"/>
      <c r="F720" s="243"/>
      <c r="G720" s="244"/>
      <c r="H720" s="22"/>
      <c r="I720" s="539">
        <f t="shared" si="2"/>
        <v>150000</v>
      </c>
    </row>
    <row r="721" spans="1:9" ht="63" x14ac:dyDescent="0.25">
      <c r="A721" s="111" t="s">
        <v>166</v>
      </c>
      <c r="B721" s="30" t="s">
        <v>59</v>
      </c>
      <c r="C721" s="28" t="s">
        <v>45</v>
      </c>
      <c r="D721" s="28" t="s">
        <v>12</v>
      </c>
      <c r="E721" s="245" t="s">
        <v>569</v>
      </c>
      <c r="F721" s="246" t="s">
        <v>487</v>
      </c>
      <c r="G721" s="247" t="s">
        <v>488</v>
      </c>
      <c r="H721" s="28"/>
      <c r="I721" s="540">
        <f t="shared" si="2"/>
        <v>150000</v>
      </c>
    </row>
    <row r="722" spans="1:9" ht="94.5" x14ac:dyDescent="0.25">
      <c r="A722" s="112" t="s">
        <v>182</v>
      </c>
      <c r="B722" s="54" t="s">
        <v>59</v>
      </c>
      <c r="C722" s="2" t="s">
        <v>45</v>
      </c>
      <c r="D722" s="2" t="s">
        <v>12</v>
      </c>
      <c r="E722" s="248" t="s">
        <v>252</v>
      </c>
      <c r="F722" s="249" t="s">
        <v>487</v>
      </c>
      <c r="G722" s="250" t="s">
        <v>488</v>
      </c>
      <c r="H722" s="2"/>
      <c r="I722" s="541">
        <f t="shared" si="2"/>
        <v>150000</v>
      </c>
    </row>
    <row r="723" spans="1:9" ht="31.5" x14ac:dyDescent="0.25">
      <c r="A723" s="112" t="s">
        <v>602</v>
      </c>
      <c r="B723" s="54" t="s">
        <v>59</v>
      </c>
      <c r="C723" s="2" t="s">
        <v>45</v>
      </c>
      <c r="D723" s="2" t="s">
        <v>12</v>
      </c>
      <c r="E723" s="248" t="s">
        <v>252</v>
      </c>
      <c r="F723" s="249" t="s">
        <v>10</v>
      </c>
      <c r="G723" s="250" t="s">
        <v>488</v>
      </c>
      <c r="H723" s="2"/>
      <c r="I723" s="541">
        <f t="shared" si="2"/>
        <v>150000</v>
      </c>
    </row>
    <row r="724" spans="1:9" ht="47.25" x14ac:dyDescent="0.25">
      <c r="A724" s="62" t="s">
        <v>183</v>
      </c>
      <c r="B724" s="406" t="s">
        <v>59</v>
      </c>
      <c r="C724" s="2" t="s">
        <v>45</v>
      </c>
      <c r="D724" s="2" t="s">
        <v>12</v>
      </c>
      <c r="E724" s="248" t="s">
        <v>252</v>
      </c>
      <c r="F724" s="249" t="s">
        <v>10</v>
      </c>
      <c r="G724" s="250" t="s">
        <v>603</v>
      </c>
      <c r="H724" s="2"/>
      <c r="I724" s="541">
        <f t="shared" si="2"/>
        <v>150000</v>
      </c>
    </row>
    <row r="725" spans="1:9" ht="31.5" x14ac:dyDescent="0.25">
      <c r="A725" s="114" t="s">
        <v>673</v>
      </c>
      <c r="B725" s="6" t="s">
        <v>59</v>
      </c>
      <c r="C725" s="2" t="s">
        <v>45</v>
      </c>
      <c r="D725" s="2" t="s">
        <v>12</v>
      </c>
      <c r="E725" s="248" t="s">
        <v>252</v>
      </c>
      <c r="F725" s="249" t="s">
        <v>10</v>
      </c>
      <c r="G725" s="250" t="s">
        <v>603</v>
      </c>
      <c r="H725" s="2" t="s">
        <v>16</v>
      </c>
      <c r="I725" s="543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2019-11-22T09:31:08Z</cp:lastPrinted>
  <dcterms:created xsi:type="dcterms:W3CDTF">2011-10-10T13:40:01Z</dcterms:created>
  <dcterms:modified xsi:type="dcterms:W3CDTF">2019-12-02T14:18:36Z</dcterms:modified>
</cp:coreProperties>
</file>