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9-2021\"/>
    </mc:Choice>
  </mc:AlternateContent>
  <xr:revisionPtr revIDLastSave="0" documentId="13_ncr:1_{51EC25A0-D6CB-4746-A47F-21B2CD68114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прил1" sheetId="42" r:id="rId1"/>
    <sheet name="прил2" sheetId="59" r:id="rId2"/>
    <sheet name="прил5" sheetId="41" r:id="rId3"/>
    <sheet name="прил7" sheetId="2" r:id="rId4"/>
    <sheet name="прил9" sheetId="51" r:id="rId5"/>
    <sheet name="прил11" sheetId="40" r:id="rId6"/>
    <sheet name="прил13" sheetId="58" r:id="rId7"/>
    <sheet name="прил14" sheetId="61" r:id="rId8"/>
    <sheet name="прил19т1" sheetId="52" r:id="rId9"/>
    <sheet name="прил19т5" sheetId="57" r:id="rId10"/>
  </sheets>
  <externalReferences>
    <externalReference r:id="rId11"/>
  </externalReferences>
  <definedNames>
    <definedName name="_xlnm._FilterDatabase" localSheetId="5" hidden="1">прил11!$D$1:$D$474</definedName>
    <definedName name="_xlnm._FilterDatabase" localSheetId="3" hidden="1">прил7!$G$1:$G$651</definedName>
    <definedName name="_xlnm._FilterDatabase" localSheetId="4" hidden="1">прил9!$E$1:$E$681</definedName>
    <definedName name="_xlnm.Print_Area" localSheetId="5">прил11!$A$1:$F$470</definedName>
    <definedName name="_xlnm.Print_Area" localSheetId="2">прил5!$A$1:$C$148</definedName>
    <definedName name="_xlnm.Print_Area" localSheetId="3">прил7!$A$1:$H$644</definedName>
    <definedName name="_xlnm.Print_Area" localSheetId="4">прил9!$A$1:$I$725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59" l="1"/>
  <c r="D42" i="59"/>
  <c r="D41" i="59" s="1"/>
  <c r="E41" i="59"/>
  <c r="E39" i="59"/>
  <c r="D39" i="59"/>
  <c r="D38" i="59" s="1"/>
  <c r="E38" i="59"/>
  <c r="E37" i="59"/>
  <c r="E36" i="59" s="1"/>
  <c r="E34" i="59"/>
  <c r="E33" i="59" s="1"/>
  <c r="E32" i="59" s="1"/>
  <c r="D34" i="59"/>
  <c r="D33" i="59" s="1"/>
  <c r="D32" i="59" s="1"/>
  <c r="E30" i="59"/>
  <c r="E29" i="59" s="1"/>
  <c r="E28" i="59" s="1"/>
  <c r="D30" i="59"/>
  <c r="D29" i="59"/>
  <c r="D28" i="59" s="1"/>
  <c r="D27" i="59" s="1"/>
  <c r="E24" i="59"/>
  <c r="D24" i="59"/>
  <c r="E21" i="59"/>
  <c r="E20" i="59" s="1"/>
  <c r="E19" i="59" s="1"/>
  <c r="D21" i="59"/>
  <c r="D20" i="59" s="1"/>
  <c r="D19" i="59" s="1"/>
  <c r="E17" i="59"/>
  <c r="D17" i="59"/>
  <c r="E16" i="59"/>
  <c r="D16" i="59"/>
  <c r="E27" i="59" l="1"/>
  <c r="E15" i="59" s="1"/>
  <c r="E44" i="59" s="1"/>
  <c r="D15" i="59"/>
  <c r="D44" i="59" s="1"/>
  <c r="D37" i="59"/>
  <c r="D36" i="59" s="1"/>
  <c r="F379" i="40"/>
  <c r="H650" i="2"/>
  <c r="C146" i="41"/>
  <c r="C145" i="41"/>
  <c r="C143" i="41"/>
  <c r="C142" i="41"/>
  <c r="C141" i="41"/>
  <c r="C137" i="41"/>
  <c r="C136" i="41" s="1"/>
  <c r="C134" i="41"/>
  <c r="C132" i="41"/>
  <c r="C129" i="41" s="1"/>
  <c r="C130" i="41"/>
  <c r="C127" i="41"/>
  <c r="C125" i="41"/>
  <c r="C123" i="41"/>
  <c r="C118" i="41" s="1"/>
  <c r="C121" i="41"/>
  <c r="C119" i="41"/>
  <c r="C116" i="41"/>
  <c r="C114" i="41"/>
  <c r="C112" i="41"/>
  <c r="C107" i="41" s="1"/>
  <c r="C110" i="41"/>
  <c r="C108" i="41"/>
  <c r="C105" i="41"/>
  <c r="C103" i="41"/>
  <c r="C102" i="41"/>
  <c r="C98" i="41"/>
  <c r="C96" i="41"/>
  <c r="C95" i="41" s="1"/>
  <c r="C93" i="41"/>
  <c r="C90" i="41"/>
  <c r="C88" i="41"/>
  <c r="C85" i="41"/>
  <c r="C83" i="41"/>
  <c r="C81" i="41"/>
  <c r="C77" i="41"/>
  <c r="C76" i="41" s="1"/>
  <c r="C74" i="41"/>
  <c r="C73" i="41"/>
  <c r="C70" i="41"/>
  <c r="C67" i="41" s="1"/>
  <c r="C63" i="41" s="1"/>
  <c r="C68" i="41"/>
  <c r="C65" i="41"/>
  <c r="C64" i="41"/>
  <c r="C60" i="41"/>
  <c r="C56" i="41" s="1"/>
  <c r="C55" i="41" s="1"/>
  <c r="C53" i="41"/>
  <c r="C51" i="41"/>
  <c r="C47" i="41" s="1"/>
  <c r="C42" i="41" s="1"/>
  <c r="C48" i="41"/>
  <c r="C43" i="41"/>
  <c r="C40" i="41"/>
  <c r="C39" i="41"/>
  <c r="C37" i="41"/>
  <c r="C35" i="41"/>
  <c r="C33" i="41"/>
  <c r="C30" i="41"/>
  <c r="C28" i="41"/>
  <c r="C27" i="41"/>
  <c r="C26" i="41" s="1"/>
  <c r="C21" i="41"/>
  <c r="C20" i="41"/>
  <c r="C16" i="41"/>
  <c r="C15" i="41" s="1"/>
  <c r="C80" i="41" l="1"/>
  <c r="C14" i="41" s="1"/>
  <c r="C72" i="41"/>
  <c r="C101" i="41"/>
  <c r="C100" i="41" s="1"/>
  <c r="F138" i="40"/>
  <c r="F139" i="40"/>
  <c r="H421" i="2"/>
  <c r="H420" i="2" s="1"/>
  <c r="H419" i="2" s="1"/>
  <c r="H418" i="2" s="1"/>
  <c r="I529" i="51"/>
  <c r="I528" i="51" s="1"/>
  <c r="C148" i="41" l="1"/>
  <c r="I527" i="51"/>
  <c r="H425" i="2"/>
  <c r="H424" i="2" s="1"/>
  <c r="H423" i="2" s="1"/>
  <c r="H422" i="2" s="1"/>
  <c r="I533" i="51"/>
  <c r="I532" i="51" s="1"/>
  <c r="I531" i="51" s="1"/>
  <c r="H49" i="2"/>
  <c r="F223" i="40" s="1"/>
  <c r="I35" i="51"/>
  <c r="H470" i="2"/>
  <c r="H469" i="2" s="1"/>
  <c r="I657" i="51"/>
  <c r="H475" i="2"/>
  <c r="H474" i="2" s="1"/>
  <c r="H473" i="2" s="1"/>
  <c r="H472" i="2" s="1"/>
  <c r="H471" i="2" s="1"/>
  <c r="I662" i="51"/>
  <c r="I661" i="51" s="1"/>
  <c r="I660" i="51" s="1"/>
  <c r="I659" i="51" s="1"/>
  <c r="H200" i="2"/>
  <c r="F314" i="40" s="1"/>
  <c r="H197" i="2"/>
  <c r="I163" i="51"/>
  <c r="I160" i="51"/>
  <c r="F43" i="40" l="1"/>
  <c r="F42" i="40" s="1"/>
  <c r="F311" i="40"/>
  <c r="H246" i="2"/>
  <c r="H245" i="2" s="1"/>
  <c r="I209" i="51"/>
  <c r="F272" i="40" l="1"/>
  <c r="F271" i="40" s="1"/>
  <c r="H201" i="2"/>
  <c r="H199" i="2" s="1"/>
  <c r="H198" i="2"/>
  <c r="H196" i="2" s="1"/>
  <c r="F315" i="40" l="1"/>
  <c r="F313" i="40" s="1"/>
  <c r="F312" i="40"/>
  <c r="F310" i="40" s="1"/>
  <c r="H495" i="2" l="1"/>
  <c r="H494" i="2" s="1"/>
  <c r="I682" i="51"/>
  <c r="F50" i="40" l="1"/>
  <c r="F49" i="40" s="1"/>
  <c r="H347" i="2"/>
  <c r="H346" i="2" s="1"/>
  <c r="H332" i="2"/>
  <c r="H331" i="2" s="1"/>
  <c r="F167" i="40" l="1"/>
  <c r="F166" i="40" s="1"/>
  <c r="F152" i="40"/>
  <c r="F151" i="40" s="1"/>
  <c r="I455" i="51"/>
  <c r="I440" i="51"/>
  <c r="H240" i="2"/>
  <c r="F266" i="40" s="1"/>
  <c r="H243" i="2"/>
  <c r="I206" i="51"/>
  <c r="I203" i="51"/>
  <c r="I202" i="51" s="1"/>
  <c r="H313" i="2"/>
  <c r="H209" i="2" l="1"/>
  <c r="H207" i="2"/>
  <c r="H217" i="2" l="1"/>
  <c r="H216" i="2" s="1"/>
  <c r="I180" i="51"/>
  <c r="F339" i="40" l="1"/>
  <c r="F338" i="40" s="1"/>
  <c r="H361" i="2"/>
  <c r="F184" i="40" s="1"/>
  <c r="F183" i="40" s="1"/>
  <c r="I469" i="51"/>
  <c r="H360" i="2" l="1"/>
  <c r="I608" i="51"/>
  <c r="H621" i="2" l="1"/>
  <c r="H620" i="2" s="1"/>
  <c r="H619" i="2" s="1"/>
  <c r="H618" i="2" s="1"/>
  <c r="I357" i="51"/>
  <c r="I356" i="51" s="1"/>
  <c r="I355" i="51" s="1"/>
  <c r="H480" i="2"/>
  <c r="H479" i="2" s="1"/>
  <c r="H478" i="2" s="1"/>
  <c r="H477" i="2" s="1"/>
  <c r="H476" i="2" s="1"/>
  <c r="H390" i="2"/>
  <c r="I667" i="51"/>
  <c r="I666" i="51" s="1"/>
  <c r="I665" i="51" s="1"/>
  <c r="I664" i="51" s="1"/>
  <c r="I615" i="51"/>
  <c r="I614" i="51" s="1"/>
  <c r="I613" i="51" s="1"/>
  <c r="I612" i="51" s="1"/>
  <c r="F102" i="40" l="1"/>
  <c r="H235" i="2"/>
  <c r="H143" i="2" l="1"/>
  <c r="F329" i="40" s="1"/>
  <c r="F328" i="40" s="1"/>
  <c r="I172" i="51"/>
  <c r="I117" i="51"/>
  <c r="H81" i="2" l="1"/>
  <c r="H80" i="2" s="1"/>
  <c r="H79" i="2" s="1"/>
  <c r="H78" i="2" s="1"/>
  <c r="H77" i="2" s="1"/>
  <c r="I68" i="51"/>
  <c r="I67" i="51" s="1"/>
  <c r="I66" i="51" s="1"/>
  <c r="I65" i="51" s="1"/>
  <c r="H161" i="2"/>
  <c r="F452" i="40" l="1"/>
  <c r="H357" i="2"/>
  <c r="I465" i="51"/>
  <c r="H356" i="2" l="1"/>
  <c r="F180" i="40"/>
  <c r="H462" i="2" l="1"/>
  <c r="F32" i="40" s="1"/>
  <c r="H103" i="2"/>
  <c r="F458" i="40" s="1"/>
  <c r="I73" i="51"/>
  <c r="I72" i="51" s="1"/>
  <c r="I71" i="51" s="1"/>
  <c r="I70" i="51" s="1"/>
  <c r="H102" i="2" l="1"/>
  <c r="H101" i="2" s="1"/>
  <c r="H100" i="2" s="1"/>
  <c r="H99" i="2" s="1"/>
  <c r="H454" i="2" l="1"/>
  <c r="I641" i="51"/>
  <c r="H577" i="2"/>
  <c r="I577" i="51"/>
  <c r="I437" i="51"/>
  <c r="H330" i="2"/>
  <c r="F147" i="40" s="1"/>
  <c r="H288" i="2"/>
  <c r="F407" i="40" s="1"/>
  <c r="F406" i="40" s="1"/>
  <c r="H453" i="2" l="1"/>
  <c r="F24" i="40"/>
  <c r="F23" i="40" s="1"/>
  <c r="H576" i="2"/>
  <c r="F176" i="40"/>
  <c r="H597" i="2" l="1"/>
  <c r="I343" i="51"/>
  <c r="I342" i="51" s="1"/>
  <c r="I349" i="51"/>
  <c r="I341" i="51" l="1"/>
  <c r="I340" i="51" s="1"/>
  <c r="I339" i="51" s="1"/>
  <c r="F228" i="40" l="1"/>
  <c r="I198" i="51"/>
  <c r="I197" i="51" s="1"/>
  <c r="I196" i="51" s="1"/>
  <c r="I195" i="51" s="1"/>
  <c r="I147" i="51"/>
  <c r="H355" i="2" l="1"/>
  <c r="F175" i="40" s="1"/>
  <c r="F174" i="40" s="1"/>
  <c r="F213" i="40"/>
  <c r="F136" i="40" l="1"/>
  <c r="H306" i="2"/>
  <c r="F122" i="40" s="1"/>
  <c r="H583" i="2"/>
  <c r="H253" i="2"/>
  <c r="H251" i="2"/>
  <c r="F395" i="40" s="1"/>
  <c r="H359" i="2"/>
  <c r="F182" i="40" s="1"/>
  <c r="H644" i="2"/>
  <c r="F376" i="40" s="1"/>
  <c r="H637" i="2"/>
  <c r="F283" i="40" s="1"/>
  <c r="H630" i="2"/>
  <c r="H625" i="2"/>
  <c r="H617" i="2"/>
  <c r="F82" i="40" s="1"/>
  <c r="H614" i="2"/>
  <c r="F79" i="40" s="1"/>
  <c r="H613" i="2"/>
  <c r="F78" i="40" s="1"/>
  <c r="H607" i="2"/>
  <c r="F117" i="40" s="1"/>
  <c r="H601" i="2"/>
  <c r="F109" i="40" s="1"/>
  <c r="H591" i="2"/>
  <c r="F258" i="40" s="1"/>
  <c r="H586" i="2"/>
  <c r="F197" i="40" s="1"/>
  <c r="H584" i="2"/>
  <c r="F191" i="40" s="1"/>
  <c r="H581" i="2"/>
  <c r="F188" i="40" s="1"/>
  <c r="H575" i="2"/>
  <c r="H573" i="2"/>
  <c r="F150" i="40" s="1"/>
  <c r="H572" i="2"/>
  <c r="F149" i="40" s="1"/>
  <c r="H570" i="2"/>
  <c r="H567" i="2"/>
  <c r="F129" i="40" s="1"/>
  <c r="H565" i="2"/>
  <c r="F127" i="40" s="1"/>
  <c r="H564" i="2"/>
  <c r="F126" i="40" s="1"/>
  <c r="H562" i="2"/>
  <c r="F124" i="40" s="1"/>
  <c r="H557" i="2"/>
  <c r="F98" i="40" s="1"/>
  <c r="H556" i="2"/>
  <c r="F97" i="40" s="1"/>
  <c r="H554" i="2"/>
  <c r="F95" i="40" s="1"/>
  <c r="H553" i="2"/>
  <c r="F94" i="40" s="1"/>
  <c r="H551" i="2"/>
  <c r="F92" i="40" s="1"/>
  <c r="H550" i="2"/>
  <c r="F91" i="40" s="1"/>
  <c r="H548" i="2"/>
  <c r="F89" i="40" s="1"/>
  <c r="H547" i="2"/>
  <c r="F88" i="40" s="1"/>
  <c r="F86" i="40"/>
  <c r="H542" i="2"/>
  <c r="F55" i="40" s="1"/>
  <c r="H541" i="2"/>
  <c r="F54" i="40" s="1"/>
  <c r="H537" i="2"/>
  <c r="F37" i="40" s="1"/>
  <c r="H536" i="2"/>
  <c r="F36" i="40" s="1"/>
  <c r="H532" i="2"/>
  <c r="F22" i="40" s="1"/>
  <c r="H531" i="2"/>
  <c r="F21" i="40" s="1"/>
  <c r="H525" i="2"/>
  <c r="F100" i="40" s="1"/>
  <c r="H518" i="2"/>
  <c r="F444" i="40" s="1"/>
  <c r="H512" i="2"/>
  <c r="H507" i="2"/>
  <c r="F71" i="40" s="1"/>
  <c r="H506" i="2"/>
  <c r="F70" i="40" s="1"/>
  <c r="H505" i="2"/>
  <c r="F69" i="40" s="1"/>
  <c r="H503" i="2"/>
  <c r="F67" i="40" s="1"/>
  <c r="H499" i="2"/>
  <c r="F63" i="40" s="1"/>
  <c r="H493" i="2"/>
  <c r="F46" i="40" s="1"/>
  <c r="H487" i="2"/>
  <c r="F391" i="40" s="1"/>
  <c r="H485" i="2"/>
  <c r="F389" i="40" s="1"/>
  <c r="H468" i="2"/>
  <c r="F41" i="40" s="1"/>
  <c r="H467" i="2"/>
  <c r="F40" i="40" s="1"/>
  <c r="H466" i="2"/>
  <c r="F39" i="40" s="1"/>
  <c r="H460" i="2"/>
  <c r="F30" i="40" s="1"/>
  <c r="H458" i="2"/>
  <c r="F28" i="40" s="1"/>
  <c r="H457" i="2"/>
  <c r="F27" i="40" s="1"/>
  <c r="H456" i="2"/>
  <c r="F26" i="40" s="1"/>
  <c r="H447" i="2"/>
  <c r="H436" i="2"/>
  <c r="F212" i="40" s="1"/>
  <c r="H433" i="2"/>
  <c r="F209" i="40" s="1"/>
  <c r="H432" i="2"/>
  <c r="F208" i="40" s="1"/>
  <c r="H431" i="2"/>
  <c r="F207" i="40" s="1"/>
  <c r="H429" i="2"/>
  <c r="F205" i="40" s="1"/>
  <c r="H416" i="2"/>
  <c r="H410" i="2"/>
  <c r="F344" i="40" s="1"/>
  <c r="H405" i="2"/>
  <c r="F292" i="40" s="1"/>
  <c r="H403" i="2"/>
  <c r="F290" i="40" s="1"/>
  <c r="H402" i="2"/>
  <c r="F289" i="40" s="1"/>
  <c r="H400" i="2"/>
  <c r="F287" i="40" s="1"/>
  <c r="H396" i="2"/>
  <c r="F279" i="40" s="1"/>
  <c r="H385" i="2"/>
  <c r="F195" i="40" s="1"/>
  <c r="H384" i="2"/>
  <c r="F194" i="40" s="1"/>
  <c r="H383" i="2"/>
  <c r="F193" i="40" s="1"/>
  <c r="H378" i="2"/>
  <c r="F59" i="40" s="1"/>
  <c r="H377" i="2"/>
  <c r="F58" i="40" s="1"/>
  <c r="H376" i="2"/>
  <c r="F57" i="40" s="1"/>
  <c r="H370" i="2"/>
  <c r="H365" i="2"/>
  <c r="F201" i="40" s="1"/>
  <c r="H353" i="2"/>
  <c r="F173" i="40" s="1"/>
  <c r="H352" i="2"/>
  <c r="F172" i="40" s="1"/>
  <c r="H351" i="2"/>
  <c r="F171" i="40" s="1"/>
  <c r="H349" i="2"/>
  <c r="F169" i="40" s="1"/>
  <c r="H345" i="2"/>
  <c r="H344" i="2"/>
  <c r="F164" i="40" s="1"/>
  <c r="H342" i="2"/>
  <c r="H340" i="2"/>
  <c r="F160" i="40" s="1"/>
  <c r="H338" i="2"/>
  <c r="H336" i="2"/>
  <c r="F156" i="40" s="1"/>
  <c r="H334" i="2"/>
  <c r="F154" i="40" s="1"/>
  <c r="H329" i="2"/>
  <c r="H328" i="2" s="1"/>
  <c r="H327" i="2"/>
  <c r="F144" i="40" s="1"/>
  <c r="H325" i="2"/>
  <c r="F142" i="40" s="1"/>
  <c r="H324" i="2"/>
  <c r="F141" i="40" s="1"/>
  <c r="H318" i="2"/>
  <c r="H310" i="2"/>
  <c r="F133" i="40" s="1"/>
  <c r="H309" i="2"/>
  <c r="F132" i="40" s="1"/>
  <c r="H308" i="2"/>
  <c r="F131" i="40" s="1"/>
  <c r="H304" i="2"/>
  <c r="F120" i="40" s="1"/>
  <c r="H303" i="2"/>
  <c r="F119" i="40" s="1"/>
  <c r="H296" i="2"/>
  <c r="F239" i="40" s="1"/>
  <c r="H290" i="2"/>
  <c r="F409" i="40" s="1"/>
  <c r="H286" i="2"/>
  <c r="F405" i="40" s="1"/>
  <c r="H284" i="2"/>
  <c r="F403" i="40" s="1"/>
  <c r="H279" i="2"/>
  <c r="F252" i="40" s="1"/>
  <c r="H274" i="2"/>
  <c r="F243" i="40" s="1"/>
  <c r="H272" i="2"/>
  <c r="F241" i="40" s="1"/>
  <c r="H270" i="2"/>
  <c r="F237" i="40" s="1"/>
  <c r="H268" i="2"/>
  <c r="F235" i="40" s="1"/>
  <c r="H266" i="2"/>
  <c r="F233" i="40" s="1"/>
  <c r="H260" i="2"/>
  <c r="F250" i="40" s="1"/>
  <c r="F269" i="40"/>
  <c r="H244" i="2"/>
  <c r="H241" i="2"/>
  <c r="H230" i="2"/>
  <c r="H224" i="2"/>
  <c r="H222" i="2"/>
  <c r="F402" i="40" s="1"/>
  <c r="H215" i="2"/>
  <c r="F337" i="40" s="1"/>
  <c r="H211" i="2"/>
  <c r="F327" i="40" s="1"/>
  <c r="F325" i="40"/>
  <c r="F321" i="40"/>
  <c r="H205" i="2"/>
  <c r="F319" i="40" s="1"/>
  <c r="H203" i="2"/>
  <c r="F317" i="40" s="1"/>
  <c r="H191" i="2"/>
  <c r="F333" i="40" s="1"/>
  <c r="H184" i="2"/>
  <c r="F371" i="40" s="1"/>
  <c r="H180" i="2"/>
  <c r="F359" i="40" s="1"/>
  <c r="H179" i="2"/>
  <c r="F358" i="40" s="1"/>
  <c r="H178" i="2"/>
  <c r="F357" i="40" s="1"/>
  <c r="H171" i="2"/>
  <c r="F470" i="40" s="1"/>
  <c r="H170" i="2"/>
  <c r="F469" i="40" s="1"/>
  <c r="H169" i="2"/>
  <c r="F468" i="40" s="1"/>
  <c r="F267" i="40" l="1"/>
  <c r="F265" i="40" s="1"/>
  <c r="H239" i="2"/>
  <c r="F270" i="40"/>
  <c r="F268" i="40" s="1"/>
  <c r="H242" i="2"/>
  <c r="F165" i="40"/>
  <c r="F146" i="40"/>
  <c r="F145" i="40" s="1"/>
  <c r="H165" i="2"/>
  <c r="F464" i="40" s="1"/>
  <c r="F455" i="40"/>
  <c r="H160" i="2"/>
  <c r="F454" i="40" s="1"/>
  <c r="H158" i="2"/>
  <c r="F450" i="40" s="1"/>
  <c r="H156" i="2"/>
  <c r="F448" i="40" s="1"/>
  <c r="H154" i="2"/>
  <c r="F446" i="40" s="1"/>
  <c r="H150" i="2"/>
  <c r="F440" i="40" s="1"/>
  <c r="H149" i="2"/>
  <c r="F439" i="40" s="1"/>
  <c r="H147" i="2"/>
  <c r="F437" i="40" s="1"/>
  <c r="H138" i="2"/>
  <c r="F306" i="40" s="1"/>
  <c r="H133" i="2"/>
  <c r="F274" i="40" s="1"/>
  <c r="H129" i="2"/>
  <c r="F254" i="40" s="1"/>
  <c r="H124" i="2"/>
  <c r="F220" i="40" s="1"/>
  <c r="H119" i="2"/>
  <c r="F76" i="40" s="1"/>
  <c r="H114" i="2"/>
  <c r="F48" i="40" s="1"/>
  <c r="H108" i="2"/>
  <c r="F462" i="40" s="1"/>
  <c r="H98" i="2"/>
  <c r="F384" i="40" s="1"/>
  <c r="H97" i="2"/>
  <c r="F383" i="40" s="1"/>
  <c r="H92" i="2"/>
  <c r="F363" i="40" s="1"/>
  <c r="H87" i="2"/>
  <c r="H76" i="2"/>
  <c r="F424" i="40" s="1"/>
  <c r="H75" i="2"/>
  <c r="F423" i="40" s="1"/>
  <c r="H71" i="2"/>
  <c r="F414" i="40" s="1"/>
  <c r="H66" i="2"/>
  <c r="F352" i="40" s="1"/>
  <c r="H64" i="2"/>
  <c r="F350" i="40" s="1"/>
  <c r="H59" i="2"/>
  <c r="F302" i="40" s="1"/>
  <c r="H54" i="2"/>
  <c r="H48" i="2"/>
  <c r="H43" i="2"/>
  <c r="F111" i="40" s="1"/>
  <c r="H41" i="2"/>
  <c r="F106" i="40" s="1"/>
  <c r="H35" i="2"/>
  <c r="H31" i="2"/>
  <c r="F428" i="40" s="1"/>
  <c r="H27" i="2"/>
  <c r="H21" i="2"/>
  <c r="F419" i="40" s="1"/>
  <c r="F222" i="40" l="1"/>
  <c r="F221" i="40" s="1"/>
  <c r="H47" i="2"/>
  <c r="H238" i="2"/>
  <c r="F432" i="40"/>
  <c r="H34" i="2"/>
  <c r="F297" i="40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F474" i="40" l="1"/>
  <c r="F473" i="40" s="1"/>
  <c r="F472" i="40" s="1"/>
  <c r="F471" i="40" s="1"/>
  <c r="F467" i="40"/>
  <c r="F466" i="40" s="1"/>
  <c r="F465" i="40" s="1"/>
  <c r="F463" i="40"/>
  <c r="F461" i="40"/>
  <c r="F457" i="40"/>
  <c r="F456" i="40" s="1"/>
  <c r="F453" i="40"/>
  <c r="F449" i="40"/>
  <c r="F447" i="40"/>
  <c r="F451" i="40"/>
  <c r="F445" i="40"/>
  <c r="F443" i="40"/>
  <c r="F438" i="40"/>
  <c r="F436" i="40"/>
  <c r="F433" i="40"/>
  <c r="F431" i="40" s="1"/>
  <c r="F430" i="40" s="1"/>
  <c r="F429" i="40" s="1"/>
  <c r="F427" i="40"/>
  <c r="F426" i="40" s="1"/>
  <c r="F425" i="40" s="1"/>
  <c r="F422" i="40"/>
  <c r="F421" i="40" s="1"/>
  <c r="F420" i="40" s="1"/>
  <c r="F418" i="40"/>
  <c r="F417" i="40" s="1"/>
  <c r="F416" i="40" s="1"/>
  <c r="F413" i="40"/>
  <c r="F412" i="40" s="1"/>
  <c r="F411" i="40" s="1"/>
  <c r="F410" i="40" s="1"/>
  <c r="F408" i="40"/>
  <c r="F404" i="40"/>
  <c r="F401" i="40"/>
  <c r="F396" i="40"/>
  <c r="F394" i="40"/>
  <c r="F390" i="40"/>
  <c r="F388" i="40"/>
  <c r="F382" i="40"/>
  <c r="F381" i="40" s="1"/>
  <c r="F380" i="40" s="1"/>
  <c r="F378" i="40"/>
  <c r="F377" i="40" s="1"/>
  <c r="F375" i="40"/>
  <c r="F374" i="40" s="1"/>
  <c r="F370" i="40"/>
  <c r="F369" i="40" s="1"/>
  <c r="F368" i="40" s="1"/>
  <c r="F366" i="40"/>
  <c r="F364" i="40"/>
  <c r="F362" i="40"/>
  <c r="F356" i="40"/>
  <c r="F355" i="40" s="1"/>
  <c r="F354" i="40" s="1"/>
  <c r="F351" i="40"/>
  <c r="F349" i="40"/>
  <c r="F346" i="40"/>
  <c r="F345" i="40" s="1"/>
  <c r="F343" i="40"/>
  <c r="F332" i="40"/>
  <c r="F331" i="40" s="1"/>
  <c r="F330" i="40" s="1"/>
  <c r="F326" i="40"/>
  <c r="F324" i="40"/>
  <c r="F322" i="40"/>
  <c r="F320" i="40"/>
  <c r="F318" i="40"/>
  <c r="F316" i="40"/>
  <c r="F305" i="40"/>
  <c r="F304" i="40" s="1"/>
  <c r="F303" i="40" s="1"/>
  <c r="F301" i="40"/>
  <c r="F300" i="40" s="1"/>
  <c r="F299" i="40" s="1"/>
  <c r="F296" i="40"/>
  <c r="F295" i="40" s="1"/>
  <c r="F294" i="40" s="1"/>
  <c r="F293" i="40" s="1"/>
  <c r="F291" i="40"/>
  <c r="F288" i="40"/>
  <c r="F286" i="40"/>
  <c r="F282" i="40"/>
  <c r="F281" i="40" s="1"/>
  <c r="F280" i="40" s="1"/>
  <c r="F278" i="40"/>
  <c r="F277" i="40" s="1"/>
  <c r="F276" i="40" s="1"/>
  <c r="F273" i="40"/>
  <c r="F264" i="40"/>
  <c r="F263" i="40" s="1"/>
  <c r="F262" i="40"/>
  <c r="F261" i="40" s="1"/>
  <c r="F259" i="40"/>
  <c r="F257" i="40"/>
  <c r="F256" i="40" s="1"/>
  <c r="F253" i="40"/>
  <c r="F251" i="40"/>
  <c r="F249" i="40"/>
  <c r="F248" i="40"/>
  <c r="F247" i="40" s="1"/>
  <c r="F242" i="40"/>
  <c r="F240" i="40"/>
  <c r="F238" i="40"/>
  <c r="F236" i="40"/>
  <c r="F234" i="40"/>
  <c r="F232" i="40"/>
  <c r="F227" i="40"/>
  <c r="F226" i="40" s="1"/>
  <c r="F225" i="40" s="1"/>
  <c r="F224" i="40" s="1"/>
  <c r="F219" i="40"/>
  <c r="F217" i="40"/>
  <c r="F211" i="40"/>
  <c r="F210" i="40" s="1"/>
  <c r="F206" i="40"/>
  <c r="F204" i="40"/>
  <c r="F200" i="40"/>
  <c r="F199" i="40" s="1"/>
  <c r="F198" i="40" s="1"/>
  <c r="F196" i="40"/>
  <c r="F192" i="40"/>
  <c r="F190" i="40"/>
  <c r="F189" i="40" s="1"/>
  <c r="F187" i="40"/>
  <c r="F181" i="40"/>
  <c r="F179" i="40"/>
  <c r="F168" i="40"/>
  <c r="F163" i="40"/>
  <c r="F159" i="40"/>
  <c r="F155" i="40"/>
  <c r="F153" i="40"/>
  <c r="F148" i="40"/>
  <c r="F143" i="40"/>
  <c r="F140" i="40"/>
  <c r="F130" i="40"/>
  <c r="F128" i="40"/>
  <c r="F135" i="40"/>
  <c r="F134" i="40" s="1"/>
  <c r="F125" i="40"/>
  <c r="F123" i="40"/>
  <c r="F121" i="40"/>
  <c r="F118" i="40"/>
  <c r="F116" i="40"/>
  <c r="F115" i="40" s="1"/>
  <c r="F110" i="40"/>
  <c r="F108" i="40"/>
  <c r="F107" i="40" s="1"/>
  <c r="F105" i="40"/>
  <c r="F101" i="40"/>
  <c r="F99" i="40"/>
  <c r="F96" i="40"/>
  <c r="F93" i="40"/>
  <c r="F90" i="40"/>
  <c r="F87" i="40"/>
  <c r="F85" i="40"/>
  <c r="F81" i="40"/>
  <c r="F80" i="40"/>
  <c r="F77" i="40" s="1"/>
  <c r="F75" i="40"/>
  <c r="F66" i="40"/>
  <c r="F64" i="40"/>
  <c r="F62" i="40" s="1"/>
  <c r="F61" i="40" s="1"/>
  <c r="F56" i="40"/>
  <c r="F53" i="40"/>
  <c r="F47" i="40"/>
  <c r="F45" i="40"/>
  <c r="F38" i="40"/>
  <c r="F35" i="40"/>
  <c r="F31" i="40"/>
  <c r="F29" i="40"/>
  <c r="F25" i="40"/>
  <c r="F20" i="40"/>
  <c r="I724" i="51"/>
  <c r="I723" i="51" s="1"/>
  <c r="I722" i="51" s="1"/>
  <c r="I721" i="51" s="1"/>
  <c r="I720" i="51" s="1"/>
  <c r="I716" i="51"/>
  <c r="I715" i="51" s="1"/>
  <c r="I714" i="51" s="1"/>
  <c r="I711" i="51"/>
  <c r="I710" i="51" s="1"/>
  <c r="I709" i="51" s="1"/>
  <c r="I706" i="51"/>
  <c r="I705" i="51" s="1"/>
  <c r="I704" i="51" s="1"/>
  <c r="I699" i="51"/>
  <c r="I698" i="51" s="1"/>
  <c r="I697" i="51" s="1"/>
  <c r="I696" i="51" s="1"/>
  <c r="I692" i="51"/>
  <c r="I690" i="51"/>
  <c r="I686" i="51"/>
  <c r="I685" i="51" s="1"/>
  <c r="I680" i="51"/>
  <c r="I679" i="51" s="1"/>
  <c r="I674" i="51"/>
  <c r="I672" i="51"/>
  <c r="I653" i="51"/>
  <c r="I649" i="51"/>
  <c r="I647" i="51"/>
  <c r="I643" i="51"/>
  <c r="I634" i="51"/>
  <c r="I633" i="51" s="1"/>
  <c r="I632" i="51" s="1"/>
  <c r="I631" i="51" s="1"/>
  <c r="I629" i="51"/>
  <c r="I627" i="51"/>
  <c r="I625" i="51"/>
  <c r="I621" i="51"/>
  <c r="I620" i="51" s="1"/>
  <c r="I619" i="51" s="1"/>
  <c r="I607" i="51"/>
  <c r="I606" i="51" s="1"/>
  <c r="I605" i="51" s="1"/>
  <c r="I604" i="51" s="1"/>
  <c r="I601" i="51"/>
  <c r="I600" i="51" s="1"/>
  <c r="I599" i="51" s="1"/>
  <c r="I598" i="51" s="1"/>
  <c r="I597" i="51" s="1"/>
  <c r="I596" i="51" s="1"/>
  <c r="I592" i="51"/>
  <c r="I591" i="51" s="1"/>
  <c r="I590" i="51" s="1"/>
  <c r="I589" i="51" s="1"/>
  <c r="I588" i="51" s="1"/>
  <c r="I586" i="51"/>
  <c r="I583" i="51"/>
  <c r="I581" i="51"/>
  <c r="I575" i="51"/>
  <c r="I572" i="51"/>
  <c r="I570" i="51"/>
  <c r="I567" i="51"/>
  <c r="I564" i="51"/>
  <c r="I562" i="51"/>
  <c r="I555" i="51"/>
  <c r="I554" i="51" s="1"/>
  <c r="I553" i="51" s="1"/>
  <c r="I552" i="51" s="1"/>
  <c r="I550" i="51"/>
  <c r="I549" i="51" s="1"/>
  <c r="I548" i="51" s="1"/>
  <c r="I547" i="51" s="1"/>
  <c r="I544" i="51"/>
  <c r="I543" i="51" s="1"/>
  <c r="I539" i="51"/>
  <c r="I537" i="51"/>
  <c r="I524" i="51"/>
  <c r="I523" i="51" s="1"/>
  <c r="I522" i="51" s="1"/>
  <c r="I521" i="51" s="1"/>
  <c r="I518" i="51"/>
  <c r="I516" i="51"/>
  <c r="I514" i="51"/>
  <c r="I508" i="51"/>
  <c r="I507" i="51" s="1"/>
  <c r="I506" i="51" s="1"/>
  <c r="I505" i="51" s="1"/>
  <c r="I501" i="51"/>
  <c r="I500" i="51" s="1"/>
  <c r="I499" i="51" s="1"/>
  <c r="I498" i="51" s="1"/>
  <c r="I495" i="51"/>
  <c r="I494" i="51" s="1"/>
  <c r="I493" i="51" s="1"/>
  <c r="I492" i="51" s="1"/>
  <c r="I490" i="51"/>
  <c r="I489" i="51" s="1"/>
  <c r="I488" i="51" s="1"/>
  <c r="I487" i="51" s="1"/>
  <c r="I485" i="51"/>
  <c r="I483" i="51"/>
  <c r="I478" i="51"/>
  <c r="I477" i="51" s="1"/>
  <c r="I476" i="51" s="1"/>
  <c r="I475" i="51" s="1"/>
  <c r="I473" i="51"/>
  <c r="I472" i="51" s="1"/>
  <c r="I471" i="51" s="1"/>
  <c r="I467" i="51"/>
  <c r="I463" i="51"/>
  <c r="I459" i="51"/>
  <c r="I457" i="51"/>
  <c r="I452" i="51"/>
  <c r="I450" i="51"/>
  <c r="I448" i="51"/>
  <c r="I446" i="51"/>
  <c r="I444" i="51"/>
  <c r="I442" i="51"/>
  <c r="I435" i="51"/>
  <c r="I432" i="51"/>
  <c r="I426" i="51"/>
  <c r="I425" i="51" s="1"/>
  <c r="I424" i="51" s="1"/>
  <c r="I423" i="51" s="1"/>
  <c r="I416" i="51"/>
  <c r="I421" i="51"/>
  <c r="I420" i="51" s="1"/>
  <c r="I414" i="51"/>
  <c r="I411" i="51"/>
  <c r="I404" i="51"/>
  <c r="I403" i="51" s="1"/>
  <c r="I402" i="51" s="1"/>
  <c r="I401" i="51" s="1"/>
  <c r="I400" i="51" s="1"/>
  <c r="I399" i="51" s="1"/>
  <c r="I395" i="51"/>
  <c r="I394" i="51" s="1"/>
  <c r="I393" i="51" s="1"/>
  <c r="I391" i="51"/>
  <c r="I390" i="51" s="1"/>
  <c r="I389" i="51" s="1"/>
  <c r="I387" i="51"/>
  <c r="I386" i="51" s="1"/>
  <c r="I385" i="51" s="1"/>
  <c r="I384" i="51" s="1"/>
  <c r="I379" i="51"/>
  <c r="I378" i="51" s="1"/>
  <c r="I377" i="51" s="1"/>
  <c r="I376" i="51" s="1"/>
  <c r="I375" i="51" s="1"/>
  <c r="I373" i="51"/>
  <c r="I372" i="51" s="1"/>
  <c r="I371" i="51" s="1"/>
  <c r="I370" i="51" s="1"/>
  <c r="I369" i="51" s="1"/>
  <c r="I366" i="51"/>
  <c r="I365" i="51" s="1"/>
  <c r="I364" i="51" s="1"/>
  <c r="I363" i="51" s="1"/>
  <c r="I361" i="51"/>
  <c r="I360" i="51" s="1"/>
  <c r="I359" i="51" s="1"/>
  <c r="I353" i="51"/>
  <c r="I348" i="51" s="1"/>
  <c r="I347" i="51" s="1"/>
  <c r="I336" i="51"/>
  <c r="I333" i="51"/>
  <c r="I330" i="51"/>
  <c r="I327" i="51"/>
  <c r="I321" i="51"/>
  <c r="I320" i="51" s="1"/>
  <c r="I319" i="51" s="1"/>
  <c r="I318" i="51" s="1"/>
  <c r="I317" i="51" s="1"/>
  <c r="I314" i="51"/>
  <c r="I313" i="51" s="1"/>
  <c r="I312" i="51" s="1"/>
  <c r="I310" i="51"/>
  <c r="I309" i="51" s="1"/>
  <c r="I308" i="51" s="1"/>
  <c r="I307" i="51" s="1"/>
  <c r="I303" i="51"/>
  <c r="I302" i="51" s="1"/>
  <c r="I301" i="51" s="1"/>
  <c r="I300" i="51" s="1"/>
  <c r="I298" i="51"/>
  <c r="I297" i="51" s="1"/>
  <c r="I296" i="51" s="1"/>
  <c r="I295" i="51" s="1"/>
  <c r="I293" i="51"/>
  <c r="I292" i="51" s="1"/>
  <c r="I291" i="51" s="1"/>
  <c r="I290" i="51" s="1"/>
  <c r="I284" i="51"/>
  <c r="I283" i="51" s="1"/>
  <c r="I282" i="51" s="1"/>
  <c r="I281" i="51" s="1"/>
  <c r="I280" i="51" s="1"/>
  <c r="I278" i="51"/>
  <c r="I276" i="51"/>
  <c r="I274" i="51"/>
  <c r="I267" i="51"/>
  <c r="I266" i="51" s="1"/>
  <c r="I265" i="51" s="1"/>
  <c r="I264" i="51" s="1"/>
  <c r="I263" i="51" s="1"/>
  <c r="I261" i="51"/>
  <c r="I260" i="51" s="1"/>
  <c r="I259" i="51" s="1"/>
  <c r="I258" i="51" s="1"/>
  <c r="I257" i="51" s="1"/>
  <c r="I255" i="51"/>
  <c r="I251" i="51"/>
  <c r="I249" i="51"/>
  <c r="I253" i="51"/>
  <c r="I244" i="51"/>
  <c r="I243" i="51" s="1"/>
  <c r="I242" i="51" s="1"/>
  <c r="I241" i="51" s="1"/>
  <c r="I239" i="51"/>
  <c r="I237" i="51"/>
  <c r="I235" i="51"/>
  <c r="I233" i="51"/>
  <c r="I231" i="51"/>
  <c r="I225" i="51"/>
  <c r="I223" i="51"/>
  <c r="I216" i="51"/>
  <c r="I214" i="51"/>
  <c r="I193" i="51"/>
  <c r="I192" i="51" s="1"/>
  <c r="I191" i="51" s="1"/>
  <c r="I190" i="51" s="1"/>
  <c r="I187" i="51"/>
  <c r="I185" i="51"/>
  <c r="I178" i="51"/>
  <c r="I174" i="51"/>
  <c r="I170" i="51"/>
  <c r="I168" i="51"/>
  <c r="I166" i="51"/>
  <c r="I154" i="51"/>
  <c r="I153" i="51" s="1"/>
  <c r="I152" i="51" s="1"/>
  <c r="I151" i="51" s="1"/>
  <c r="I150" i="51" s="1"/>
  <c r="I146" i="51"/>
  <c r="I145" i="51" s="1"/>
  <c r="I141" i="51"/>
  <c r="I140" i="51" s="1"/>
  <c r="I139" i="51" s="1"/>
  <c r="I134" i="51"/>
  <c r="I133" i="51" s="1"/>
  <c r="I132" i="51" s="1"/>
  <c r="I128" i="51"/>
  <c r="I127" i="51" s="1"/>
  <c r="I126" i="51" s="1"/>
  <c r="I124" i="51"/>
  <c r="I123" i="51" s="1"/>
  <c r="I122" i="51" s="1"/>
  <c r="I119" i="51"/>
  <c r="I115" i="51"/>
  <c r="I113" i="51"/>
  <c r="I109" i="51"/>
  <c r="I107" i="51"/>
  <c r="I103" i="51"/>
  <c r="I102" i="51" s="1"/>
  <c r="I101" i="51" s="1"/>
  <c r="I100" i="51" s="1"/>
  <c r="I98" i="51"/>
  <c r="I97" i="51" s="1"/>
  <c r="I96" i="51" s="1"/>
  <c r="I95" i="51" s="1"/>
  <c r="I93" i="51"/>
  <c r="I92" i="51" s="1"/>
  <c r="I91" i="51" s="1"/>
  <c r="I89" i="51"/>
  <c r="I88" i="51" s="1"/>
  <c r="I87" i="51" s="1"/>
  <c r="I84" i="51"/>
  <c r="I83" i="51" s="1"/>
  <c r="I82" i="51" s="1"/>
  <c r="I81" i="51" s="1"/>
  <c r="I78" i="51"/>
  <c r="I77" i="51" s="1"/>
  <c r="I76" i="51" s="1"/>
  <c r="I75" i="51" s="1"/>
  <c r="I62" i="51"/>
  <c r="I61" i="51" s="1"/>
  <c r="I60" i="51" s="1"/>
  <c r="I58" i="51"/>
  <c r="I57" i="51" s="1"/>
  <c r="I56" i="51" s="1"/>
  <c r="I55" i="51" s="1"/>
  <c r="I53" i="51"/>
  <c r="I51" i="51"/>
  <c r="I46" i="51"/>
  <c r="I45" i="51" s="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49" i="2"/>
  <c r="H648" i="2" s="1"/>
  <c r="H647" i="2" s="1"/>
  <c r="H646" i="2" s="1"/>
  <c r="H645" i="2" s="1"/>
  <c r="H643" i="2"/>
  <c r="H642" i="2" s="1"/>
  <c r="H641" i="2" s="1"/>
  <c r="H640" i="2" s="1"/>
  <c r="H639" i="2" s="1"/>
  <c r="H636" i="2"/>
  <c r="H635" i="2" s="1"/>
  <c r="H634" i="2" s="1"/>
  <c r="H633" i="2" s="1"/>
  <c r="H632" i="2" s="1"/>
  <c r="H629" i="2"/>
  <c r="H628" i="2" s="1"/>
  <c r="H627" i="2" s="1"/>
  <c r="H626" i="2" s="1"/>
  <c r="H624" i="2"/>
  <c r="H623" i="2" s="1"/>
  <c r="H622" i="2" s="1"/>
  <c r="H616" i="2"/>
  <c r="H612" i="2"/>
  <c r="H605" i="2"/>
  <c r="H604" i="2" s="1"/>
  <c r="H603" i="2" s="1"/>
  <c r="H602" i="2" s="1"/>
  <c r="H600" i="2"/>
  <c r="H599" i="2" s="1"/>
  <c r="H598" i="2" s="1"/>
  <c r="H590" i="2"/>
  <c r="H589" i="2" s="1"/>
  <c r="H585" i="2"/>
  <c r="H582" i="2"/>
  <c r="H580" i="2"/>
  <c r="H574" i="2"/>
  <c r="H571" i="2"/>
  <c r="H569" i="2"/>
  <c r="H566" i="2"/>
  <c r="H563" i="2"/>
  <c r="H561" i="2"/>
  <c r="H555" i="2"/>
  <c r="H552" i="2"/>
  <c r="H549" i="2"/>
  <c r="H546" i="2"/>
  <c r="H596" i="2"/>
  <c r="H595" i="2" s="1"/>
  <c r="H594" i="2" s="1"/>
  <c r="H535" i="2"/>
  <c r="H534" i="2" s="1"/>
  <c r="H533" i="2" s="1"/>
  <c r="H530" i="2"/>
  <c r="H529" i="2" s="1"/>
  <c r="H528" i="2" s="1"/>
  <c r="H524" i="2"/>
  <c r="H523" i="2" s="1"/>
  <c r="H522" i="2" s="1"/>
  <c r="H521" i="2" s="1"/>
  <c r="H520" i="2" s="1"/>
  <c r="H517" i="2"/>
  <c r="H516" i="2" s="1"/>
  <c r="H515" i="2" s="1"/>
  <c r="H514" i="2" s="1"/>
  <c r="H513" i="2" s="1"/>
  <c r="H511" i="2"/>
  <c r="H510" i="2" s="1"/>
  <c r="H509" i="2" s="1"/>
  <c r="H508" i="2" s="1"/>
  <c r="H504" i="2"/>
  <c r="H502" i="2"/>
  <c r="H498" i="2"/>
  <c r="H497" i="2" s="1"/>
  <c r="H492" i="2"/>
  <c r="H491" i="2" s="1"/>
  <c r="H486" i="2"/>
  <c r="H484" i="2"/>
  <c r="H465" i="2"/>
  <c r="H461" i="2"/>
  <c r="H459" i="2"/>
  <c r="H455" i="2"/>
  <c r="H446" i="2"/>
  <c r="H445" i="2" s="1"/>
  <c r="H444" i="2" s="1"/>
  <c r="H443" i="2" s="1"/>
  <c r="H441" i="2"/>
  <c r="H440" i="2" s="1"/>
  <c r="H439" i="2" s="1"/>
  <c r="H438" i="2" s="1"/>
  <c r="H435" i="2"/>
  <c r="H434" i="2" s="1"/>
  <c r="H430" i="2"/>
  <c r="H428" i="2"/>
  <c r="H415" i="2"/>
  <c r="H414" i="2" s="1"/>
  <c r="H413" i="2" s="1"/>
  <c r="H412" i="2" s="1"/>
  <c r="H409" i="2"/>
  <c r="H408" i="2" s="1"/>
  <c r="H407" i="2" s="1"/>
  <c r="H406" i="2" s="1"/>
  <c r="H404" i="2"/>
  <c r="H401" i="2"/>
  <c r="H399" i="2"/>
  <c r="H395" i="2"/>
  <c r="H394" i="2" s="1"/>
  <c r="H393" i="2" s="1"/>
  <c r="H389" i="2"/>
  <c r="H388" i="2" s="1"/>
  <c r="H387" i="2" s="1"/>
  <c r="H386" i="2" s="1"/>
  <c r="H382" i="2"/>
  <c r="H381" i="2" s="1"/>
  <c r="H380" i="2" s="1"/>
  <c r="H379" i="2" s="1"/>
  <c r="H375" i="2"/>
  <c r="H374" i="2" s="1"/>
  <c r="H373" i="2" s="1"/>
  <c r="H372" i="2" s="1"/>
  <c r="H369" i="2"/>
  <c r="H368" i="2" s="1"/>
  <c r="H367" i="2" s="1"/>
  <c r="H366" i="2" s="1"/>
  <c r="H364" i="2"/>
  <c r="H363" i="2" s="1"/>
  <c r="H362" i="2" s="1"/>
  <c r="H358" i="2"/>
  <c r="H354" i="2"/>
  <c r="H350" i="2"/>
  <c r="H348" i="2"/>
  <c r="H343" i="2"/>
  <c r="H341" i="2"/>
  <c r="F162" i="40" s="1"/>
  <c r="F161" i="40" s="1"/>
  <c r="H339" i="2"/>
  <c r="H337" i="2"/>
  <c r="F158" i="40" s="1"/>
  <c r="F157" i="40" s="1"/>
  <c r="H335" i="2"/>
  <c r="H333" i="2"/>
  <c r="H326" i="2"/>
  <c r="H323" i="2"/>
  <c r="H317" i="2"/>
  <c r="H316" i="2" s="1"/>
  <c r="H315" i="2" s="1"/>
  <c r="H314" i="2" s="1"/>
  <c r="H312" i="2"/>
  <c r="H311" i="2" s="1"/>
  <c r="F336" i="40" s="1"/>
  <c r="H305" i="2"/>
  <c r="H295" i="2"/>
  <c r="H294" i="2" s="1"/>
  <c r="H293" i="2" s="1"/>
  <c r="H292" i="2" s="1"/>
  <c r="H291" i="2" s="1"/>
  <c r="H289" i="2"/>
  <c r="H285" i="2"/>
  <c r="H283" i="2"/>
  <c r="H287" i="2"/>
  <c r="H278" i="2"/>
  <c r="H277" i="2" s="1"/>
  <c r="H276" i="2" s="1"/>
  <c r="H275" i="2" s="1"/>
  <c r="H273" i="2"/>
  <c r="H271" i="2"/>
  <c r="H269" i="2"/>
  <c r="H267" i="2"/>
  <c r="H265" i="2"/>
  <c r="H259" i="2"/>
  <c r="H258" i="2" s="1"/>
  <c r="H252" i="2"/>
  <c r="H250" i="2"/>
  <c r="H234" i="2"/>
  <c r="H233" i="2" s="1"/>
  <c r="H232" i="2" s="1"/>
  <c r="H231" i="2" s="1"/>
  <c r="H229" i="2"/>
  <c r="H228" i="2" s="1"/>
  <c r="H227" i="2" s="1"/>
  <c r="H226" i="2" s="1"/>
  <c r="H223" i="2"/>
  <c r="H221" i="2"/>
  <c r="H214" i="2"/>
  <c r="H210" i="2"/>
  <c r="H208" i="2"/>
  <c r="H206" i="2"/>
  <c r="H204" i="2"/>
  <c r="H202" i="2"/>
  <c r="H190" i="2"/>
  <c r="H189" i="2" s="1"/>
  <c r="H188" i="2" s="1"/>
  <c r="H187" i="2" s="1"/>
  <c r="H186" i="2" s="1"/>
  <c r="H183" i="2"/>
  <c r="H182" i="2" s="1"/>
  <c r="H181" i="2" s="1"/>
  <c r="H177" i="2"/>
  <c r="H176" i="2" s="1"/>
  <c r="H175" i="2" s="1"/>
  <c r="H168" i="2"/>
  <c r="H167" i="2" s="1"/>
  <c r="H166" i="2" s="1"/>
  <c r="H164" i="2"/>
  <c r="H163" i="2" s="1"/>
  <c r="H162" i="2" s="1"/>
  <c r="H159" i="2"/>
  <c r="H157" i="2"/>
  <c r="H155" i="2"/>
  <c r="H153" i="2"/>
  <c r="H148" i="2"/>
  <c r="H146" i="2"/>
  <c r="H142" i="2"/>
  <c r="H141" i="2" s="1"/>
  <c r="H140" i="2" s="1"/>
  <c r="H139" i="2" s="1"/>
  <c r="H137" i="2"/>
  <c r="H136" i="2" s="1"/>
  <c r="H135" i="2" s="1"/>
  <c r="H134" i="2" s="1"/>
  <c r="H132" i="2"/>
  <c r="H131" i="2" s="1"/>
  <c r="H130" i="2" s="1"/>
  <c r="H128" i="2"/>
  <c r="H127" i="2" s="1"/>
  <c r="H126" i="2" s="1"/>
  <c r="H123" i="2"/>
  <c r="H122" i="2" s="1"/>
  <c r="H121" i="2" s="1"/>
  <c r="H120" i="2" s="1"/>
  <c r="H118" i="2"/>
  <c r="H117" i="2" s="1"/>
  <c r="H116" i="2" s="1"/>
  <c r="H115" i="2" s="1"/>
  <c r="H113" i="2"/>
  <c r="H112" i="2" s="1"/>
  <c r="H111" i="2" s="1"/>
  <c r="H110" i="2" s="1"/>
  <c r="H107" i="2"/>
  <c r="H106" i="2" s="1"/>
  <c r="H105" i="2" s="1"/>
  <c r="H104" i="2" s="1"/>
  <c r="H96" i="2"/>
  <c r="H95" i="2" s="1"/>
  <c r="H94" i="2" s="1"/>
  <c r="H93" i="2" s="1"/>
  <c r="H91" i="2"/>
  <c r="H90" i="2" s="1"/>
  <c r="H89" i="2" s="1"/>
  <c r="H88" i="2" s="1"/>
  <c r="H86" i="2"/>
  <c r="H85" i="2" s="1"/>
  <c r="H84" i="2" s="1"/>
  <c r="H83" i="2" s="1"/>
  <c r="H70" i="2"/>
  <c r="H69" i="2" s="1"/>
  <c r="H68" i="2" s="1"/>
  <c r="H67" i="2" s="1"/>
  <c r="H65" i="2"/>
  <c r="H63" i="2"/>
  <c r="H58" i="2"/>
  <c r="H57" i="2" s="1"/>
  <c r="H56" i="2" s="1"/>
  <c r="H55" i="2" s="1"/>
  <c r="H53" i="2"/>
  <c r="H52" i="2" s="1"/>
  <c r="H51" i="2" s="1"/>
  <c r="H50" i="2" s="1"/>
  <c r="H46" i="2"/>
  <c r="H42" i="2"/>
  <c r="H40" i="2"/>
  <c r="H33" i="2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D42" i="42"/>
  <c r="D41" i="42" s="1"/>
  <c r="D39" i="42"/>
  <c r="D38" i="42" s="1"/>
  <c r="D34" i="42"/>
  <c r="D33" i="42" s="1"/>
  <c r="D32" i="42" s="1"/>
  <c r="D30" i="42"/>
  <c r="D29" i="42" s="1"/>
  <c r="D28" i="42" s="1"/>
  <c r="D24" i="42"/>
  <c r="D21" i="42"/>
  <c r="D17" i="42"/>
  <c r="D16" i="42" s="1"/>
  <c r="I652" i="51" l="1"/>
  <c r="I651" i="51" s="1"/>
  <c r="I159" i="51"/>
  <c r="I158" i="51" s="1"/>
  <c r="I410" i="51"/>
  <c r="I409" i="51" s="1"/>
  <c r="I408" i="51" s="1"/>
  <c r="I407" i="51" s="1"/>
  <c r="F34" i="40"/>
  <c r="H464" i="2"/>
  <c r="H463" i="2" s="1"/>
  <c r="F309" i="40"/>
  <c r="F308" i="40" s="1"/>
  <c r="H195" i="2"/>
  <c r="H194" i="2" s="1"/>
  <c r="F44" i="40"/>
  <c r="F114" i="40"/>
  <c r="H322" i="2"/>
  <c r="H321" i="2" s="1"/>
  <c r="H320" i="2" s="1"/>
  <c r="H319" i="2" s="1"/>
  <c r="I431" i="51"/>
  <c r="I430" i="51" s="1"/>
  <c r="I429" i="51" s="1"/>
  <c r="I428" i="51" s="1"/>
  <c r="I177" i="51"/>
  <c r="I176" i="51" s="1"/>
  <c r="H213" i="2"/>
  <c r="H212" i="2" s="1"/>
  <c r="F335" i="40"/>
  <c r="F334" i="40" s="1"/>
  <c r="I346" i="51"/>
  <c r="I345" i="51" s="1"/>
  <c r="I569" i="51"/>
  <c r="F442" i="40"/>
  <c r="F441" i="40" s="1"/>
  <c r="F400" i="40"/>
  <c r="F399" i="40" s="1"/>
  <c r="F398" i="40" s="1"/>
  <c r="F19" i="40"/>
  <c r="F18" i="40" s="1"/>
  <c r="H452" i="2"/>
  <c r="H451" i="2" s="1"/>
  <c r="I640" i="51"/>
  <c r="I639" i="51" s="1"/>
  <c r="H568" i="2"/>
  <c r="I326" i="51"/>
  <c r="I325" i="51" s="1"/>
  <c r="I324" i="51" s="1"/>
  <c r="I323" i="51" s="1"/>
  <c r="H588" i="2"/>
  <c r="H587" i="2" s="1"/>
  <c r="H593" i="2"/>
  <c r="H592" i="2" s="1"/>
  <c r="I222" i="51"/>
  <c r="I221" i="51" s="1"/>
  <c r="I220" i="51" s="1"/>
  <c r="I219" i="51" s="1"/>
  <c r="I580" i="51"/>
  <c r="I579" i="51" s="1"/>
  <c r="H545" i="2"/>
  <c r="H544" i="2" s="1"/>
  <c r="H543" i="2" s="1"/>
  <c r="I689" i="51"/>
  <c r="I684" i="51" s="1"/>
  <c r="I273" i="51"/>
  <c r="I272" i="51" s="1"/>
  <c r="I271" i="51" s="1"/>
  <c r="I270" i="51" s="1"/>
  <c r="I269" i="51" s="1"/>
  <c r="I32" i="51"/>
  <c r="I31" i="51" s="1"/>
  <c r="I30" i="51" s="1"/>
  <c r="I106" i="51"/>
  <c r="I105" i="51" s="1"/>
  <c r="I482" i="51"/>
  <c r="I481" i="51" s="1"/>
  <c r="I480" i="51" s="1"/>
  <c r="I678" i="51"/>
  <c r="I536" i="51"/>
  <c r="I535" i="51" s="1"/>
  <c r="I526" i="51" s="1"/>
  <c r="H631" i="2"/>
  <c r="H483" i="2"/>
  <c r="H482" i="2" s="1"/>
  <c r="H481" i="2" s="1"/>
  <c r="F460" i="40"/>
  <c r="F459" i="40" s="1"/>
  <c r="F203" i="40"/>
  <c r="F202" i="40" s="1"/>
  <c r="F348" i="40"/>
  <c r="F347" i="40" s="1"/>
  <c r="I138" i="51"/>
  <c r="I137" i="51" s="1"/>
  <c r="I136" i="51" s="1"/>
  <c r="I624" i="51"/>
  <c r="I623" i="51" s="1"/>
  <c r="I618" i="51" s="1"/>
  <c r="I617" i="51" s="1"/>
  <c r="I603" i="51" s="1"/>
  <c r="F361" i="40"/>
  <c r="F360" i="40" s="1"/>
  <c r="F353" i="40" s="1"/>
  <c r="F373" i="40"/>
  <c r="F372" i="40" s="1"/>
  <c r="H501" i="2"/>
  <c r="H496" i="2" s="1"/>
  <c r="I368" i="51"/>
  <c r="H62" i="2"/>
  <c r="H61" i="2" s="1"/>
  <c r="H60" i="2" s="1"/>
  <c r="I184" i="51"/>
  <c r="I183" i="51" s="1"/>
  <c r="I182" i="51" s="1"/>
  <c r="I213" i="51"/>
  <c r="I212" i="51" s="1"/>
  <c r="I211" i="51" s="1"/>
  <c r="I306" i="51"/>
  <c r="I671" i="51"/>
  <c r="I670" i="51" s="1"/>
  <c r="I669" i="51" s="1"/>
  <c r="I703" i="51"/>
  <c r="I702" i="51" s="1"/>
  <c r="I701" i="51" s="1"/>
  <c r="F216" i="40"/>
  <c r="F215" i="40" s="1"/>
  <c r="F214" i="40" s="1"/>
  <c r="H638" i="2"/>
  <c r="H257" i="2"/>
  <c r="H256" i="2" s="1"/>
  <c r="H255" i="2" s="1"/>
  <c r="F393" i="40"/>
  <c r="F392" i="40" s="1"/>
  <c r="F342" i="40"/>
  <c r="F341" i="40" s="1"/>
  <c r="F285" i="40"/>
  <c r="F284" i="40" s="1"/>
  <c r="F275" i="40" s="1"/>
  <c r="F255" i="40"/>
  <c r="F74" i="40"/>
  <c r="F73" i="40" s="1"/>
  <c r="H579" i="2"/>
  <c r="H578" i="2" s="1"/>
  <c r="H490" i="2"/>
  <c r="H398" i="2"/>
  <c r="H397" i="2" s="1"/>
  <c r="H392" i="2" s="1"/>
  <c r="H391" i="2" s="1"/>
  <c r="H371" i="2"/>
  <c r="H282" i="2"/>
  <c r="H281" i="2" s="1"/>
  <c r="H280" i="2" s="1"/>
  <c r="H237" i="2"/>
  <c r="H236" i="2" s="1"/>
  <c r="H220" i="2"/>
  <c r="H219" i="2" s="1"/>
  <c r="H218" i="2" s="1"/>
  <c r="H174" i="2"/>
  <c r="H173" i="2" s="1"/>
  <c r="H172" i="2" s="1"/>
  <c r="H152" i="2"/>
  <c r="H151" i="2" s="1"/>
  <c r="H125" i="2"/>
  <c r="H39" i="2"/>
  <c r="H38" i="2" s="1"/>
  <c r="H37" i="2" s="1"/>
  <c r="H22" i="2"/>
  <c r="I513" i="51"/>
  <c r="I512" i="51" s="1"/>
  <c r="I511" i="51" s="1"/>
  <c r="I510" i="51" s="1"/>
  <c r="I497" i="51"/>
  <c r="I289" i="51"/>
  <c r="I248" i="51"/>
  <c r="I247" i="51" s="1"/>
  <c r="I246" i="51" s="1"/>
  <c r="I201" i="51"/>
  <c r="I200" i="51" s="1"/>
  <c r="I112" i="51"/>
  <c r="I111" i="51" s="1"/>
  <c r="I50" i="51"/>
  <c r="I49" i="51" s="1"/>
  <c r="I48" i="51" s="1"/>
  <c r="I25" i="51"/>
  <c r="I24" i="51" s="1"/>
  <c r="I23" i="51" s="1"/>
  <c r="D27" i="42"/>
  <c r="D37" i="42"/>
  <c r="D36" i="42" s="1"/>
  <c r="D20" i="42"/>
  <c r="D19" i="42" s="1"/>
  <c r="F231" i="40"/>
  <c r="F230" i="40" s="1"/>
  <c r="F229" i="40" s="1"/>
  <c r="F84" i="40"/>
  <c r="F83" i="40" s="1"/>
  <c r="F104" i="40"/>
  <c r="F103" i="40"/>
  <c r="F186" i="40"/>
  <c r="F185" i="40" s="1"/>
  <c r="F246" i="40"/>
  <c r="F245" i="40" s="1"/>
  <c r="F298" i="40"/>
  <c r="F52" i="40"/>
  <c r="F51" i="40"/>
  <c r="F68" i="40"/>
  <c r="F65" i="40" s="1"/>
  <c r="F60" i="40" s="1"/>
  <c r="F170" i="40"/>
  <c r="F137" i="40" s="1"/>
  <c r="F387" i="40"/>
  <c r="F386" i="40" s="1"/>
  <c r="F435" i="40"/>
  <c r="F434" i="40" s="1"/>
  <c r="I86" i="51"/>
  <c r="I383" i="51"/>
  <c r="I382" i="51" s="1"/>
  <c r="I381" i="51" s="1"/>
  <c r="I230" i="51"/>
  <c r="I229" i="51" s="1"/>
  <c r="I228" i="51" s="1"/>
  <c r="I719" i="51"/>
  <c r="I561" i="51"/>
  <c r="H82" i="2"/>
  <c r="H45" i="2"/>
  <c r="H44" i="2" s="1"/>
  <c r="H145" i="2"/>
  <c r="H144" i="2" s="1"/>
  <c r="H560" i="2"/>
  <c r="H249" i="2"/>
  <c r="H248" i="2" s="1"/>
  <c r="H247" i="2" s="1"/>
  <c r="H427" i="2"/>
  <c r="H426" i="2" s="1"/>
  <c r="H417" i="2" s="1"/>
  <c r="H611" i="2"/>
  <c r="H610" i="2" s="1"/>
  <c r="H74" i="2"/>
  <c r="H73" i="2" s="1"/>
  <c r="H72" i="2" s="1"/>
  <c r="H264" i="2"/>
  <c r="H263" i="2" s="1"/>
  <c r="H262" i="2" s="1"/>
  <c r="H302" i="2"/>
  <c r="H307" i="2"/>
  <c r="H540" i="2"/>
  <c r="H539" i="2" s="1"/>
  <c r="H538" i="2" s="1"/>
  <c r="H527" i="2" s="1"/>
  <c r="I638" i="51" l="1"/>
  <c r="I637" i="51" s="1"/>
  <c r="H411" i="2"/>
  <c r="I520" i="51"/>
  <c r="I406" i="51" s="1"/>
  <c r="H450" i="2"/>
  <c r="H449" i="2" s="1"/>
  <c r="H109" i="2"/>
  <c r="H301" i="2"/>
  <c r="H300" i="2" s="1"/>
  <c r="H299" i="2" s="1"/>
  <c r="F113" i="40"/>
  <c r="F112" i="40" s="1"/>
  <c r="I157" i="51"/>
  <c r="I156" i="51" s="1"/>
  <c r="F307" i="40"/>
  <c r="H193" i="2"/>
  <c r="H192" i="2" s="1"/>
  <c r="H609" i="2"/>
  <c r="H608" i="2" s="1"/>
  <c r="I189" i="51"/>
  <c r="F415" i="40"/>
  <c r="H225" i="2"/>
  <c r="I316" i="51"/>
  <c r="I677" i="51"/>
  <c r="I676" i="51" s="1"/>
  <c r="I80" i="51"/>
  <c r="I288" i="51"/>
  <c r="F385" i="40"/>
  <c r="H489" i="2"/>
  <c r="H488" i="2" s="1"/>
  <c r="F340" i="40"/>
  <c r="H36" i="2"/>
  <c r="I560" i="51"/>
  <c r="I559" i="51" s="1"/>
  <c r="I558" i="51" s="1"/>
  <c r="I557" i="51" s="1"/>
  <c r="I22" i="51"/>
  <c r="D15" i="42"/>
  <c r="D44" i="42" s="1"/>
  <c r="F33" i="40"/>
  <c r="F17" i="40" s="1"/>
  <c r="H261" i="2"/>
  <c r="H254" i="2" s="1"/>
  <c r="F244" i="40"/>
  <c r="F72" i="40"/>
  <c r="H559" i="2"/>
  <c r="H558" i="2" s="1"/>
  <c r="H526" i="2" s="1"/>
  <c r="I227" i="51"/>
  <c r="I218" i="51" s="1"/>
  <c r="H298" i="2" l="1"/>
  <c r="H297" i="2" s="1"/>
  <c r="I398" i="51"/>
  <c r="H519" i="2"/>
  <c r="F16" i="40"/>
  <c r="F15" i="40" s="1"/>
  <c r="I16" i="51"/>
  <c r="I287" i="51"/>
  <c r="H16" i="2"/>
  <c r="I636" i="51"/>
  <c r="I595" i="51" s="1"/>
  <c r="H185" i="2"/>
  <c r="I149" i="51"/>
  <c r="H448" i="2"/>
  <c r="I15" i="51" l="1"/>
  <c r="I14" i="51" s="1"/>
  <c r="H15" i="2"/>
  <c r="E30" i="57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29" i="52" l="1"/>
  <c r="D22" i="52"/>
  <c r="D29" i="52" s="1"/>
  <c r="D30" i="57" l="1"/>
  <c r="F30" i="57"/>
</calcChain>
</file>

<file path=xl/sharedStrings.xml><?xml version="1.0" encoding="utf-8"?>
<sst xmlns="http://schemas.openxmlformats.org/spreadsheetml/2006/main" count="10926" uniqueCount="970">
  <si>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</si>
  <si>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</si>
  <si>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</si>
  <si>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</si>
  <si>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</si>
  <si>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</si>
  <si>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</si>
  <si>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</si>
  <si>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</si>
  <si>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</si>
  <si>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</si>
  <si>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</si>
  <si>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</si>
  <si>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</si>
  <si>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</si>
  <si>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</si>
  <si>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</si>
  <si>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</si>
  <si>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</si>
  <si>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</si>
  <si>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</si>
  <si>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</si>
  <si>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</si>
  <si>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</si>
  <si>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</si>
  <si>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</si>
  <si>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</si>
  <si>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</si>
  <si>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</si>
  <si>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</si>
  <si>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</si>
  <si>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</si>
  <si>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</si>
  <si>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</si>
  <si>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</si>
  <si>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</si>
  <si>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</si>
  <si>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</si>
  <si>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</si>
  <si>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</si>
  <si>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</si>
  <si>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</si>
  <si>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</si>
  <si>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</si>
  <si>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</si>
  <si>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</si>
  <si>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</si>
  <si>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</si>
  <si>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</si>
  <si>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</si>
  <si>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</si>
  <si>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</si>
  <si>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</si>
  <si>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</si>
  <si>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</si>
  <si>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</si>
  <si>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</si>
  <si>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</si>
  <si>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</si>
  <si>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</si>
  <si>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</si>
  <si>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</si>
  <si>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</si>
  <si>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</si>
  <si>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</si>
  <si>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</si>
  <si>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</si>
  <si>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</si>
  <si>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</si>
  <si>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</si>
  <si>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</si>
  <si>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</si>
  <si>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</si>
  <si>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</si>
  <si>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</si>
  <si>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</si>
  <si>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</si>
  <si>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</si>
  <si>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</si>
  <si>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</si>
  <si>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</si>
  <si>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</si>
  <si>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</si>
  <si>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</si>
  <si>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</si>
  <si>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</si>
  <si>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</si>
  <si>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</si>
  <si>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</si>
  <si>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</si>
  <si>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</si>
  <si>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</si>
  <si>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</si>
  <si>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</si>
  <si>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</si>
  <si>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</si>
  <si>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</si>
  <si>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</si>
  <si>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</si>
  <si>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</si>
  <si>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</si>
  <si>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</si>
  <si>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</si>
  <si>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</si>
  <si>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</si>
  <si>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</si>
  <si>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</si>
  <si>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</si>
  <si>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</si>
  <si>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</si>
  <si>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</si>
  <si>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</si>
  <si>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</si>
  <si>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</si>
  <si>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</si>
  <si>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</si>
  <si>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</si>
  <si>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</si>
  <si>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</si>
  <si>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</si>
  <si>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</si>
  <si>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</si>
  <si>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</si>
  <si>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</si>
  <si>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</si>
  <si>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</si>
  <si>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</si>
  <si>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</si>
  <si>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</si>
  <si>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</si>
  <si>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</si>
  <si>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</si>
  <si>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</si>
  <si>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</si>
  <si>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</si>
  <si>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</si>
  <si>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</si>
  <si>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</si>
  <si>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</si>
  <si>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</si>
  <si>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</si>
  <si>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</si>
  <si>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</si>
  <si>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</si>
  <si>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</si>
  <si>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</si>
  <si>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</si>
  <si>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</si>
  <si>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</si>
  <si>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</si>
  <si>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</si>
  <si>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</si>
  <si>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</si>
  <si>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</si>
  <si>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</si>
  <si>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</si>
  <si>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</si>
  <si>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</si>
  <si>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</si>
  <si>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</si>
  <si>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</si>
  <si>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</si>
  <si>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</si>
  <si>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</si>
  <si>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</si>
  <si>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</si>
  <si>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</si>
  <si>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</si>
  <si>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</si>
  <si>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</si>
  <si>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</si>
  <si>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</si>
  <si>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</si>
  <si>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</si>
  <si>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</si>
  <si>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</si>
  <si>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</si>
  <si>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</si>
  <si>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</si>
  <si>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</si>
  <si>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</si>
  <si>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</si>
  <si>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</si>
  <si>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</si>
  <si>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</si>
  <si>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</si>
  <si>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</si>
  <si>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</si>
  <si>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</si>
  <si>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</si>
  <si>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</si>
  <si>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</si>
  <si>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</si>
  <si>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</si>
  <si>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</si>
  <si>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</si>
  <si>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</si>
  <si>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</si>
  <si>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</si>
  <si>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</si>
  <si>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</si>
  <si>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</si>
  <si>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</si>
  <si>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</si>
  <si>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</si>
  <si>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</si>
  <si>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</si>
  <si>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</si>
  <si>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</si>
  <si>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</si>
  <si>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</si>
  <si>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</si>
  <si>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</si>
  <si>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</si>
  <si>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</si>
  <si>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</si>
  <si>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</si>
  <si>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</si>
  <si>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</si>
  <si>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</si>
  <si>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</si>
  <si>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</si>
  <si>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</si>
  <si>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</si>
  <si>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</si>
  <si>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</si>
  <si>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</si>
  <si>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</si>
  <si>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</si>
  <si>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</si>
  <si>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</si>
  <si>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</si>
  <si>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</si>
  <si>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</si>
  <si>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</si>
  <si>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</si>
  <si>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</si>
  <si>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</si>
  <si>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</si>
  <si>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</si>
  <si>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</si>
  <si>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</si>
  <si>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</si>
  <si>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</si>
  <si>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</si>
  <si>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</si>
  <si>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</si>
  <si>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</si>
  <si>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</si>
  <si>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</si>
  <si>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</si>
  <si>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</si>
  <si>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</si>
  <si>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</si>
  <si>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</si>
  <si>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</si>
  <si>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</si>
  <si>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</si>
  <si>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</si>
  <si>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</si>
  <si>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</si>
  <si>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</si>
  <si>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</si>
  <si>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</si>
  <si>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</si>
  <si>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</si>
  <si>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</si>
  <si>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</si>
  <si>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</si>
  <si>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</si>
  <si>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</si>
  <si>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</si>
  <si>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</si>
  <si>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</si>
  <si>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</si>
  <si>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</si>
  <si>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</si>
  <si>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</si>
  <si>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</si>
  <si>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</si>
  <si>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</si>
  <si>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</si>
  <si>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</si>
  <si>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</si>
  <si>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</si>
  <si>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</si>
  <si>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</si>
  <si>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</si>
  <si>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</si>
  <si>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</si>
  <si>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</si>
  <si>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</si>
  <si>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</si>
  <si>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</si>
  <si>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</si>
  <si>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</si>
  <si>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</si>
  <si>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</si>
  <si>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</si>
  <si>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</si>
  <si>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</si>
  <si>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</si>
  <si>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</si>
  <si>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</si>
  <si>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</si>
  <si>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</si>
  <si>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</si>
  <si>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</si>
  <si>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</si>
  <si>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</si>
  <si>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</si>
  <si>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</si>
  <si>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</si>
  <si>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</si>
  <si>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</si>
  <si>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</si>
  <si>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</si>
  <si>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</si>
  <si>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</si>
  <si>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</si>
  <si>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</si>
  <si>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</si>
  <si>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</si>
  <si>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</si>
  <si>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</si>
  <si>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</si>
  <si>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</si>
  <si>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</si>
  <si>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</si>
  <si>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</si>
  <si>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</si>
  <si>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</si>
  <si>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</si>
  <si>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</si>
  <si>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</si>
  <si>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</si>
  <si>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</si>
  <si>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</si>
  <si>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</si>
  <si>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</si>
  <si>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</si>
  <si>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</si>
  <si>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</si>
  <si>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</si>
  <si>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</si>
  <si>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</si>
  <si>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</si>
  <si>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</si>
  <si>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</si>
  <si>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</si>
  <si>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</si>
  <si>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</si>
  <si>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</si>
  <si>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</si>
  <si>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</si>
  <si>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</si>
  <si>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</si>
  <si>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</si>
  <si>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</si>
  <si>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</si>
  <si>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</si>
  <si>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</si>
  <si>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</si>
  <si>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</si>
  <si>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</si>
  <si>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</si>
  <si>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2 19 00000 00 0000 000</t>
  </si>
  <si>
    <t>ВСЕГО ДОХОДОВ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</si>
  <si>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</si>
  <si>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</si>
  <si>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</si>
  <si>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</si>
  <si>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</si>
  <si>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</si>
  <si>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</si>
  <si>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</si>
  <si>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</si>
  <si>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</si>
  <si>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</si>
  <si>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</si>
  <si>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</si>
  <si>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</si>
  <si>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</si>
  <si>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</si>
  <si>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</si>
  <si>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</si>
  <si>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</si>
  <si>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</si>
  <si>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</si>
  <si>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</si>
  <si>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</si>
  <si>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</si>
  <si>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</si>
  <si>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</si>
  <si>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</si>
  <si>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</si>
  <si>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</si>
  <si>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</si>
  <si>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</si>
  <si>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</si>
  <si>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</si>
  <si>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</si>
  <si>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</si>
  <si>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</si>
  <si>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</si>
  <si>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</si>
  <si>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</si>
  <si>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</si>
  <si>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</si>
  <si>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</si>
  <si>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</si>
  <si>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</si>
  <si>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</si>
  <si>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</si>
  <si>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</si>
  <si>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</si>
  <si>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</si>
  <si>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</si>
  <si>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</si>
  <si>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</si>
  <si>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</si>
  <si>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</si>
  <si>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</si>
  <si>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</si>
  <si>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</si>
  <si>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</si>
  <si>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</si>
  <si>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</si>
  <si>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</si>
  <si>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</si>
  <si>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</si>
  <si>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</si>
  <si>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</si>
  <si>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</si>
  <si>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</si>
  <si>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</si>
  <si>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</si>
  <si>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</si>
  <si>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</si>
  <si>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</si>
  <si>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</si>
  <si>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</si>
  <si>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</si>
  <si>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</si>
  <si>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</si>
  <si>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</si>
  <si>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</si>
  <si>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</si>
  <si>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</si>
  <si>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</si>
  <si>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</si>
  <si>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</si>
  <si>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</si>
  <si>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</si>
  <si>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</si>
  <si>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</si>
  <si>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</si>
  <si>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</si>
  <si>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</si>
  <si>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</si>
  <si>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</si>
  <si>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</si>
  <si>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</si>
  <si>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</si>
  <si>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</si>
  <si>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</si>
  <si>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</si>
  <si>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</si>
  <si>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</si>
  <si>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</si>
  <si>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</si>
  <si>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</si>
  <si>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</si>
  <si>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</si>
  <si>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</si>
  <si>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</si>
  <si>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</si>
  <si>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</si>
  <si>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</si>
  <si>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</si>
  <si>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</si>
  <si>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</si>
  <si>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</si>
  <si>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</si>
  <si>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</si>
  <si>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</si>
  <si>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</si>
  <si>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</si>
  <si>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</si>
  <si>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</si>
  <si>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</si>
  <si>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</si>
  <si>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</si>
  <si>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</si>
  <si>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</si>
  <si>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</si>
  <si>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</si>
  <si>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</si>
  <si>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</si>
  <si>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</si>
  <si>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</si>
  <si>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</si>
  <si>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</si>
  <si>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</si>
  <si>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</si>
  <si>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</si>
  <si>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</si>
  <si>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</si>
  <si>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</si>
  <si>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</si>
  <si>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</si>
  <si>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</si>
  <si>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</si>
  <si>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</si>
  <si>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</si>
  <si>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</si>
  <si>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</si>
  <si>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</si>
  <si>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</si>
  <si>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</si>
  <si>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</si>
  <si>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</si>
  <si>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</si>
  <si>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</si>
  <si>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</si>
  <si>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</si>
  <si>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</si>
  <si>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</si>
  <si>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</si>
  <si>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</si>
  <si>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</si>
  <si>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</si>
  <si>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</si>
  <si>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</si>
  <si>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</si>
  <si>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</si>
  <si>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</si>
  <si>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</si>
  <si>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</si>
  <si>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</si>
  <si>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</si>
  <si>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</si>
  <si>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</si>
  <si>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</si>
  <si>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</si>
  <si>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</si>
  <si>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</si>
  <si>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</si>
  <si>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</si>
  <si>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</si>
  <si>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</si>
  <si>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</si>
  <si>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</si>
  <si>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</si>
  <si>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</si>
  <si>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</si>
  <si>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</si>
  <si>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</si>
  <si>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</si>
  <si>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</si>
  <si>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</si>
  <si>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</si>
  <si>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</si>
  <si>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</si>
  <si>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</si>
  <si>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</si>
  <si>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</si>
  <si>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</si>
  <si>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</si>
  <si>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</si>
  <si>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</si>
  <si>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</si>
  <si>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</si>
  <si>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</si>
  <si>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</si>
  <si>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</si>
  <si>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</si>
  <si>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</si>
  <si>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</si>
  <si>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</si>
  <si>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</si>
  <si>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</si>
  <si>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</si>
  <si>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</si>
  <si>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</si>
  <si>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</si>
  <si>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</si>
  <si>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</si>
  <si>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</si>
  <si>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</si>
  <si>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</si>
  <si>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</si>
  <si>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</si>
  <si>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</si>
  <si>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</si>
  <si>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</si>
  <si>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</si>
  <si>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</si>
  <si>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</si>
  <si>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</si>
  <si>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</si>
  <si>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</si>
  <si>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</si>
  <si>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</si>
  <si>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</si>
  <si>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</si>
  <si>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</si>
  <si>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</si>
  <si>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</si>
  <si>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</si>
  <si>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</si>
  <si>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</si>
  <si>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</si>
  <si>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</si>
  <si>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</si>
  <si>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</si>
  <si>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</si>
  <si>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</si>
  <si>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</si>
  <si>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</si>
  <si>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</si>
  <si>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</si>
  <si>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</si>
  <si>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</si>
  <si>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</si>
  <si>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</si>
  <si>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</si>
  <si>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</si>
  <si>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</si>
  <si>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</si>
  <si>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</si>
  <si>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</si>
  <si>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</si>
  <si>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</si>
  <si>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</si>
  <si>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</si>
  <si>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</si>
  <si>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</si>
  <si>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</si>
  <si>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12700</t>
  </si>
  <si>
    <t>12712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</si>
  <si>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</si>
  <si>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</si>
  <si>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</si>
  <si>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</si>
  <si>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</si>
  <si>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</si>
  <si>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</si>
  <si>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</si>
  <si>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</si>
  <si>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</si>
  <si>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</si>
  <si>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</si>
  <si>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</si>
  <si>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</si>
  <si>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</si>
  <si>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</si>
  <si>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</si>
  <si>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</si>
  <si>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</si>
  <si>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</si>
  <si>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</si>
  <si>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</si>
  <si>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</si>
  <si>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</si>
  <si>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</si>
  <si>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</si>
  <si>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</si>
  <si>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</si>
  <si>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</si>
  <si>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</si>
  <si>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</si>
  <si>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</si>
  <si>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</si>
  <si>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</si>
  <si>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</si>
  <si>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</si>
  <si>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</si>
  <si>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</si>
  <si>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</si>
  <si>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</si>
  <si>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</si>
  <si>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</si>
  <si>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</si>
  <si>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</si>
  <si>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>1 11 05075 05 0000 120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</si>
  <si>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</si>
  <si>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</si>
  <si>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</si>
  <si>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Дотации бюджетам муниципальных районов на поддержку мер по обеспечению сбалансированности бюджетов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</si>
  <si>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</si>
  <si>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</si>
  <si>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</si>
  <si>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</si>
  <si>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</si>
  <si>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</si>
  <si>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                                                                                                                          Приложение № 5</t>
  </si>
  <si>
    <t xml:space="preserve"> Приложение № 7</t>
  </si>
  <si>
    <t xml:space="preserve"> Приложение № 9</t>
  </si>
  <si>
    <t>Приложение № 11</t>
  </si>
  <si>
    <t xml:space="preserve">                                                                                                     Приложение № 13</t>
  </si>
  <si>
    <t>Объем привлечения средств в 2019г.</t>
  </si>
  <si>
    <t xml:space="preserve">                                                                        Приложение № 19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</si>
  <si>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</si>
  <si>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</si>
  <si>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</si>
  <si>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</si>
  <si>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</si>
  <si>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</si>
  <si>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</si>
  <si>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</si>
  <si>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</si>
  <si>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</si>
  <si>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</si>
  <si>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</si>
  <si>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</si>
  <si>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</si>
  <si>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</si>
  <si>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</si>
  <si>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</si>
  <si>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</si>
  <si>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</si>
  <si>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Устойчивое развитие сельских территорий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</si>
  <si>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</si>
  <si>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</si>
  <si>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</si>
  <si>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</si>
  <si>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</si>
  <si>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</si>
  <si>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</si>
  <si>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</si>
  <si>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</si>
  <si>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</si>
  <si>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</si>
  <si>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</si>
  <si>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</si>
  <si>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</si>
  <si>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</si>
  <si>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</si>
  <si>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</si>
  <si>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</si>
  <si>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</si>
  <si>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</si>
  <si>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</si>
  <si>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</si>
  <si>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</si>
  <si>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</si>
  <si>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</si>
  <si>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</si>
  <si>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</si>
  <si>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</si>
  <si>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</si>
  <si>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</si>
  <si>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</si>
  <si>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</si>
  <si>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</si>
  <si>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</si>
  <si>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</si>
  <si>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</si>
  <si>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</si>
  <si>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</si>
  <si>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 xml:space="preserve">бюджетные кредиты на пополнение остатков средств на счетах местных бюджетов  </t>
  </si>
  <si>
    <t>L4970</t>
  </si>
  <si>
    <t>Реализация мероприятий по обеспечению жильем молодых семей</t>
  </si>
  <si>
    <t>С1445</t>
  </si>
  <si>
    <t>Прочие межбюджетные трансферты, передаваемые бюджетам муниципальных районов</t>
  </si>
  <si>
    <t>L5670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</si>
  <si>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</si>
  <si>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</si>
  <si>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</si>
  <si>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</si>
  <si>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</si>
  <si>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</si>
  <si>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</si>
  <si>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</si>
  <si>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</si>
  <si>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</si>
  <si>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</si>
  <si>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</si>
  <si>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</si>
  <si>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</si>
  <si>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</si>
  <si>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</si>
  <si>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</si>
  <si>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</si>
  <si>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</si>
  <si>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</si>
  <si>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</si>
  <si>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</si>
  <si>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</si>
  <si>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</si>
  <si>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</si>
  <si>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</si>
  <si>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</si>
  <si>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</si>
  <si>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</si>
  <si>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</si>
  <si>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</si>
  <si>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Курской области на 2019 год и на  </t>
  </si>
  <si>
    <t xml:space="preserve">                                                                      плановый период 2020 и 2021 годов"  </t>
  </si>
  <si>
    <t>бюджета Поныровского района Курской области на 2019 год</t>
  </si>
  <si>
    <t xml:space="preserve"> в 2019 году</t>
  </si>
  <si>
    <t xml:space="preserve">              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</si>
  <si>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              плановый период 2020 и 2021 годов"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</si>
  <si>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</si>
  <si>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</si>
  <si>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1 16 30000 00 0000 140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</si>
  <si>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</si>
  <si>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</si>
  <si>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</si>
  <si>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</si>
  <si>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</si>
  <si>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2 02 15001 05 0000 150</t>
  </si>
  <si>
    <t>2 02 15002 00 0000 150</t>
  </si>
  <si>
    <t>2 02 15002 05 0000 150</t>
  </si>
  <si>
    <t>2 02 02000 00 0000 150</t>
  </si>
  <si>
    <t>2 02 25467 00 0000 150</t>
  </si>
  <si>
    <t>2 02 25467 05 0000 150</t>
  </si>
  <si>
    <t>2 02 25497 00 0000 150</t>
  </si>
  <si>
    <t>2 02 25497 05 0000 150</t>
  </si>
  <si>
    <t>2 02 29999 00 0000 150</t>
  </si>
  <si>
    <t>2 02 29999 05 0000 150</t>
  </si>
  <si>
    <t>2 02 30000 00 0000 150</t>
  </si>
  <si>
    <t>2 02 30013 00 0000 150</t>
  </si>
  <si>
    <t>2 02 30013 05 0000 150</t>
  </si>
  <si>
    <t xml:space="preserve">2 02 30027 00 0000 150 </t>
  </si>
  <si>
    <t xml:space="preserve">2 02 30027 05 0000 150 </t>
  </si>
  <si>
    <t>2 02 35120 00 0000 150</t>
  </si>
  <si>
    <t>2 02 35120 05 0000 150</t>
  </si>
  <si>
    <t>2 02 39998 00 0000 150</t>
  </si>
  <si>
    <t>2 02 39998 05 0000 150</t>
  </si>
  <si>
    <t>2 02 39999 00 0000 150</t>
  </si>
  <si>
    <t>2 02 39999 05 0000 150</t>
  </si>
  <si>
    <t>2 02 40000 00 0000 150</t>
  </si>
  <si>
    <t>2 02 40014 00 0000 150</t>
  </si>
  <si>
    <t>2 07 00000 00 0000 150</t>
  </si>
  <si>
    <t>2 02 40014 05 0000 150</t>
  </si>
  <si>
    <t>2 07 05000 05 0000 150</t>
  </si>
  <si>
    <t>2 07 05020 05 0000 150</t>
  </si>
  <si>
    <t>2 07 05030 05 0000 150</t>
  </si>
  <si>
    <t>2 18 00000 00 0000 150</t>
  </si>
  <si>
    <t>2 18 00000 05 0000 150</t>
  </si>
  <si>
    <t>2 18 60010 05 0000 150</t>
  </si>
  <si>
    <t>2 19 00000 05 0000 150</t>
  </si>
  <si>
    <t>2 19 60010 05 0000 150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</si>
  <si>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2019 год</t>
  </si>
  <si>
    <t xml:space="preserve"> Курской области на 2019 год и на </t>
  </si>
  <si>
    <t xml:space="preserve">плановый период 2020 и 2021 годов" </t>
  </si>
  <si>
    <t>на 2019 год</t>
  </si>
  <si>
    <t xml:space="preserve">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</si>
  <si>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плановый период 2020 и 2021 годов" </t>
  </si>
  <si>
    <t>Курской области на 2019 год</t>
  </si>
  <si>
    <t>Объем погашения средств             в 2019 г.</t>
  </si>
  <si>
    <t xml:space="preserve">                                         на 2019 год</t>
  </si>
  <si>
    <t xml:space="preserve">                                                                        Курской области на 2019 год и на  </t>
  </si>
  <si>
    <t xml:space="preserve">                                                                        плановый период 2020 и 2021 годов" </t>
  </si>
  <si>
    <t>ИТОГО  РАСХОДОВ  ПО  МУНИЦИПАЛЬНЫМ  ПРОГРАММАМ</t>
  </si>
  <si>
    <t>ИТОГО  ПО  НЕПРОГРАММНЫМ  РАСХОДАМ</t>
  </si>
  <si>
    <t>13604</t>
  </si>
  <si>
    <t xml:space="preserve">бюджетные кредиты на пополнение остатков средств на счетах местных бюджетов </t>
  </si>
  <si>
    <t>С1412</t>
  </si>
  <si>
    <t>Расходы на мероприятия по организации питания обучающихся муниципальных образовательных организаций</t>
  </si>
  <si>
    <t>2 02 49999 05 0000 150</t>
  </si>
  <si>
    <t>2 02 45160 05 0000 150</t>
  </si>
  <si>
    <t>Таблица № 1</t>
  </si>
  <si>
    <t xml:space="preserve">                                                                      от 07 декабря 2018 года № 12(в редакции </t>
  </si>
  <si>
    <t xml:space="preserve">от 07 декабря 2018 года № 12(в редакции 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</si>
  <si>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</si>
  <si>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Обеспечение устойчивого развития сельских территорий</t>
  </si>
  <si>
    <t>от 07 декабря 2018 года № 12 (в редакции</t>
  </si>
  <si>
    <t xml:space="preserve">                                                                                                                   от 07 декабря 2018 года № 12(в редакции </t>
  </si>
  <si>
    <t>С1601</t>
  </si>
  <si>
    <t xml:space="preserve">Разработка комплексных  схем организации дорожного движения        </t>
  </si>
  <si>
    <t xml:space="preserve">                                                                        от 07 декабря 2018 года № 12(в редакции </t>
  </si>
  <si>
    <t>ВСЕГО</t>
  </si>
  <si>
    <t>2 07 05010 05 0000 150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</si>
  <si>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</si>
  <si>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2 02 27567 00 0000 150</t>
  </si>
  <si>
    <t>2 02 27567 05 0000 150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</si>
  <si>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</si>
  <si>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муниципальной собственности в рамках обеспечения устойчивого развития сельских территорий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</si>
  <si>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</si>
  <si>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</si>
  <si>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</si>
  <si>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</si>
  <si>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Р2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</si>
  <si>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</si>
  <si>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</si>
  <si>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</si>
  <si>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2 02 25159 00 0000 150</t>
  </si>
  <si>
    <t>2 02 25159 05 0000 150</t>
  </si>
  <si>
    <t>Организация мероприятий при осуществлении деятельности по обращению с животными без владельцев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</si>
  <si>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</si>
  <si>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</si>
  <si>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</si>
  <si>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</si>
  <si>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</si>
  <si>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1 14 02050 05 0000 000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</si>
  <si>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</si>
  <si>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</si>
  <si>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</si>
  <si>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</si>
  <si>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</si>
  <si>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Прочие неналоговые доходы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</si>
  <si>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</si>
  <si>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S3390</t>
  </si>
  <si>
    <t>С1444</t>
  </si>
  <si>
    <t>С1442</t>
  </si>
  <si>
    <t>Организация 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</si>
  <si>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 xml:space="preserve">Создание условий для организации досуга и обеспечения жителей  услугами организаций культуры 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</si>
  <si>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</si>
  <si>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</si>
  <si>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</si>
  <si>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</si>
  <si>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</si>
  <si>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</si>
  <si>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</si>
  <si>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</si>
  <si>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</si>
  <si>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Мероприятия по реализации проекта "Народный бюджет"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</si>
  <si>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</si>
  <si>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12420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</si>
  <si>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</si>
  <si>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</si>
  <si>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</si>
  <si>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</si>
  <si>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</si>
  <si>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</si>
  <si>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</si>
  <si>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</si>
  <si>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</si>
  <si>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</si>
  <si>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</si>
  <si>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</si>
  <si>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</si>
  <si>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        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</si>
  <si>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</si>
  <si>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 </t>
  </si>
  <si>
    <t>2 02 45160 00 0000 150</t>
  </si>
  <si>
    <t>2 02 49999 00 0000 150</t>
  </si>
  <si>
    <t>Прочие межбюджетные трансферты, передаваемые бюджетам</t>
  </si>
  <si>
    <t xml:space="preserve">                                                                                                      от 07 декабря 2018 года № 12(в редакции </t>
  </si>
  <si>
    <t>Предоставление грантов  в области образования</t>
  </si>
  <si>
    <t>С1424</t>
  </si>
  <si>
    <t xml:space="preserve">Капитальный ремонт, ремонт и содержание автомобильных дорог общего пользования местного значения </t>
  </si>
  <si>
    <t xml:space="preserve">                                                                      Приложение № 2</t>
  </si>
  <si>
    <t xml:space="preserve">                                                                      плановый период 2020 и 2021 годов"   </t>
  </si>
  <si>
    <t xml:space="preserve">                                                                      от 07 декабря 2018 года № 12 (в редакции  </t>
  </si>
  <si>
    <t xml:space="preserve">бюджета Поныровского района Курской области </t>
  </si>
  <si>
    <t xml:space="preserve"> на плановый период 2020 и 2021 годов</t>
  </si>
  <si>
    <t>Сумма на 2020 год</t>
  </si>
  <si>
    <t>Сумма на 2021 год</t>
  </si>
  <si>
    <t xml:space="preserve">                                                                                                     Приложение № 14</t>
  </si>
  <si>
    <t xml:space="preserve">                                                                                                     Курской области на 2019 год и на плановый </t>
  </si>
  <si>
    <t xml:space="preserve">                                                                                                     период 2020 и 2021 годов» </t>
  </si>
  <si>
    <t xml:space="preserve">                                                                                                     от 07 декабря 2018 года № 12 (в редакции </t>
  </si>
  <si>
    <t>,</t>
  </si>
  <si>
    <t>Курской области на плановый период 2020 и 2021 годов</t>
  </si>
  <si>
    <t>Объем привлечения средств в 2020г.</t>
  </si>
  <si>
    <t>Объем привлечения средств в 2021г.</t>
  </si>
  <si>
    <t>Объем погашения средств в 2020г.</t>
  </si>
  <si>
    <t>Объем погашения средств в 2021г.</t>
  </si>
  <si>
    <t xml:space="preserve"> решения от 26.11.2019г № 61)</t>
  </si>
  <si>
    <t xml:space="preserve">                                                                      решения от 26.11.2019г № 61)</t>
  </si>
  <si>
    <t xml:space="preserve">                                                                       решения от 26.11.2019г № 61)</t>
  </si>
  <si>
    <t xml:space="preserve">                                                                                                                    решения от 26.11.2019г № 61)</t>
  </si>
  <si>
    <t xml:space="preserve">                                                                                                     решения от 26.11.2019г № 61)</t>
  </si>
  <si>
    <t xml:space="preserve">                                                                                                      решения от 26.11.2019г № 61)</t>
  </si>
  <si>
    <t xml:space="preserve">                                                                         решения от 26.11.2019г № 61)</t>
  </si>
  <si>
    <t xml:space="preserve">                                                                        решения от 26.11.2019г № 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</si>
</sst>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  <xf numFmtId="0" fontId="23" fillId="0" borderId="0"/>
    <xf numFmtId="0" fontId="25" fillId="0" borderId="0"/>
  </cellStyleXfs>
  <cellXfs count="619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4" fillId="4" borderId="2" xfId="0" applyNumberFormat="1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49" fontId="24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0" fillId="7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0" fillId="7" borderId="0" xfId="0" applyFont="1" applyFill="1" applyAlignment="1">
      <alignment vertical="center" wrapText="1"/>
    </xf>
    <xf numFmtId="0" fontId="13" fillId="5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0" fontId="10" fillId="0" borderId="1" xfId="0" applyFont="1" applyBorder="1" applyAlignment="1">
      <alignment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7" borderId="1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8" fillId="6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/>
    <xf numFmtId="3" fontId="8" fillId="4" borderId="3" xfId="0" applyNumberFormat="1" applyFont="1" applyFill="1" applyBorder="1"/>
    <xf numFmtId="3" fontId="10" fillId="0" borderId="3" xfId="0" applyNumberFormat="1" applyFont="1" applyBorder="1"/>
    <xf numFmtId="3" fontId="10" fillId="4" borderId="3" xfId="0" applyNumberFormat="1" applyFont="1" applyFill="1" applyBorder="1"/>
    <xf numFmtId="3" fontId="10" fillId="5" borderId="3" xfId="0" applyNumberFormat="1" applyFont="1" applyFill="1" applyBorder="1"/>
    <xf numFmtId="3" fontId="10" fillId="7" borderId="3" xfId="0" applyNumberFormat="1" applyFont="1" applyFill="1" applyBorder="1"/>
    <xf numFmtId="3" fontId="8" fillId="5" borderId="3" xfId="0" applyNumberFormat="1" applyFont="1" applyFill="1" applyBorder="1"/>
    <xf numFmtId="3" fontId="10" fillId="7" borderId="2" xfId="0" applyNumberFormat="1" applyFont="1" applyFill="1" applyBorder="1"/>
    <xf numFmtId="3" fontId="10" fillId="5" borderId="1" xfId="0" applyNumberFormat="1" applyFont="1" applyFill="1" applyBorder="1"/>
    <xf numFmtId="3" fontId="10" fillId="7" borderId="1" xfId="0" applyNumberFormat="1" applyFont="1" applyFill="1" applyBorder="1"/>
    <xf numFmtId="3" fontId="10" fillId="9" borderId="3" xfId="0" applyNumberFormat="1" applyFont="1" applyFill="1" applyBorder="1"/>
    <xf numFmtId="3" fontId="8" fillId="6" borderId="3" xfId="0" applyNumberFormat="1" applyFont="1" applyFill="1" applyBorder="1"/>
    <xf numFmtId="3" fontId="8" fillId="5" borderId="1" xfId="0" applyNumberFormat="1" applyFont="1" applyFill="1" applyBorder="1"/>
    <xf numFmtId="3" fontId="8" fillId="9" borderId="3" xfId="0" applyNumberFormat="1" applyFont="1" applyFill="1" applyBorder="1"/>
    <xf numFmtId="3" fontId="8" fillId="6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top"/>
    </xf>
    <xf numFmtId="3" fontId="8" fillId="4" borderId="1" xfId="0" applyNumberFormat="1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vertical="center" wrapText="1"/>
    </xf>
    <xf numFmtId="0" fontId="10" fillId="11" borderId="9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vertical="center" wrapText="1"/>
    </xf>
    <xf numFmtId="49" fontId="8" fillId="11" borderId="1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vertical="center"/>
    </xf>
    <xf numFmtId="49" fontId="8" fillId="11" borderId="9" xfId="0" applyNumberFormat="1" applyFont="1" applyFill="1" applyBorder="1" applyAlignment="1">
      <alignment vertical="center"/>
    </xf>
    <xf numFmtId="49" fontId="8" fillId="11" borderId="3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horizontal="left" vertical="top" wrapText="1"/>
    </xf>
    <xf numFmtId="49" fontId="13" fillId="11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/>
    </xf>
    <xf numFmtId="49" fontId="8" fillId="11" borderId="8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horizontal="right" vertical="center"/>
    </xf>
    <xf numFmtId="49" fontId="8" fillId="11" borderId="9" xfId="0" applyNumberFormat="1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left" vertical="center" wrapText="1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right" vertical="center" wrapText="1"/>
    </xf>
    <xf numFmtId="0" fontId="8" fillId="11" borderId="6" xfId="0" applyFont="1" applyFill="1" applyBorder="1"/>
    <xf numFmtId="49" fontId="8" fillId="11" borderId="13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49" fontId="8" fillId="12" borderId="8" xfId="0" applyNumberFormat="1" applyFont="1" applyFill="1" applyBorder="1" applyAlignment="1">
      <alignment horizontal="center" vertical="center"/>
    </xf>
    <xf numFmtId="49" fontId="8" fillId="12" borderId="13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right" vertical="center"/>
    </xf>
    <xf numFmtId="49" fontId="10" fillId="12" borderId="9" xfId="0" applyNumberFormat="1" applyFont="1" applyFill="1" applyBorder="1" applyAlignment="1">
      <alignment horizontal="right" vertical="center"/>
    </xf>
    <xf numFmtId="49" fontId="10" fillId="12" borderId="3" xfId="0" applyNumberFormat="1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 wrapText="1"/>
    </xf>
    <xf numFmtId="0" fontId="8" fillId="12" borderId="6" xfId="0" applyFont="1" applyFill="1" applyBorder="1" applyAlignment="1">
      <alignment vertical="center"/>
    </xf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3" fontId="8" fillId="12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0" fillId="7" borderId="19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13" fillId="5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1" fontId="1" fillId="7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/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6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5" fillId="0" borderId="6" xfId="6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top" wrapText="1"/>
    </xf>
    <xf numFmtId="3" fontId="1" fillId="7" borderId="1" xfId="0" applyNumberFormat="1" applyFont="1" applyFill="1" applyBorder="1" applyAlignment="1">
      <alignment horizontal="center" vertical="top"/>
    </xf>
    <xf numFmtId="3" fontId="1" fillId="7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Обычный_прил5" xfId="6" xr:uid="{BA172E58-96A4-4937-ADF0-7449ED1B46A8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CC99FF"/>
      <color rgb="FF66FFFF"/>
      <color rgb="FFFF9999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167">
          <cell r="H167">
            <v>0</v>
          </cell>
        </row>
        <row r="252">
          <cell r="H252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67">
          <cell r="H567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topLeftCell="B1" zoomScaleNormal="100" workbookViewId="0">
      <selection activeCell="C9" sqref="C9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580" t="s">
        <v>369</v>
      </c>
      <c r="D1" s="581"/>
    </row>
    <row r="2" spans="2:4" x14ac:dyDescent="0.25">
      <c r="C2" s="580" t="s">
        <v>370</v>
      </c>
      <c r="D2" s="581"/>
    </row>
    <row r="3" spans="2:4" x14ac:dyDescent="0.25">
      <c r="C3" s="580" t="s">
        <v>371</v>
      </c>
      <c r="D3" s="581"/>
    </row>
    <row r="4" spans="2:4" x14ac:dyDescent="0.25">
      <c r="C4" s="580" t="s">
        <v>372</v>
      </c>
      <c r="D4" s="581"/>
    </row>
    <row r="5" spans="2:4" x14ac:dyDescent="0.25">
      <c r="C5" s="580" t="s">
        <v>798</v>
      </c>
      <c r="D5" s="581"/>
    </row>
    <row r="6" spans="2:4" x14ac:dyDescent="0.25">
      <c r="C6" s="577" t="s">
        <v>799</v>
      </c>
      <c r="D6" s="578"/>
    </row>
    <row r="7" spans="2:4" x14ac:dyDescent="0.25">
      <c r="C7" s="577" t="s">
        <v>865</v>
      </c>
      <c r="D7" s="578"/>
    </row>
    <row r="8" spans="2:4" x14ac:dyDescent="0.25">
      <c r="C8" s="579" t="s">
        <v>963</v>
      </c>
      <c r="D8" s="579"/>
    </row>
    <row r="9" spans="2:4" x14ac:dyDescent="0.25">
      <c r="C9" s="417"/>
      <c r="D9" s="417"/>
    </row>
    <row r="10" spans="2:4" ht="18.75" x14ac:dyDescent="0.25">
      <c r="C10" s="425" t="s">
        <v>373</v>
      </c>
    </row>
    <row r="11" spans="2:4" ht="18.75" x14ac:dyDescent="0.25">
      <c r="C11" s="425" t="s">
        <v>800</v>
      </c>
    </row>
    <row r="12" spans="2:4" ht="18.75" x14ac:dyDescent="0.25">
      <c r="C12" s="425"/>
    </row>
    <row r="13" spans="2:4" x14ac:dyDescent="0.25">
      <c r="D13" s="4" t="s">
        <v>596</v>
      </c>
    </row>
    <row r="14" spans="2:4" ht="53.25" customHeight="1" x14ac:dyDescent="0.25">
      <c r="B14" s="426" t="s">
        <v>374</v>
      </c>
      <c r="C14" s="11" t="s">
        <v>375</v>
      </c>
      <c r="D14" s="49" t="s">
        <v>5</v>
      </c>
    </row>
    <row r="15" spans="2:4" ht="31.5" x14ac:dyDescent="0.25">
      <c r="B15" s="214" t="s">
        <v>376</v>
      </c>
      <c r="C15" s="201" t="s">
        <v>377</v>
      </c>
      <c r="D15" s="390">
        <f>SUM(D16,D19,D27,D36)</f>
        <v>2967742</v>
      </c>
    </row>
    <row r="16" spans="2:4" ht="31.5" hidden="1" x14ac:dyDescent="0.25">
      <c r="B16" s="215" t="s">
        <v>378</v>
      </c>
      <c r="C16" s="135" t="s">
        <v>379</v>
      </c>
      <c r="D16" s="391">
        <f>SUM(D17)</f>
        <v>0</v>
      </c>
    </row>
    <row r="17" spans="2:4" ht="31.5" hidden="1" x14ac:dyDescent="0.25">
      <c r="B17" s="216" t="s">
        <v>380</v>
      </c>
      <c r="C17" s="44" t="s">
        <v>381</v>
      </c>
      <c r="D17" s="392">
        <f>SUM(D18)</f>
        <v>0</v>
      </c>
    </row>
    <row r="18" spans="2:4" ht="31.5" hidden="1" x14ac:dyDescent="0.25">
      <c r="B18" s="217" t="s">
        <v>382</v>
      </c>
      <c r="C18" s="218" t="s">
        <v>383</v>
      </c>
      <c r="D18" s="393"/>
    </row>
    <row r="19" spans="2:4" ht="31.5" x14ac:dyDescent="0.25">
      <c r="B19" s="215" t="s">
        <v>384</v>
      </c>
      <c r="C19" s="135" t="s">
        <v>385</v>
      </c>
      <c r="D19" s="391">
        <f>SUM(D20)</f>
        <v>532299</v>
      </c>
    </row>
    <row r="20" spans="2:4" ht="31.5" x14ac:dyDescent="0.25">
      <c r="B20" s="216" t="s">
        <v>386</v>
      </c>
      <c r="C20" s="44" t="s">
        <v>387</v>
      </c>
      <c r="D20" s="392">
        <f>SUM(D21,D24)</f>
        <v>532299</v>
      </c>
    </row>
    <row r="21" spans="2:4" ht="47.25" x14ac:dyDescent="0.25">
      <c r="B21" s="219" t="s">
        <v>677</v>
      </c>
      <c r="C21" s="156" t="s">
        <v>679</v>
      </c>
      <c r="D21" s="394">
        <f>SUM(D22)</f>
        <v>532299</v>
      </c>
    </row>
    <row r="22" spans="2:4" ht="47.25" x14ac:dyDescent="0.25">
      <c r="B22" s="217" t="s">
        <v>678</v>
      </c>
      <c r="C22" s="218" t="s">
        <v>682</v>
      </c>
      <c r="D22" s="393">
        <v>532299</v>
      </c>
    </row>
    <row r="23" spans="2:4" ht="31.5" hidden="1" x14ac:dyDescent="0.25">
      <c r="B23" s="217" t="s">
        <v>680</v>
      </c>
      <c r="C23" s="218" t="s">
        <v>683</v>
      </c>
      <c r="D23" s="393"/>
    </row>
    <row r="24" spans="2:4" ht="47.25" hidden="1" x14ac:dyDescent="0.25">
      <c r="B24" s="219" t="s">
        <v>388</v>
      </c>
      <c r="C24" s="156" t="s">
        <v>389</v>
      </c>
      <c r="D24" s="394">
        <f>SUM(D25)</f>
        <v>0</v>
      </c>
    </row>
    <row r="25" spans="2:4" ht="47.25" hidden="1" x14ac:dyDescent="0.25">
      <c r="B25" s="217" t="s">
        <v>390</v>
      </c>
      <c r="C25" s="218" t="s">
        <v>391</v>
      </c>
      <c r="D25" s="398"/>
    </row>
    <row r="26" spans="2:4" ht="47.25" hidden="1" x14ac:dyDescent="0.25">
      <c r="B26" s="217" t="s">
        <v>681</v>
      </c>
      <c r="C26" s="218" t="s">
        <v>684</v>
      </c>
      <c r="D26" s="393"/>
    </row>
    <row r="27" spans="2:4" ht="31.5" x14ac:dyDescent="0.25">
      <c r="B27" s="215" t="s">
        <v>392</v>
      </c>
      <c r="C27" s="135" t="s">
        <v>393</v>
      </c>
      <c r="D27" s="391">
        <f>SUM(D28,D32)</f>
        <v>2435443</v>
      </c>
    </row>
    <row r="28" spans="2:4" ht="15.75" x14ac:dyDescent="0.25">
      <c r="B28" s="216" t="s">
        <v>394</v>
      </c>
      <c r="C28" s="44" t="s">
        <v>395</v>
      </c>
      <c r="D28" s="395">
        <f>SUM(D29)</f>
        <v>-376610067</v>
      </c>
    </row>
    <row r="29" spans="2:4" ht="15.75" x14ac:dyDescent="0.25">
      <c r="B29" s="217" t="s">
        <v>396</v>
      </c>
      <c r="C29" s="218" t="s">
        <v>397</v>
      </c>
      <c r="D29" s="396">
        <f>SUM(D30)</f>
        <v>-376610067</v>
      </c>
    </row>
    <row r="30" spans="2:4" ht="15.75" x14ac:dyDescent="0.25">
      <c r="B30" s="217" t="s">
        <v>398</v>
      </c>
      <c r="C30" s="218" t="s">
        <v>399</v>
      </c>
      <c r="D30" s="396">
        <f>SUM(D31)</f>
        <v>-376610067</v>
      </c>
    </row>
    <row r="31" spans="2:4" ht="31.5" x14ac:dyDescent="0.25">
      <c r="B31" s="217" t="s">
        <v>400</v>
      </c>
      <c r="C31" s="218" t="s">
        <v>401</v>
      </c>
      <c r="D31" s="393">
        <v>-376610067</v>
      </c>
    </row>
    <row r="32" spans="2:4" ht="15.75" x14ac:dyDescent="0.25">
      <c r="B32" s="216" t="s">
        <v>402</v>
      </c>
      <c r="C32" s="44" t="s">
        <v>403</v>
      </c>
      <c r="D32" s="395">
        <f>SUM(D33)</f>
        <v>379045510</v>
      </c>
    </row>
    <row r="33" spans="2:4" ht="15.75" x14ac:dyDescent="0.25">
      <c r="B33" s="217" t="s">
        <v>404</v>
      </c>
      <c r="C33" s="218" t="s">
        <v>405</v>
      </c>
      <c r="D33" s="397">
        <f>SUM(D34)</f>
        <v>379045510</v>
      </c>
    </row>
    <row r="34" spans="2:4" ht="15.75" x14ac:dyDescent="0.25">
      <c r="B34" s="217" t="s">
        <v>406</v>
      </c>
      <c r="C34" s="218" t="s">
        <v>407</v>
      </c>
      <c r="D34" s="397">
        <f>SUM(D35)</f>
        <v>379045510</v>
      </c>
    </row>
    <row r="35" spans="2:4" ht="31.5" x14ac:dyDescent="0.25">
      <c r="B35" s="217" t="s">
        <v>408</v>
      </c>
      <c r="C35" s="220" t="s">
        <v>409</v>
      </c>
      <c r="D35" s="393">
        <v>379045510</v>
      </c>
    </row>
    <row r="36" spans="2:4" ht="31.5" x14ac:dyDescent="0.25">
      <c r="B36" s="215" t="s">
        <v>410</v>
      </c>
      <c r="C36" s="135" t="s">
        <v>411</v>
      </c>
      <c r="D36" s="391">
        <f>SUM(D37)</f>
        <v>0</v>
      </c>
    </row>
    <row r="37" spans="2:4" ht="31.5" x14ac:dyDescent="0.25">
      <c r="B37" s="221" t="s">
        <v>412</v>
      </c>
      <c r="C37" s="222" t="s">
        <v>413</v>
      </c>
      <c r="D37" s="392">
        <f>SUM(D38,D41)</f>
        <v>0</v>
      </c>
    </row>
    <row r="38" spans="2:4" ht="31.5" x14ac:dyDescent="0.25">
      <c r="B38" s="219" t="s">
        <v>414</v>
      </c>
      <c r="C38" s="156" t="s">
        <v>415</v>
      </c>
      <c r="D38" s="394">
        <f>SUM(D39)</f>
        <v>500000</v>
      </c>
    </row>
    <row r="39" spans="2:4" ht="45.75" customHeight="1" x14ac:dyDescent="0.25">
      <c r="B39" s="217" t="s">
        <v>416</v>
      </c>
      <c r="C39" s="218" t="s">
        <v>417</v>
      </c>
      <c r="D39" s="396">
        <f>SUM(D40)</f>
        <v>500000</v>
      </c>
    </row>
    <row r="40" spans="2:4" ht="63" x14ac:dyDescent="0.25">
      <c r="B40" s="217" t="s">
        <v>418</v>
      </c>
      <c r="C40" s="218" t="s">
        <v>419</v>
      </c>
      <c r="D40" s="398">
        <v>500000</v>
      </c>
    </row>
    <row r="41" spans="2:4" ht="31.5" x14ac:dyDescent="0.25">
      <c r="B41" s="219" t="s">
        <v>420</v>
      </c>
      <c r="C41" s="156" t="s">
        <v>421</v>
      </c>
      <c r="D41" s="394">
        <f>SUM(D42)</f>
        <v>-500000</v>
      </c>
    </row>
    <row r="42" spans="2:4" ht="47.25" x14ac:dyDescent="0.25">
      <c r="B42" s="217" t="s">
        <v>422</v>
      </c>
      <c r="C42" s="218" t="s">
        <v>423</v>
      </c>
      <c r="D42" s="396">
        <f>SUM(D43)</f>
        <v>-500000</v>
      </c>
    </row>
    <row r="43" spans="2:4" ht="47.25" x14ac:dyDescent="0.25">
      <c r="B43" s="217" t="s">
        <v>424</v>
      </c>
      <c r="C43" s="218" t="s">
        <v>425</v>
      </c>
      <c r="D43" s="398">
        <v>-500000</v>
      </c>
    </row>
    <row r="44" spans="2:4" ht="15.75" x14ac:dyDescent="0.25">
      <c r="B44" s="223"/>
      <c r="C44" s="224" t="s">
        <v>426</v>
      </c>
      <c r="D44" s="399">
        <f>SUM(D15)</f>
        <v>2967742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C1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430" t="s">
        <v>702</v>
      </c>
      <c r="D1" s="431"/>
    </row>
    <row r="2" spans="1:10" x14ac:dyDescent="0.25">
      <c r="C2" s="430" t="s">
        <v>433</v>
      </c>
      <c r="D2" s="431"/>
    </row>
    <row r="3" spans="1:10" x14ac:dyDescent="0.25">
      <c r="C3" s="430" t="s">
        <v>434</v>
      </c>
      <c r="D3" s="431"/>
    </row>
    <row r="4" spans="1:10" x14ac:dyDescent="0.25">
      <c r="C4" s="430" t="s">
        <v>435</v>
      </c>
      <c r="D4" s="431"/>
    </row>
    <row r="5" spans="1:10" x14ac:dyDescent="0.25">
      <c r="C5" s="430" t="s">
        <v>854</v>
      </c>
      <c r="D5" s="431"/>
    </row>
    <row r="6" spans="1:10" x14ac:dyDescent="0.25">
      <c r="C6" s="428" t="s">
        <v>855</v>
      </c>
      <c r="D6" s="428"/>
      <c r="E6" s="428"/>
      <c r="F6" s="428"/>
    </row>
    <row r="7" spans="1:10" x14ac:dyDescent="0.25">
      <c r="C7" s="4" t="s">
        <v>873</v>
      </c>
      <c r="D7" s="4"/>
      <c r="E7" s="4"/>
      <c r="F7" s="4"/>
    </row>
    <row r="8" spans="1:10" x14ac:dyDescent="0.25">
      <c r="C8" s="579" t="s">
        <v>969</v>
      </c>
      <c r="D8" s="579"/>
      <c r="E8" s="579"/>
      <c r="F8" s="579"/>
      <c r="G8" s="579"/>
      <c r="H8" s="579"/>
      <c r="I8" s="579"/>
      <c r="J8" s="579"/>
    </row>
    <row r="9" spans="1:10" x14ac:dyDescent="0.25">
      <c r="C9" s="4"/>
      <c r="D9" s="4"/>
      <c r="E9" s="4"/>
      <c r="F9" s="4"/>
    </row>
    <row r="10" spans="1:10" ht="15.75" x14ac:dyDescent="0.25">
      <c r="C10" s="175" t="s">
        <v>597</v>
      </c>
      <c r="D10" s="175"/>
      <c r="E10" s="429"/>
    </row>
    <row r="11" spans="1:10" ht="15.75" x14ac:dyDescent="0.25">
      <c r="A11" s="584" t="s">
        <v>598</v>
      </c>
      <c r="B11" s="584"/>
      <c r="C11" s="584"/>
      <c r="D11" s="584"/>
      <c r="E11" s="584"/>
      <c r="F11" s="584"/>
      <c r="G11" s="584"/>
      <c r="H11" s="584"/>
      <c r="I11" s="584"/>
    </row>
    <row r="12" spans="1:10" ht="15.75" x14ac:dyDescent="0.25">
      <c r="C12" s="583" t="s">
        <v>848</v>
      </c>
      <c r="D12" s="583"/>
      <c r="E12" s="583"/>
      <c r="F12" s="583"/>
      <c r="G12" s="583"/>
    </row>
    <row r="13" spans="1:10" x14ac:dyDescent="0.25">
      <c r="C13" s="432"/>
      <c r="D13" s="432"/>
    </row>
    <row r="14" spans="1:10" x14ac:dyDescent="0.25">
      <c r="C14" s="613"/>
      <c r="D14" s="613"/>
    </row>
    <row r="15" spans="1:10" ht="15.75" x14ac:dyDescent="0.25">
      <c r="C15" s="432"/>
      <c r="D15" s="418"/>
      <c r="F15" s="418" t="s">
        <v>703</v>
      </c>
      <c r="I15" s="418"/>
    </row>
    <row r="16" spans="1:10" ht="16.5" customHeight="1" x14ac:dyDescent="0.25">
      <c r="C16" s="432"/>
      <c r="D16" s="418"/>
    </row>
    <row r="17" spans="2:9" ht="222" customHeight="1" x14ac:dyDescent="0.25">
      <c r="B17" s="604" t="s">
        <v>742</v>
      </c>
      <c r="C17" s="604"/>
      <c r="D17" s="604"/>
      <c r="E17" s="604"/>
      <c r="F17" s="604"/>
      <c r="G17" s="604"/>
      <c r="H17" s="604"/>
      <c r="I17" s="604"/>
    </row>
    <row r="18" spans="2:9" ht="15.75" x14ac:dyDescent="0.25">
      <c r="C18" s="388"/>
      <c r="D18" s="418"/>
      <c r="E18" s="418" t="s">
        <v>703</v>
      </c>
    </row>
    <row r="19" spans="2:9" ht="15.75" customHeight="1" x14ac:dyDescent="0.25">
      <c r="D19" s="226"/>
      <c r="F19" s="226"/>
      <c r="I19" s="226" t="s">
        <v>596</v>
      </c>
    </row>
    <row r="20" spans="2:9" ht="15" customHeight="1" x14ac:dyDescent="0.25">
      <c r="B20" s="600" t="s">
        <v>436</v>
      </c>
      <c r="C20" s="600" t="s">
        <v>437</v>
      </c>
      <c r="D20" s="600" t="s">
        <v>5</v>
      </c>
      <c r="E20" s="606" t="s">
        <v>599</v>
      </c>
      <c r="F20" s="607"/>
      <c r="G20" s="607"/>
      <c r="H20" s="607"/>
      <c r="I20" s="608"/>
    </row>
    <row r="21" spans="2:9" ht="15" customHeight="1" x14ac:dyDescent="0.25">
      <c r="B21" s="601"/>
      <c r="C21" s="601"/>
      <c r="D21" s="601"/>
      <c r="E21" s="614" t="s">
        <v>600</v>
      </c>
      <c r="F21" s="609" t="s">
        <v>601</v>
      </c>
      <c r="G21" s="606" t="s">
        <v>741</v>
      </c>
      <c r="H21" s="607"/>
      <c r="I21" s="614" t="s">
        <v>602</v>
      </c>
    </row>
    <row r="22" spans="2:9" ht="60" customHeight="1" x14ac:dyDescent="0.25">
      <c r="B22" s="605"/>
      <c r="C22" s="605"/>
      <c r="D22" s="605"/>
      <c r="E22" s="615"/>
      <c r="F22" s="609"/>
      <c r="G22" s="433" t="s">
        <v>617</v>
      </c>
      <c r="H22" s="408" t="s">
        <v>618</v>
      </c>
      <c r="I22" s="615"/>
    </row>
    <row r="23" spans="2:9" ht="16.5" customHeight="1" x14ac:dyDescent="0.25">
      <c r="B23" s="400">
        <v>1</v>
      </c>
      <c r="C23" s="218" t="s">
        <v>438</v>
      </c>
      <c r="D23" s="465">
        <f>SUM(E23+F23+I23)</f>
        <v>224147</v>
      </c>
      <c r="E23" s="466">
        <v>6155</v>
      </c>
      <c r="F23" s="466">
        <f>SUM(G23:H23)</f>
        <v>0</v>
      </c>
      <c r="G23" s="72"/>
      <c r="H23" s="72"/>
      <c r="I23" s="464">
        <v>217992</v>
      </c>
    </row>
    <row r="24" spans="2:9" ht="16.5" customHeight="1" x14ac:dyDescent="0.25">
      <c r="B24" s="400">
        <v>2</v>
      </c>
      <c r="C24" s="218" t="s">
        <v>439</v>
      </c>
      <c r="D24" s="465">
        <f t="shared" ref="D24:D29" si="0">SUM(E24+F24+I24)</f>
        <v>3272880</v>
      </c>
      <c r="E24" s="466">
        <v>13942</v>
      </c>
      <c r="F24" s="466">
        <f t="shared" ref="F24:F29" si="1">SUM(G24:H24)</f>
        <v>0</v>
      </c>
      <c r="G24" s="72"/>
      <c r="H24" s="72"/>
      <c r="I24" s="464">
        <v>3258938</v>
      </c>
    </row>
    <row r="25" spans="2:9" ht="15.75" x14ac:dyDescent="0.25">
      <c r="B25" s="400">
        <v>3</v>
      </c>
      <c r="C25" s="218" t="s">
        <v>440</v>
      </c>
      <c r="D25" s="465">
        <f t="shared" si="0"/>
        <v>173505</v>
      </c>
      <c r="E25" s="466">
        <v>5805</v>
      </c>
      <c r="F25" s="466">
        <f t="shared" si="1"/>
        <v>0</v>
      </c>
      <c r="G25" s="72"/>
      <c r="H25" s="462"/>
      <c r="I25" s="464">
        <v>167700</v>
      </c>
    </row>
    <row r="26" spans="2:9" ht="15.75" x14ac:dyDescent="0.25">
      <c r="B26" s="400">
        <v>4</v>
      </c>
      <c r="C26" s="218" t="s">
        <v>441</v>
      </c>
      <c r="D26" s="465">
        <f t="shared" si="0"/>
        <v>235939</v>
      </c>
      <c r="E26" s="466">
        <v>7212</v>
      </c>
      <c r="F26" s="466">
        <f t="shared" si="1"/>
        <v>0</v>
      </c>
      <c r="G26" s="72"/>
      <c r="H26" s="72"/>
      <c r="I26" s="464">
        <v>228727</v>
      </c>
    </row>
    <row r="27" spans="2:9" ht="15.75" x14ac:dyDescent="0.25">
      <c r="B27" s="400">
        <v>5</v>
      </c>
      <c r="C27" s="218" t="s">
        <v>442</v>
      </c>
      <c r="D27" s="465">
        <f t="shared" si="0"/>
        <v>146582</v>
      </c>
      <c r="E27" s="466">
        <v>5338</v>
      </c>
      <c r="F27" s="466">
        <f t="shared" si="1"/>
        <v>0</v>
      </c>
      <c r="G27" s="72"/>
      <c r="H27" s="72"/>
      <c r="I27" s="464">
        <v>141244</v>
      </c>
    </row>
    <row r="28" spans="2:9" ht="15.75" x14ac:dyDescent="0.25">
      <c r="B28" s="400">
        <v>6</v>
      </c>
      <c r="C28" s="218" t="s">
        <v>443</v>
      </c>
      <c r="D28" s="465">
        <f t="shared" si="0"/>
        <v>432556</v>
      </c>
      <c r="E28" s="466">
        <v>7379</v>
      </c>
      <c r="F28" s="466">
        <f t="shared" si="1"/>
        <v>0</v>
      </c>
      <c r="G28" s="72"/>
      <c r="H28" s="195"/>
      <c r="I28" s="464">
        <v>425177</v>
      </c>
    </row>
    <row r="29" spans="2:9" ht="15.75" x14ac:dyDescent="0.25">
      <c r="B29" s="400">
        <v>7</v>
      </c>
      <c r="C29" s="218" t="s">
        <v>444</v>
      </c>
      <c r="D29" s="465">
        <f t="shared" si="0"/>
        <v>672949</v>
      </c>
      <c r="E29" s="466">
        <v>5305</v>
      </c>
      <c r="F29" s="466">
        <f t="shared" si="1"/>
        <v>0</v>
      </c>
      <c r="G29" s="72"/>
      <c r="H29" s="72"/>
      <c r="I29" s="464">
        <v>667644</v>
      </c>
    </row>
    <row r="30" spans="2:9" ht="15.75" x14ac:dyDescent="0.25">
      <c r="B30" s="227"/>
      <c r="C30" s="224" t="s">
        <v>445</v>
      </c>
      <c r="D30" s="436">
        <f t="shared" ref="D30:I30" si="2">SUM(D23:D29)</f>
        <v>5158558</v>
      </c>
      <c r="E30" s="436">
        <f t="shared" si="2"/>
        <v>51136</v>
      </c>
      <c r="F30" s="436">
        <f t="shared" si="2"/>
        <v>0</v>
      </c>
      <c r="G30" s="389">
        <f t="shared" si="2"/>
        <v>0</v>
      </c>
      <c r="H30" s="436">
        <f t="shared" si="2"/>
        <v>0</v>
      </c>
      <c r="I30" s="436">
        <f t="shared" si="2"/>
        <v>5107422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8BD5-7C20-408C-B25D-592D1AE979C8}">
  <dimension ref="B1:E44"/>
  <sheetViews>
    <sheetView topLeftCell="A28" zoomScaleNormal="100" workbookViewId="0">
      <selection activeCell="C9" sqref="C9"/>
    </sheetView>
  </sheetViews>
  <sheetFormatPr defaultRowHeight="15" x14ac:dyDescent="0.25"/>
  <cols>
    <col min="1" max="1" width="2.85546875" style="569" customWidth="1"/>
    <col min="2" max="2" width="28" style="569" customWidth="1"/>
    <col min="3" max="3" width="64.42578125" style="569" customWidth="1"/>
    <col min="4" max="4" width="13.5703125" style="569" customWidth="1"/>
    <col min="5" max="5" width="12.7109375" style="569" customWidth="1"/>
    <col min="6" max="6" width="8.140625" style="569" customWidth="1"/>
    <col min="7" max="8" width="8" style="569" customWidth="1"/>
    <col min="9" max="9" width="8.28515625" style="569" customWidth="1"/>
    <col min="10" max="16384" width="9.140625" style="569"/>
  </cols>
  <sheetData>
    <row r="1" spans="2:5" x14ac:dyDescent="0.25">
      <c r="C1" s="580" t="s">
        <v>945</v>
      </c>
      <c r="D1" s="580"/>
      <c r="E1" s="581"/>
    </row>
    <row r="2" spans="2:5" x14ac:dyDescent="0.25">
      <c r="C2" s="580" t="s">
        <v>370</v>
      </c>
      <c r="D2" s="580"/>
      <c r="E2" s="581"/>
    </row>
    <row r="3" spans="2:5" x14ac:dyDescent="0.25">
      <c r="C3" s="580" t="s">
        <v>371</v>
      </c>
      <c r="D3" s="580"/>
      <c r="E3" s="581"/>
    </row>
    <row r="4" spans="2:5" x14ac:dyDescent="0.25">
      <c r="C4" s="580" t="s">
        <v>372</v>
      </c>
      <c r="D4" s="580"/>
      <c r="E4" s="581"/>
    </row>
    <row r="5" spans="2:5" x14ac:dyDescent="0.25">
      <c r="C5" s="580" t="s">
        <v>798</v>
      </c>
      <c r="D5" s="580"/>
      <c r="E5" s="581"/>
    </row>
    <row r="6" spans="2:5" x14ac:dyDescent="0.25">
      <c r="C6" s="577" t="s">
        <v>946</v>
      </c>
      <c r="D6" s="577"/>
      <c r="E6" s="578"/>
    </row>
    <row r="7" spans="2:5" x14ac:dyDescent="0.25">
      <c r="C7" s="577" t="s">
        <v>947</v>
      </c>
      <c r="D7" s="577"/>
      <c r="E7" s="578"/>
    </row>
    <row r="8" spans="2:5" x14ac:dyDescent="0.25">
      <c r="C8" s="579" t="s">
        <v>964</v>
      </c>
      <c r="D8" s="579"/>
      <c r="E8" s="579"/>
    </row>
    <row r="9" spans="2:5" x14ac:dyDescent="0.25">
      <c r="C9" s="570"/>
      <c r="D9" s="570"/>
      <c r="E9" s="570"/>
    </row>
    <row r="10" spans="2:5" ht="18.75" x14ac:dyDescent="0.25">
      <c r="C10" s="574" t="s">
        <v>373</v>
      </c>
      <c r="D10" s="574"/>
    </row>
    <row r="11" spans="2:5" ht="18.75" x14ac:dyDescent="0.25">
      <c r="C11" s="574" t="s">
        <v>948</v>
      </c>
      <c r="D11" s="574"/>
    </row>
    <row r="12" spans="2:5" ht="18.75" x14ac:dyDescent="0.25">
      <c r="C12" s="574" t="s">
        <v>949</v>
      </c>
      <c r="D12" s="574"/>
    </row>
    <row r="13" spans="2:5" x14ac:dyDescent="0.25">
      <c r="E13" s="568" t="s">
        <v>596</v>
      </c>
    </row>
    <row r="14" spans="2:5" ht="63" x14ac:dyDescent="0.25">
      <c r="B14" s="575" t="s">
        <v>374</v>
      </c>
      <c r="C14" s="11" t="s">
        <v>375</v>
      </c>
      <c r="D14" s="573" t="s">
        <v>950</v>
      </c>
      <c r="E14" s="573" t="s">
        <v>951</v>
      </c>
    </row>
    <row r="15" spans="2:5" ht="31.5" x14ac:dyDescent="0.25">
      <c r="B15" s="214" t="s">
        <v>376</v>
      </c>
      <c r="C15" s="201" t="s">
        <v>377</v>
      </c>
      <c r="D15" s="390">
        <f>SUM(D16,D19,D27,D36)</f>
        <v>0</v>
      </c>
      <c r="E15" s="390">
        <f>SUM(E16,E19,E27,E36)</f>
        <v>0</v>
      </c>
    </row>
    <row r="16" spans="2:5" ht="31.5" hidden="1" x14ac:dyDescent="0.25">
      <c r="B16" s="215" t="s">
        <v>378</v>
      </c>
      <c r="C16" s="135" t="s">
        <v>379</v>
      </c>
      <c r="D16" s="391">
        <f>SUM(D17)</f>
        <v>0</v>
      </c>
      <c r="E16" s="391">
        <f>SUM(E17)</f>
        <v>0</v>
      </c>
    </row>
    <row r="17" spans="2:5" ht="31.5" hidden="1" x14ac:dyDescent="0.25">
      <c r="B17" s="216" t="s">
        <v>380</v>
      </c>
      <c r="C17" s="44" t="s">
        <v>381</v>
      </c>
      <c r="D17" s="392">
        <f>SUM(D18)</f>
        <v>0</v>
      </c>
      <c r="E17" s="392">
        <f>SUM(E18)</f>
        <v>0</v>
      </c>
    </row>
    <row r="18" spans="2:5" ht="31.5" hidden="1" x14ac:dyDescent="0.25">
      <c r="B18" s="217" t="s">
        <v>382</v>
      </c>
      <c r="C18" s="218" t="s">
        <v>383</v>
      </c>
      <c r="D18" s="393"/>
      <c r="E18" s="393"/>
    </row>
    <row r="19" spans="2:5" ht="31.5" x14ac:dyDescent="0.25">
      <c r="B19" s="215" t="s">
        <v>384</v>
      </c>
      <c r="C19" s="135" t="s">
        <v>385</v>
      </c>
      <c r="D19" s="391">
        <f>SUM(D20)</f>
        <v>0</v>
      </c>
      <c r="E19" s="391">
        <f>SUM(E20)</f>
        <v>0</v>
      </c>
    </row>
    <row r="20" spans="2:5" ht="31.5" x14ac:dyDescent="0.25">
      <c r="B20" s="216" t="s">
        <v>386</v>
      </c>
      <c r="C20" s="44" t="s">
        <v>387</v>
      </c>
      <c r="D20" s="392">
        <f>SUM(D21,D24)</f>
        <v>0</v>
      </c>
      <c r="E20" s="392">
        <f>SUM(E21,E24)</f>
        <v>0</v>
      </c>
    </row>
    <row r="21" spans="2:5" ht="47.25" x14ac:dyDescent="0.25">
      <c r="B21" s="219" t="s">
        <v>677</v>
      </c>
      <c r="C21" s="156" t="s">
        <v>679</v>
      </c>
      <c r="D21" s="394">
        <f>SUM(D22)</f>
        <v>532299</v>
      </c>
      <c r="E21" s="394">
        <f>SUM(E22)</f>
        <v>532299</v>
      </c>
    </row>
    <row r="22" spans="2:5" ht="47.25" x14ac:dyDescent="0.25">
      <c r="B22" s="217" t="s">
        <v>678</v>
      </c>
      <c r="C22" s="218" t="s">
        <v>682</v>
      </c>
      <c r="D22" s="398">
        <v>532299</v>
      </c>
      <c r="E22" s="398">
        <v>532299</v>
      </c>
    </row>
    <row r="23" spans="2:5" ht="31.5" hidden="1" x14ac:dyDescent="0.25">
      <c r="B23" s="217" t="s">
        <v>680</v>
      </c>
      <c r="C23" s="218" t="s">
        <v>683</v>
      </c>
      <c r="D23" s="393"/>
      <c r="E23" s="393"/>
    </row>
    <row r="24" spans="2:5" ht="47.25" x14ac:dyDescent="0.25">
      <c r="B24" s="219" t="s">
        <v>388</v>
      </c>
      <c r="C24" s="156" t="s">
        <v>389</v>
      </c>
      <c r="D24" s="394">
        <f>SUM(D25)</f>
        <v>-532299</v>
      </c>
      <c r="E24" s="394">
        <f>SUM(E25)</f>
        <v>-532299</v>
      </c>
    </row>
    <row r="25" spans="2:5" ht="47.25" x14ac:dyDescent="0.25">
      <c r="B25" s="217" t="s">
        <v>390</v>
      </c>
      <c r="C25" s="218" t="s">
        <v>391</v>
      </c>
      <c r="D25" s="393">
        <v>-532299</v>
      </c>
      <c r="E25" s="393">
        <v>-532299</v>
      </c>
    </row>
    <row r="26" spans="2:5" ht="47.25" hidden="1" x14ac:dyDescent="0.25">
      <c r="B26" s="217" t="s">
        <v>681</v>
      </c>
      <c r="C26" s="218" t="s">
        <v>684</v>
      </c>
      <c r="D26" s="393"/>
      <c r="E26" s="393"/>
    </row>
    <row r="27" spans="2:5" ht="31.5" x14ac:dyDescent="0.25">
      <c r="B27" s="215" t="s">
        <v>392</v>
      </c>
      <c r="C27" s="135" t="s">
        <v>393</v>
      </c>
      <c r="D27" s="391">
        <f>SUM(D28,D32)</f>
        <v>0</v>
      </c>
      <c r="E27" s="391">
        <f>SUM(E28,E32)</f>
        <v>0</v>
      </c>
    </row>
    <row r="28" spans="2:5" ht="15.75" x14ac:dyDescent="0.25">
      <c r="B28" s="216" t="s">
        <v>394</v>
      </c>
      <c r="C28" s="44" t="s">
        <v>395</v>
      </c>
      <c r="D28" s="395">
        <f t="shared" ref="D28:E30" si="0">SUM(D29)</f>
        <v>-282963251</v>
      </c>
      <c r="E28" s="395">
        <f t="shared" si="0"/>
        <v>-284501264</v>
      </c>
    </row>
    <row r="29" spans="2:5" ht="15.75" x14ac:dyDescent="0.25">
      <c r="B29" s="217" t="s">
        <v>396</v>
      </c>
      <c r="C29" s="218" t="s">
        <v>397</v>
      </c>
      <c r="D29" s="396">
        <f t="shared" si="0"/>
        <v>-282963251</v>
      </c>
      <c r="E29" s="396">
        <f t="shared" si="0"/>
        <v>-284501264</v>
      </c>
    </row>
    <row r="30" spans="2:5" ht="15.75" x14ac:dyDescent="0.25">
      <c r="B30" s="217" t="s">
        <v>398</v>
      </c>
      <c r="C30" s="218" t="s">
        <v>399</v>
      </c>
      <c r="D30" s="396">
        <f t="shared" si="0"/>
        <v>-282963251</v>
      </c>
      <c r="E30" s="396">
        <f t="shared" si="0"/>
        <v>-284501264</v>
      </c>
    </row>
    <row r="31" spans="2:5" ht="31.5" x14ac:dyDescent="0.25">
      <c r="B31" s="217" t="s">
        <v>400</v>
      </c>
      <c r="C31" s="218" t="s">
        <v>401</v>
      </c>
      <c r="D31" s="393">
        <v>-282963251</v>
      </c>
      <c r="E31" s="393">
        <v>-284501264</v>
      </c>
    </row>
    <row r="32" spans="2:5" ht="15.75" x14ac:dyDescent="0.25">
      <c r="B32" s="216" t="s">
        <v>402</v>
      </c>
      <c r="C32" s="44" t="s">
        <v>403</v>
      </c>
      <c r="D32" s="395">
        <f t="shared" ref="D32:E34" si="1">SUM(D33)</f>
        <v>282963251</v>
      </c>
      <c r="E32" s="395">
        <f t="shared" si="1"/>
        <v>284501264</v>
      </c>
    </row>
    <row r="33" spans="2:5" ht="15.75" x14ac:dyDescent="0.25">
      <c r="B33" s="217" t="s">
        <v>404</v>
      </c>
      <c r="C33" s="218" t="s">
        <v>405</v>
      </c>
      <c r="D33" s="397">
        <f t="shared" si="1"/>
        <v>282963251</v>
      </c>
      <c r="E33" s="397">
        <f t="shared" si="1"/>
        <v>284501264</v>
      </c>
    </row>
    <row r="34" spans="2:5" ht="15.75" x14ac:dyDescent="0.25">
      <c r="B34" s="217" t="s">
        <v>406</v>
      </c>
      <c r="C34" s="218" t="s">
        <v>407</v>
      </c>
      <c r="D34" s="397">
        <f t="shared" si="1"/>
        <v>282963251</v>
      </c>
      <c r="E34" s="397">
        <f t="shared" si="1"/>
        <v>284501264</v>
      </c>
    </row>
    <row r="35" spans="2:5" ht="31.5" x14ac:dyDescent="0.25">
      <c r="B35" s="217" t="s">
        <v>408</v>
      </c>
      <c r="C35" s="220" t="s">
        <v>409</v>
      </c>
      <c r="D35" s="393">
        <v>282963251</v>
      </c>
      <c r="E35" s="393">
        <v>284501264</v>
      </c>
    </row>
    <row r="36" spans="2:5" ht="31.5" x14ac:dyDescent="0.25">
      <c r="B36" s="215" t="s">
        <v>410</v>
      </c>
      <c r="C36" s="135" t="s">
        <v>411</v>
      </c>
      <c r="D36" s="391">
        <f>SUM(D37)</f>
        <v>0</v>
      </c>
      <c r="E36" s="391">
        <f>SUM(E37)</f>
        <v>0</v>
      </c>
    </row>
    <row r="37" spans="2:5" ht="31.5" x14ac:dyDescent="0.25">
      <c r="B37" s="221" t="s">
        <v>412</v>
      </c>
      <c r="C37" s="222" t="s">
        <v>413</v>
      </c>
      <c r="D37" s="392">
        <f>SUM(D38,D41)</f>
        <v>0</v>
      </c>
      <c r="E37" s="392">
        <f>SUM(E38,E41)</f>
        <v>0</v>
      </c>
    </row>
    <row r="38" spans="2:5" ht="31.5" x14ac:dyDescent="0.25">
      <c r="B38" s="219" t="s">
        <v>414</v>
      </c>
      <c r="C38" s="156" t="s">
        <v>415</v>
      </c>
      <c r="D38" s="394">
        <f>SUM(D39)</f>
        <v>500000</v>
      </c>
      <c r="E38" s="394">
        <f>SUM(E39)</f>
        <v>500000</v>
      </c>
    </row>
    <row r="39" spans="2:5" ht="47.25" x14ac:dyDescent="0.25">
      <c r="B39" s="217" t="s">
        <v>416</v>
      </c>
      <c r="C39" s="218" t="s">
        <v>417</v>
      </c>
      <c r="D39" s="396">
        <f>SUM(D40)</f>
        <v>500000</v>
      </c>
      <c r="E39" s="396">
        <f>SUM(E40)</f>
        <v>500000</v>
      </c>
    </row>
    <row r="40" spans="2:5" ht="63" x14ac:dyDescent="0.25">
      <c r="B40" s="217" t="s">
        <v>418</v>
      </c>
      <c r="C40" s="218" t="s">
        <v>419</v>
      </c>
      <c r="D40" s="398">
        <v>500000</v>
      </c>
      <c r="E40" s="398">
        <v>500000</v>
      </c>
    </row>
    <row r="41" spans="2:5" ht="31.5" x14ac:dyDescent="0.25">
      <c r="B41" s="219" t="s">
        <v>420</v>
      </c>
      <c r="C41" s="156" t="s">
        <v>421</v>
      </c>
      <c r="D41" s="394">
        <f>SUM(D42)</f>
        <v>-500000</v>
      </c>
      <c r="E41" s="394">
        <f>SUM(E42)</f>
        <v>-500000</v>
      </c>
    </row>
    <row r="42" spans="2:5" ht="47.25" x14ac:dyDescent="0.25">
      <c r="B42" s="217" t="s">
        <v>422</v>
      </c>
      <c r="C42" s="218" t="s">
        <v>423</v>
      </c>
      <c r="D42" s="396">
        <f>SUM(D43)</f>
        <v>-500000</v>
      </c>
      <c r="E42" s="396">
        <f>SUM(E43)</f>
        <v>-500000</v>
      </c>
    </row>
    <row r="43" spans="2:5" ht="47.25" x14ac:dyDescent="0.25">
      <c r="B43" s="217" t="s">
        <v>424</v>
      </c>
      <c r="C43" s="218" t="s">
        <v>425</v>
      </c>
      <c r="D43" s="398">
        <v>-500000</v>
      </c>
      <c r="E43" s="398">
        <v>-500000</v>
      </c>
    </row>
    <row r="44" spans="2:5" ht="15.75" x14ac:dyDescent="0.25">
      <c r="B44" s="223"/>
      <c r="C44" s="224" t="s">
        <v>426</v>
      </c>
      <c r="D44" s="399">
        <f>SUM(D15)</f>
        <v>0</v>
      </c>
      <c r="E44" s="399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8"/>
  <sheetViews>
    <sheetView zoomScaleNormal="100" workbookViewId="0">
      <selection activeCell="B9" sqref="B9"/>
    </sheetView>
  </sheetViews>
  <sheetFormatPr defaultRowHeight="15" x14ac:dyDescent="0.25"/>
  <cols>
    <col min="1" max="1" width="23.28515625" style="559" customWidth="1"/>
    <col min="2" max="2" width="86.7109375" style="559" customWidth="1"/>
    <col min="3" max="3" width="13.28515625" style="559" customWidth="1"/>
    <col min="4" max="4" width="10.28515625" style="559" customWidth="1"/>
    <col min="5" max="16384" width="9.140625" style="559"/>
  </cols>
  <sheetData>
    <row r="1" spans="1:9" x14ac:dyDescent="0.25">
      <c r="B1" s="580" t="s">
        <v>696</v>
      </c>
      <c r="C1" s="581"/>
    </row>
    <row r="2" spans="1:9" x14ac:dyDescent="0.25">
      <c r="B2" s="580" t="s">
        <v>267</v>
      </c>
      <c r="C2" s="581"/>
    </row>
    <row r="3" spans="1:9" x14ac:dyDescent="0.25">
      <c r="B3" s="580" t="s">
        <v>268</v>
      </c>
      <c r="C3" s="581"/>
    </row>
    <row r="4" spans="1:9" x14ac:dyDescent="0.25">
      <c r="B4" s="580" t="s">
        <v>269</v>
      </c>
      <c r="C4" s="581"/>
    </row>
    <row r="5" spans="1:9" x14ac:dyDescent="0.25">
      <c r="B5" s="580" t="s">
        <v>802</v>
      </c>
      <c r="C5" s="581"/>
    </row>
    <row r="6" spans="1:9" x14ac:dyDescent="0.25">
      <c r="B6" s="577" t="s">
        <v>803</v>
      </c>
      <c r="C6" s="578"/>
    </row>
    <row r="7" spans="1:9" x14ac:dyDescent="0.25">
      <c r="B7" s="577" t="s">
        <v>870</v>
      </c>
      <c r="C7" s="578"/>
    </row>
    <row r="8" spans="1:9" x14ac:dyDescent="0.25">
      <c r="B8" s="579" t="s">
        <v>965</v>
      </c>
      <c r="C8" s="579"/>
    </row>
    <row r="9" spans="1:9" x14ac:dyDescent="0.25">
      <c r="I9" s="558"/>
    </row>
    <row r="10" spans="1:9" ht="15.75" x14ac:dyDescent="0.25">
      <c r="A10" s="583" t="s">
        <v>694</v>
      </c>
      <c r="B10" s="583"/>
      <c r="C10" s="583"/>
      <c r="I10" s="558"/>
    </row>
    <row r="11" spans="1:9" ht="15.75" x14ac:dyDescent="0.25">
      <c r="A11" s="584" t="s">
        <v>801</v>
      </c>
      <c r="B11" s="584"/>
      <c r="C11" s="584"/>
    </row>
    <row r="12" spans="1:9" x14ac:dyDescent="0.25">
      <c r="C12" s="558" t="s">
        <v>596</v>
      </c>
    </row>
    <row r="13" spans="1:9" ht="48.75" customHeight="1" x14ac:dyDescent="0.25">
      <c r="A13" s="176" t="s">
        <v>270</v>
      </c>
      <c r="B13" s="10" t="s">
        <v>271</v>
      </c>
      <c r="C13" s="560" t="s">
        <v>695</v>
      </c>
    </row>
    <row r="14" spans="1:9" ht="22.5" customHeight="1" x14ac:dyDescent="0.25">
      <c r="A14" s="461" t="s">
        <v>272</v>
      </c>
      <c r="B14" s="45" t="s">
        <v>273</v>
      </c>
      <c r="C14" s="467">
        <f>SUM(C15,C20,C26,C39,C42,C55,C63,C72,C80+C95)</f>
        <v>86451156</v>
      </c>
    </row>
    <row r="15" spans="1:9" ht="18.75" customHeight="1" x14ac:dyDescent="0.25">
      <c r="A15" s="177" t="s">
        <v>274</v>
      </c>
      <c r="B15" s="178" t="s">
        <v>275</v>
      </c>
      <c r="C15" s="468">
        <f>SUM(C16)</f>
        <v>63225139</v>
      </c>
    </row>
    <row r="16" spans="1:9" ht="17.25" customHeight="1" x14ac:dyDescent="0.25">
      <c r="A16" s="179" t="s">
        <v>276</v>
      </c>
      <c r="B16" s="180" t="s">
        <v>277</v>
      </c>
      <c r="C16" s="469">
        <f>SUM(C17:C19)</f>
        <v>63225139</v>
      </c>
    </row>
    <row r="17" spans="1:10" ht="66" x14ac:dyDescent="0.25">
      <c r="A17" s="181" t="s">
        <v>278</v>
      </c>
      <c r="B17" s="48" t="s">
        <v>279</v>
      </c>
      <c r="C17" s="470">
        <v>62121835</v>
      </c>
    </row>
    <row r="18" spans="1:10" ht="81" customHeight="1" x14ac:dyDescent="0.25">
      <c r="A18" s="61" t="s">
        <v>280</v>
      </c>
      <c r="B18" s="62" t="s">
        <v>281</v>
      </c>
      <c r="C18" s="470">
        <v>385724</v>
      </c>
    </row>
    <row r="19" spans="1:10" ht="36" customHeight="1" x14ac:dyDescent="0.25">
      <c r="A19" s="61" t="s">
        <v>282</v>
      </c>
      <c r="B19" s="62" t="s">
        <v>283</v>
      </c>
      <c r="C19" s="470">
        <v>717580</v>
      </c>
    </row>
    <row r="20" spans="1:10" ht="33" customHeight="1" x14ac:dyDescent="0.25">
      <c r="A20" s="182" t="s">
        <v>284</v>
      </c>
      <c r="B20" s="183" t="s">
        <v>285</v>
      </c>
      <c r="C20" s="468">
        <f>SUM(C21)</f>
        <v>5978441</v>
      </c>
    </row>
    <row r="21" spans="1:10" ht="33" customHeight="1" x14ac:dyDescent="0.25">
      <c r="A21" s="184" t="s">
        <v>286</v>
      </c>
      <c r="B21" s="452" t="s">
        <v>287</v>
      </c>
      <c r="C21" s="469">
        <f>SUM(C22:C25)</f>
        <v>5978441</v>
      </c>
    </row>
    <row r="22" spans="1:10" ht="83.25" customHeight="1" x14ac:dyDescent="0.25">
      <c r="A22" s="61" t="s">
        <v>910</v>
      </c>
      <c r="B22" s="62" t="s">
        <v>914</v>
      </c>
      <c r="C22" s="470">
        <v>2167939</v>
      </c>
    </row>
    <row r="23" spans="1:10" ht="94.5" x14ac:dyDescent="0.25">
      <c r="A23" s="61" t="s">
        <v>911</v>
      </c>
      <c r="B23" s="62" t="s">
        <v>915</v>
      </c>
      <c r="C23" s="470">
        <v>15190</v>
      </c>
      <c r="G23" s="582"/>
      <c r="H23" s="582"/>
      <c r="I23" s="582"/>
      <c r="J23" s="582"/>
    </row>
    <row r="24" spans="1:10" ht="79.5" customHeight="1" x14ac:dyDescent="0.25">
      <c r="A24" s="61" t="s">
        <v>912</v>
      </c>
      <c r="B24" s="62" t="s">
        <v>916</v>
      </c>
      <c r="C24" s="470">
        <v>4198445</v>
      </c>
    </row>
    <row r="25" spans="1:10" ht="81" customHeight="1" x14ac:dyDescent="0.25">
      <c r="A25" s="61" t="s">
        <v>913</v>
      </c>
      <c r="B25" s="62" t="s">
        <v>917</v>
      </c>
      <c r="C25" s="470">
        <v>-403133</v>
      </c>
    </row>
    <row r="26" spans="1:10" ht="16.5" customHeight="1" x14ac:dyDescent="0.25">
      <c r="A26" s="182" t="s">
        <v>288</v>
      </c>
      <c r="B26" s="178" t="s">
        <v>289</v>
      </c>
      <c r="C26" s="468">
        <f>SUM(C27+C33+C35+C37)</f>
        <v>2943450</v>
      </c>
    </row>
    <row r="27" spans="1:10" ht="16.5" customHeight="1" x14ac:dyDescent="0.25">
      <c r="A27" s="185" t="s">
        <v>571</v>
      </c>
      <c r="B27" s="180" t="s">
        <v>570</v>
      </c>
      <c r="C27" s="469">
        <f>SUM(C28+C30+C32)</f>
        <v>130216</v>
      </c>
    </row>
    <row r="28" spans="1:10" ht="31.5" customHeight="1" x14ac:dyDescent="0.25">
      <c r="A28" s="451" t="s">
        <v>572</v>
      </c>
      <c r="B28" s="66" t="s">
        <v>575</v>
      </c>
      <c r="C28" s="472">
        <f>SUM(C29)</f>
        <v>78288</v>
      </c>
    </row>
    <row r="29" spans="1:10" ht="31.5" customHeight="1" x14ac:dyDescent="0.25">
      <c r="A29" s="305" t="s">
        <v>743</v>
      </c>
      <c r="B29" s="81" t="s">
        <v>575</v>
      </c>
      <c r="C29" s="473">
        <v>78288</v>
      </c>
    </row>
    <row r="30" spans="1:10" ht="31.5" x14ac:dyDescent="0.25">
      <c r="A30" s="451" t="s">
        <v>573</v>
      </c>
      <c r="B30" s="66" t="s">
        <v>576</v>
      </c>
      <c r="C30" s="472">
        <f>SUM(C31)</f>
        <v>52561</v>
      </c>
    </row>
    <row r="31" spans="1:10" ht="48.75" customHeight="1" x14ac:dyDescent="0.25">
      <c r="A31" s="305" t="s">
        <v>744</v>
      </c>
      <c r="B31" s="81" t="s">
        <v>745</v>
      </c>
      <c r="C31" s="473">
        <v>52561</v>
      </c>
    </row>
    <row r="32" spans="1:10" ht="23.25" customHeight="1" x14ac:dyDescent="0.25">
      <c r="A32" s="305" t="s">
        <v>574</v>
      </c>
      <c r="B32" s="57" t="s">
        <v>577</v>
      </c>
      <c r="C32" s="473">
        <v>-633</v>
      </c>
    </row>
    <row r="33" spans="1:3" ht="17.25" customHeight="1" x14ac:dyDescent="0.25">
      <c r="A33" s="185" t="s">
        <v>290</v>
      </c>
      <c r="B33" s="180" t="s">
        <v>291</v>
      </c>
      <c r="C33" s="469">
        <f>SUM(C34)</f>
        <v>2021939</v>
      </c>
    </row>
    <row r="34" spans="1:3" ht="18.75" customHeight="1" x14ac:dyDescent="0.25">
      <c r="A34" s="13" t="s">
        <v>292</v>
      </c>
      <c r="B34" s="186" t="s">
        <v>291</v>
      </c>
      <c r="C34" s="470">
        <v>2021939</v>
      </c>
    </row>
    <row r="35" spans="1:3" ht="16.5" customHeight="1" x14ac:dyDescent="0.25">
      <c r="A35" s="185" t="s">
        <v>293</v>
      </c>
      <c r="B35" s="180" t="s">
        <v>294</v>
      </c>
      <c r="C35" s="469">
        <f>SUM(C36)</f>
        <v>787845</v>
      </c>
    </row>
    <row r="36" spans="1:3" ht="17.25" customHeight="1" x14ac:dyDescent="0.25">
      <c r="A36" s="13" t="s">
        <v>295</v>
      </c>
      <c r="B36" s="186" t="s">
        <v>294</v>
      </c>
      <c r="C36" s="470">
        <v>787845</v>
      </c>
    </row>
    <row r="37" spans="1:3" ht="16.5" customHeight="1" x14ac:dyDescent="0.25">
      <c r="A37" s="191" t="s">
        <v>922</v>
      </c>
      <c r="B37" s="562" t="s">
        <v>923</v>
      </c>
      <c r="C37" s="469">
        <f>SUM(C38)</f>
        <v>3450</v>
      </c>
    </row>
    <row r="38" spans="1:3" ht="30" customHeight="1" x14ac:dyDescent="0.25">
      <c r="A38" s="13" t="s">
        <v>924</v>
      </c>
      <c r="B38" s="186" t="s">
        <v>925</v>
      </c>
      <c r="C38" s="470">
        <v>3450</v>
      </c>
    </row>
    <row r="39" spans="1:3" ht="19.5" customHeight="1" x14ac:dyDescent="0.25">
      <c r="A39" s="182" t="s">
        <v>296</v>
      </c>
      <c r="B39" s="178" t="s">
        <v>297</v>
      </c>
      <c r="C39" s="468">
        <f>SUM(C40 )</f>
        <v>1088618</v>
      </c>
    </row>
    <row r="40" spans="1:3" ht="31.5" x14ac:dyDescent="0.25">
      <c r="A40" s="187" t="s">
        <v>298</v>
      </c>
      <c r="B40" s="180" t="s">
        <v>299</v>
      </c>
      <c r="C40" s="469">
        <f>SUM(C41)</f>
        <v>1088618</v>
      </c>
    </row>
    <row r="41" spans="1:3" ht="31.5" x14ac:dyDescent="0.25">
      <c r="A41" s="13" t="s">
        <v>300</v>
      </c>
      <c r="B41" s="12" t="s">
        <v>301</v>
      </c>
      <c r="C41" s="470">
        <v>1088618</v>
      </c>
    </row>
    <row r="42" spans="1:3" ht="31.5" x14ac:dyDescent="0.25">
      <c r="A42" s="182" t="s">
        <v>302</v>
      </c>
      <c r="B42" s="135" t="s">
        <v>303</v>
      </c>
      <c r="C42" s="468">
        <f>SUM(C43,C47)</f>
        <v>6000003</v>
      </c>
    </row>
    <row r="43" spans="1:3" ht="22.5" hidden="1" customHeight="1" x14ac:dyDescent="0.25">
      <c r="A43" s="185" t="s">
        <v>304</v>
      </c>
      <c r="B43" s="180" t="s">
        <v>305</v>
      </c>
      <c r="C43" s="469">
        <f>SUM(C44)</f>
        <v>0</v>
      </c>
    </row>
    <row r="44" spans="1:3" ht="31.5" hidden="1" x14ac:dyDescent="0.25">
      <c r="A44" s="188" t="s">
        <v>75</v>
      </c>
      <c r="B44" s="189" t="s">
        <v>306</v>
      </c>
      <c r="C44" s="474"/>
    </row>
    <row r="45" spans="1:3" ht="31.5" hidden="1" x14ac:dyDescent="0.25">
      <c r="A45" s="13" t="s">
        <v>75</v>
      </c>
      <c r="B45" s="12" t="s">
        <v>307</v>
      </c>
      <c r="C45" s="470"/>
    </row>
    <row r="46" spans="1:3" ht="63" hidden="1" x14ac:dyDescent="0.25">
      <c r="A46" s="13" t="s">
        <v>308</v>
      </c>
      <c r="B46" s="12" t="s">
        <v>309</v>
      </c>
      <c r="C46" s="470"/>
    </row>
    <row r="47" spans="1:3" ht="78.75" x14ac:dyDescent="0.25">
      <c r="A47" s="185" t="s">
        <v>310</v>
      </c>
      <c r="B47" s="180" t="s">
        <v>311</v>
      </c>
      <c r="C47" s="469">
        <f>SUM(C48,C51,C53 )</f>
        <v>6000003</v>
      </c>
    </row>
    <row r="48" spans="1:3" ht="47.25" customHeight="1" x14ac:dyDescent="0.25">
      <c r="A48" s="188" t="s">
        <v>312</v>
      </c>
      <c r="B48" s="189" t="s">
        <v>313</v>
      </c>
      <c r="C48" s="474">
        <f>SUM(C49:C50)</f>
        <v>5366591</v>
      </c>
    </row>
    <row r="49" spans="1:3" ht="78" customHeight="1" x14ac:dyDescent="0.25">
      <c r="A49" s="13" t="s">
        <v>755</v>
      </c>
      <c r="B49" s="12" t="s">
        <v>756</v>
      </c>
      <c r="C49" s="470">
        <v>5005335</v>
      </c>
    </row>
    <row r="50" spans="1:3" ht="61.5" customHeight="1" x14ac:dyDescent="0.25">
      <c r="A50" s="13" t="s">
        <v>314</v>
      </c>
      <c r="B50" s="12" t="s">
        <v>315</v>
      </c>
      <c r="C50" s="470">
        <v>361256</v>
      </c>
    </row>
    <row r="51" spans="1:3" ht="62.25" customHeight="1" x14ac:dyDescent="0.25">
      <c r="A51" s="188" t="s">
        <v>316</v>
      </c>
      <c r="B51" s="189" t="s">
        <v>317</v>
      </c>
      <c r="C51" s="474">
        <f>SUM(C52)</f>
        <v>549896</v>
      </c>
    </row>
    <row r="52" spans="1:3" ht="63" customHeight="1" x14ac:dyDescent="0.25">
      <c r="A52" s="190" t="s">
        <v>60</v>
      </c>
      <c r="B52" s="48" t="s">
        <v>61</v>
      </c>
      <c r="C52" s="470">
        <v>549896</v>
      </c>
    </row>
    <row r="53" spans="1:3" ht="31.5" x14ac:dyDescent="0.25">
      <c r="A53" s="188" t="s">
        <v>713</v>
      </c>
      <c r="B53" s="189" t="s">
        <v>714</v>
      </c>
      <c r="C53" s="474">
        <f>SUM(C54)</f>
        <v>83516</v>
      </c>
    </row>
    <row r="54" spans="1:3" ht="31.5" x14ac:dyDescent="0.25">
      <c r="A54" s="13" t="s">
        <v>685</v>
      </c>
      <c r="B54" s="12" t="s">
        <v>715</v>
      </c>
      <c r="C54" s="470">
        <v>83516</v>
      </c>
    </row>
    <row r="55" spans="1:3" ht="21" customHeight="1" x14ac:dyDescent="0.25">
      <c r="A55" s="182" t="s">
        <v>318</v>
      </c>
      <c r="B55" s="178" t="s">
        <v>319</v>
      </c>
      <c r="C55" s="468">
        <f>SUM(C56)</f>
        <v>-91348</v>
      </c>
    </row>
    <row r="56" spans="1:3" ht="17.25" customHeight="1" x14ac:dyDescent="0.25">
      <c r="A56" s="191" t="s">
        <v>320</v>
      </c>
      <c r="B56" s="192" t="s">
        <v>321</v>
      </c>
      <c r="C56" s="471">
        <f>SUM(C57:C60)</f>
        <v>-91348</v>
      </c>
    </row>
    <row r="57" spans="1:3" ht="32.25" customHeight="1" x14ac:dyDescent="0.25">
      <c r="A57" s="63" t="s">
        <v>322</v>
      </c>
      <c r="B57" s="193" t="s">
        <v>323</v>
      </c>
      <c r="C57" s="475">
        <v>10725</v>
      </c>
    </row>
    <row r="58" spans="1:3" ht="30" hidden="1" customHeight="1" x14ac:dyDescent="0.25">
      <c r="A58" s="63" t="s">
        <v>324</v>
      </c>
      <c r="B58" s="194" t="s">
        <v>325</v>
      </c>
      <c r="C58" s="477"/>
    </row>
    <row r="59" spans="1:3" ht="16.5" customHeight="1" x14ac:dyDescent="0.25">
      <c r="A59" s="195" t="s">
        <v>326</v>
      </c>
      <c r="B59" s="194" t="s">
        <v>327</v>
      </c>
      <c r="C59" s="477">
        <v>-98549</v>
      </c>
    </row>
    <row r="60" spans="1:3" ht="14.25" customHeight="1" x14ac:dyDescent="0.25">
      <c r="A60" s="456" t="s">
        <v>328</v>
      </c>
      <c r="B60" s="456" t="s">
        <v>329</v>
      </c>
      <c r="C60" s="476">
        <f>SUM(C61:C62)</f>
        <v>-3524</v>
      </c>
    </row>
    <row r="61" spans="1:3" ht="14.25" customHeight="1" x14ac:dyDescent="0.25">
      <c r="A61" s="195" t="s">
        <v>782</v>
      </c>
      <c r="B61" s="195" t="s">
        <v>784</v>
      </c>
      <c r="C61" s="473">
        <v>2970</v>
      </c>
    </row>
    <row r="62" spans="1:3" ht="14.25" customHeight="1" x14ac:dyDescent="0.25">
      <c r="A62" s="195" t="s">
        <v>783</v>
      </c>
      <c r="B62" s="457" t="s">
        <v>785</v>
      </c>
      <c r="C62" s="473">
        <v>-6494</v>
      </c>
    </row>
    <row r="63" spans="1:3" ht="31.5" x14ac:dyDescent="0.25">
      <c r="A63" s="182" t="s">
        <v>330</v>
      </c>
      <c r="B63" s="178" t="s">
        <v>918</v>
      </c>
      <c r="C63" s="468">
        <f>SUM(C64,C67)</f>
        <v>5858514</v>
      </c>
    </row>
    <row r="64" spans="1:3" ht="15.75" x14ac:dyDescent="0.25">
      <c r="A64" s="196" t="s">
        <v>331</v>
      </c>
      <c r="B64" s="180" t="s">
        <v>332</v>
      </c>
      <c r="C64" s="469">
        <f>SUM(C65)</f>
        <v>5600044</v>
      </c>
    </row>
    <row r="65" spans="1:3" ht="14.25" customHeight="1" x14ac:dyDescent="0.25">
      <c r="A65" s="188" t="s">
        <v>333</v>
      </c>
      <c r="B65" s="189" t="s">
        <v>334</v>
      </c>
      <c r="C65" s="474">
        <f>SUM(C66)</f>
        <v>5600044</v>
      </c>
    </row>
    <row r="66" spans="1:3" ht="31.5" x14ac:dyDescent="0.25">
      <c r="A66" s="13" t="s">
        <v>67</v>
      </c>
      <c r="B66" s="12" t="s">
        <v>335</v>
      </c>
      <c r="C66" s="470">
        <v>5600044</v>
      </c>
    </row>
    <row r="67" spans="1:3" ht="18.75" customHeight="1" x14ac:dyDescent="0.25">
      <c r="A67" s="196" t="s">
        <v>336</v>
      </c>
      <c r="B67" s="180" t="s">
        <v>337</v>
      </c>
      <c r="C67" s="469">
        <f>SUM(C68+C70)</f>
        <v>258470</v>
      </c>
    </row>
    <row r="68" spans="1:3" ht="30.75" customHeight="1" x14ac:dyDescent="0.25">
      <c r="A68" s="188" t="s">
        <v>338</v>
      </c>
      <c r="B68" s="189" t="s">
        <v>339</v>
      </c>
      <c r="C68" s="474">
        <f>SUM(C69)</f>
        <v>229434</v>
      </c>
    </row>
    <row r="69" spans="1:3" ht="33" customHeight="1" x14ac:dyDescent="0.25">
      <c r="A69" s="13" t="s">
        <v>76</v>
      </c>
      <c r="B69" s="12" t="s">
        <v>340</v>
      </c>
      <c r="C69" s="470">
        <v>229434</v>
      </c>
    </row>
    <row r="70" spans="1:3" ht="20.25" customHeight="1" x14ac:dyDescent="0.25">
      <c r="A70" s="188" t="s">
        <v>448</v>
      </c>
      <c r="B70" s="189" t="s">
        <v>449</v>
      </c>
      <c r="C70" s="474">
        <f>SUM(C71)</f>
        <v>29036</v>
      </c>
    </row>
    <row r="71" spans="1:3" ht="18" customHeight="1" x14ac:dyDescent="0.25">
      <c r="A71" s="13" t="s">
        <v>447</v>
      </c>
      <c r="B71" s="12" t="s">
        <v>450</v>
      </c>
      <c r="C71" s="470">
        <v>29036</v>
      </c>
    </row>
    <row r="72" spans="1:3" ht="20.25" customHeight="1" x14ac:dyDescent="0.25">
      <c r="A72" s="182" t="s">
        <v>341</v>
      </c>
      <c r="B72" s="178" t="s">
        <v>342</v>
      </c>
      <c r="C72" s="468">
        <f>SUM(C73+C76)</f>
        <v>856010</v>
      </c>
    </row>
    <row r="73" spans="1:3" s="42" customFormat="1" ht="65.25" customHeight="1" x14ac:dyDescent="0.25">
      <c r="A73" s="180" t="s">
        <v>896</v>
      </c>
      <c r="B73" s="452" t="s">
        <v>894</v>
      </c>
      <c r="C73" s="469">
        <f>SUM(C74)</f>
        <v>163200</v>
      </c>
    </row>
    <row r="74" spans="1:3" s="42" customFormat="1" ht="81" customHeight="1" x14ac:dyDescent="0.25">
      <c r="A74" s="198" t="s">
        <v>897</v>
      </c>
      <c r="B74" s="198" t="s">
        <v>895</v>
      </c>
      <c r="C74" s="478">
        <f>SUM(C75)</f>
        <v>163200</v>
      </c>
    </row>
    <row r="75" spans="1:3" s="42" customFormat="1" ht="66.75" customHeight="1" x14ac:dyDescent="0.25">
      <c r="A75" s="57" t="s">
        <v>686</v>
      </c>
      <c r="B75" s="81" t="s">
        <v>687</v>
      </c>
      <c r="C75" s="470">
        <v>163200</v>
      </c>
    </row>
    <row r="76" spans="1:3" ht="31.5" x14ac:dyDescent="0.25">
      <c r="A76" s="185" t="s">
        <v>343</v>
      </c>
      <c r="B76" s="180" t="s">
        <v>746</v>
      </c>
      <c r="C76" s="469">
        <f>SUM(C77)</f>
        <v>692810</v>
      </c>
    </row>
    <row r="77" spans="1:3" ht="31.5" x14ac:dyDescent="0.25">
      <c r="A77" s="197" t="s">
        <v>344</v>
      </c>
      <c r="B77" s="198" t="s">
        <v>345</v>
      </c>
      <c r="C77" s="478">
        <f>SUM(C78:C79)</f>
        <v>692810</v>
      </c>
    </row>
    <row r="78" spans="1:3" ht="47.25" x14ac:dyDescent="0.25">
      <c r="A78" s="190" t="s">
        <v>758</v>
      </c>
      <c r="B78" s="48" t="s">
        <v>757</v>
      </c>
      <c r="C78" s="470">
        <v>651110</v>
      </c>
    </row>
    <row r="79" spans="1:3" ht="31.5" x14ac:dyDescent="0.25">
      <c r="A79" s="190" t="s">
        <v>346</v>
      </c>
      <c r="B79" s="48" t="s">
        <v>347</v>
      </c>
      <c r="C79" s="470">
        <v>41700</v>
      </c>
    </row>
    <row r="80" spans="1:3" ht="21" customHeight="1" x14ac:dyDescent="0.25">
      <c r="A80" s="182" t="s">
        <v>348</v>
      </c>
      <c r="B80" s="199" t="s">
        <v>349</v>
      </c>
      <c r="C80" s="468">
        <f>SUM(C81+C83+C85+C87+C88+C90+C92+C93)</f>
        <v>592329</v>
      </c>
    </row>
    <row r="81" spans="1:3" ht="31.5" customHeight="1" x14ac:dyDescent="0.25">
      <c r="A81" s="200" t="s">
        <v>926</v>
      </c>
      <c r="B81" s="180" t="s">
        <v>927</v>
      </c>
      <c r="C81" s="469">
        <f>SUM(C82)</f>
        <v>3500</v>
      </c>
    </row>
    <row r="82" spans="1:3" ht="63.75" customHeight="1" x14ac:dyDescent="0.25">
      <c r="A82" s="13" t="s">
        <v>928</v>
      </c>
      <c r="B82" s="12" t="s">
        <v>929</v>
      </c>
      <c r="C82" s="470">
        <v>3500</v>
      </c>
    </row>
    <row r="83" spans="1:3" ht="39.75" customHeight="1" x14ac:dyDescent="0.25">
      <c r="A83" s="200" t="s">
        <v>930</v>
      </c>
      <c r="B83" s="180" t="s">
        <v>931</v>
      </c>
      <c r="C83" s="469">
        <f>SUM(C84)</f>
        <v>126229</v>
      </c>
    </row>
    <row r="84" spans="1:3" ht="51" customHeight="1" x14ac:dyDescent="0.25">
      <c r="A84" s="563" t="s">
        <v>932</v>
      </c>
      <c r="B84" s="12" t="s">
        <v>933</v>
      </c>
      <c r="C84" s="470">
        <v>126229</v>
      </c>
    </row>
    <row r="85" spans="1:3" ht="95.25" customHeight="1" x14ac:dyDescent="0.25">
      <c r="A85" s="200" t="s">
        <v>350</v>
      </c>
      <c r="B85" s="180" t="s">
        <v>351</v>
      </c>
      <c r="C85" s="469">
        <f>SUM(C86)</f>
        <v>80000</v>
      </c>
    </row>
    <row r="86" spans="1:3" ht="20.25" customHeight="1" x14ac:dyDescent="0.25">
      <c r="A86" s="13" t="s">
        <v>759</v>
      </c>
      <c r="B86" s="12" t="s">
        <v>760</v>
      </c>
      <c r="C86" s="470">
        <v>80000</v>
      </c>
    </row>
    <row r="87" spans="1:3" ht="51" customHeight="1" x14ac:dyDescent="0.25">
      <c r="A87" s="200" t="s">
        <v>804</v>
      </c>
      <c r="B87" s="180" t="s">
        <v>805</v>
      </c>
      <c r="C87" s="469">
        <v>1000</v>
      </c>
    </row>
    <row r="88" spans="1:3" ht="35.25" customHeight="1" x14ac:dyDescent="0.25">
      <c r="A88" s="200" t="s">
        <v>806</v>
      </c>
      <c r="B88" s="180" t="s">
        <v>807</v>
      </c>
      <c r="C88" s="469">
        <f>SUM(C89)</f>
        <v>32500</v>
      </c>
    </row>
    <row r="89" spans="1:3" ht="34.5" customHeight="1" x14ac:dyDescent="0.25">
      <c r="A89" s="13" t="s">
        <v>808</v>
      </c>
      <c r="B89" s="62" t="s">
        <v>809</v>
      </c>
      <c r="C89" s="470">
        <v>32500</v>
      </c>
    </row>
    <row r="90" spans="1:3" ht="48.75" customHeight="1" x14ac:dyDescent="0.25">
      <c r="A90" s="200" t="s">
        <v>934</v>
      </c>
      <c r="B90" s="180" t="s">
        <v>935</v>
      </c>
      <c r="C90" s="469">
        <f>SUM(C91)</f>
        <v>45000</v>
      </c>
    </row>
    <row r="91" spans="1:3" ht="49.5" customHeight="1" x14ac:dyDescent="0.25">
      <c r="A91" s="13" t="s">
        <v>936</v>
      </c>
      <c r="B91" s="62" t="s">
        <v>937</v>
      </c>
      <c r="C91" s="470">
        <v>45000</v>
      </c>
    </row>
    <row r="92" spans="1:3" ht="49.5" customHeight="1" x14ac:dyDescent="0.25">
      <c r="A92" s="185" t="s">
        <v>352</v>
      </c>
      <c r="B92" s="180" t="s">
        <v>353</v>
      </c>
      <c r="C92" s="469">
        <v>137400</v>
      </c>
    </row>
    <row r="93" spans="1:3" ht="31.5" x14ac:dyDescent="0.25">
      <c r="A93" s="185" t="s">
        <v>354</v>
      </c>
      <c r="B93" s="180" t="s">
        <v>355</v>
      </c>
      <c r="C93" s="469">
        <f>SUM(C94)</f>
        <v>166700</v>
      </c>
    </row>
    <row r="94" spans="1:3" ht="31.5" x14ac:dyDescent="0.25">
      <c r="A94" s="190" t="s">
        <v>62</v>
      </c>
      <c r="B94" s="48" t="s">
        <v>63</v>
      </c>
      <c r="C94" s="470">
        <v>166700</v>
      </c>
    </row>
    <row r="95" spans="1:3" ht="21" hidden="1" customHeight="1" x14ac:dyDescent="0.25">
      <c r="A95" s="182" t="s">
        <v>898</v>
      </c>
      <c r="B95" s="178" t="s">
        <v>899</v>
      </c>
      <c r="C95" s="468">
        <f>SUM(C96+C98)</f>
        <v>0</v>
      </c>
    </row>
    <row r="96" spans="1:3" ht="18" hidden="1" customHeight="1" x14ac:dyDescent="0.25">
      <c r="A96" s="185" t="s">
        <v>900</v>
      </c>
      <c r="B96" s="180" t="s">
        <v>901</v>
      </c>
      <c r="C96" s="469">
        <f>SUM(C97)</f>
        <v>0</v>
      </c>
    </row>
    <row r="97" spans="1:12" ht="21" hidden="1" customHeight="1" x14ac:dyDescent="0.25">
      <c r="A97" s="13" t="s">
        <v>690</v>
      </c>
      <c r="B97" s="12" t="s">
        <v>691</v>
      </c>
      <c r="C97" s="470"/>
      <c r="I97" s="585"/>
      <c r="J97" s="585"/>
      <c r="K97" s="585"/>
      <c r="L97" s="585"/>
    </row>
    <row r="98" spans="1:12" ht="18" hidden="1" customHeight="1" x14ac:dyDescent="0.25">
      <c r="A98" s="185" t="s">
        <v>902</v>
      </c>
      <c r="B98" s="180" t="s">
        <v>903</v>
      </c>
      <c r="C98" s="469">
        <f>SUM(C99)</f>
        <v>0</v>
      </c>
    </row>
    <row r="99" spans="1:12" ht="22.5" hidden="1" customHeight="1" x14ac:dyDescent="0.25">
      <c r="A99" s="13" t="s">
        <v>692</v>
      </c>
      <c r="B99" s="12" t="s">
        <v>693</v>
      </c>
      <c r="C99" s="470"/>
    </row>
    <row r="100" spans="1:12" ht="23.25" customHeight="1" x14ac:dyDescent="0.25">
      <c r="A100" s="427" t="s">
        <v>64</v>
      </c>
      <c r="B100" s="224" t="s">
        <v>356</v>
      </c>
      <c r="C100" s="479">
        <f>SUM(C101,C136,C145,C141)</f>
        <v>289126612</v>
      </c>
    </row>
    <row r="101" spans="1:12" ht="31.5" x14ac:dyDescent="0.25">
      <c r="A101" s="182" t="s">
        <v>357</v>
      </c>
      <c r="B101" s="178" t="s">
        <v>609</v>
      </c>
      <c r="C101" s="468">
        <f>SUM(C102+C107+C118+C129)</f>
        <v>288327011</v>
      </c>
    </row>
    <row r="102" spans="1:12" ht="21" customHeight="1" x14ac:dyDescent="0.25">
      <c r="A102" s="185" t="s">
        <v>810</v>
      </c>
      <c r="B102" s="180" t="s">
        <v>787</v>
      </c>
      <c r="C102" s="469">
        <f>SUM(C103+C105)</f>
        <v>50596518</v>
      </c>
    </row>
    <row r="103" spans="1:12" ht="17.25" customHeight="1" x14ac:dyDescent="0.25">
      <c r="A103" s="188" t="s">
        <v>811</v>
      </c>
      <c r="B103" s="189" t="s">
        <v>358</v>
      </c>
      <c r="C103" s="474">
        <f>SUM(C104)</f>
        <v>41087740</v>
      </c>
    </row>
    <row r="104" spans="1:12" ht="31.5" x14ac:dyDescent="0.25">
      <c r="A104" s="13" t="s">
        <v>812</v>
      </c>
      <c r="B104" s="12" t="s">
        <v>65</v>
      </c>
      <c r="C104" s="470">
        <v>41087740</v>
      </c>
    </row>
    <row r="105" spans="1:12" ht="24.75" customHeight="1" x14ac:dyDescent="0.25">
      <c r="A105" s="188" t="s">
        <v>813</v>
      </c>
      <c r="B105" s="189" t="s">
        <v>747</v>
      </c>
      <c r="C105" s="474">
        <f>SUM(C106)</f>
        <v>9508778</v>
      </c>
    </row>
    <row r="106" spans="1:12" ht="31.5" x14ac:dyDescent="0.25">
      <c r="A106" s="13" t="s">
        <v>814</v>
      </c>
      <c r="B106" s="12" t="s">
        <v>689</v>
      </c>
      <c r="C106" s="470">
        <v>9508778</v>
      </c>
    </row>
    <row r="107" spans="1:12" ht="31.5" x14ac:dyDescent="0.25">
      <c r="A107" s="185" t="s">
        <v>815</v>
      </c>
      <c r="B107" s="180" t="s">
        <v>429</v>
      </c>
      <c r="C107" s="469">
        <f>SUM(C112+C114+C110+C108+C116)</f>
        <v>48555206</v>
      </c>
    </row>
    <row r="108" spans="1:12" ht="66" customHeight="1" x14ac:dyDescent="0.25">
      <c r="A108" s="188" t="s">
        <v>889</v>
      </c>
      <c r="B108" s="448" t="s">
        <v>893</v>
      </c>
      <c r="C108" s="480">
        <f>SUM(C109)</f>
        <v>18794324</v>
      </c>
    </row>
    <row r="109" spans="1:12" ht="66.75" customHeight="1" x14ac:dyDescent="0.25">
      <c r="A109" s="13" t="s">
        <v>890</v>
      </c>
      <c r="B109" s="213" t="s">
        <v>892</v>
      </c>
      <c r="C109" s="470">
        <v>18794324</v>
      </c>
      <c r="E109" s="582"/>
      <c r="F109" s="582"/>
      <c r="G109" s="582"/>
      <c r="H109" s="582"/>
    </row>
    <row r="110" spans="1:12" ht="47.25" customHeight="1" x14ac:dyDescent="0.25">
      <c r="A110" s="188" t="s">
        <v>816</v>
      </c>
      <c r="B110" s="225" t="s">
        <v>772</v>
      </c>
      <c r="C110" s="480">
        <f>SUM(C111)</f>
        <v>459716</v>
      </c>
    </row>
    <row r="111" spans="1:12" ht="48" customHeight="1" x14ac:dyDescent="0.25">
      <c r="A111" s="13" t="s">
        <v>817</v>
      </c>
      <c r="B111" s="62" t="s">
        <v>771</v>
      </c>
      <c r="C111" s="470">
        <v>459716</v>
      </c>
    </row>
    <row r="112" spans="1:12" ht="32.25" customHeight="1" x14ac:dyDescent="0.25">
      <c r="A112" s="188" t="s">
        <v>818</v>
      </c>
      <c r="B112" s="225" t="s">
        <v>774</v>
      </c>
      <c r="C112" s="480">
        <f>SUM(C113)</f>
        <v>417012</v>
      </c>
    </row>
    <row r="113" spans="1:3" ht="33" customHeight="1" x14ac:dyDescent="0.25">
      <c r="A113" s="13" t="s">
        <v>819</v>
      </c>
      <c r="B113" s="62" t="s">
        <v>773</v>
      </c>
      <c r="C113" s="470">
        <v>417012</v>
      </c>
    </row>
    <row r="114" spans="1:3" ht="49.5" customHeight="1" x14ac:dyDescent="0.25">
      <c r="A114" s="188" t="s">
        <v>877</v>
      </c>
      <c r="B114" s="225" t="s">
        <v>879</v>
      </c>
      <c r="C114" s="480">
        <f>SUM(C115)</f>
        <v>12905471</v>
      </c>
    </row>
    <row r="115" spans="1:3" ht="49.5" customHeight="1" x14ac:dyDescent="0.25">
      <c r="A115" s="13" t="s">
        <v>878</v>
      </c>
      <c r="B115" s="62" t="s">
        <v>880</v>
      </c>
      <c r="C115" s="470">
        <v>12905471</v>
      </c>
    </row>
    <row r="116" spans="1:3" ht="21" customHeight="1" x14ac:dyDescent="0.25">
      <c r="A116" s="188" t="s">
        <v>820</v>
      </c>
      <c r="B116" s="189" t="s">
        <v>428</v>
      </c>
      <c r="C116" s="474">
        <f>SUM(C117)</f>
        <v>15978683</v>
      </c>
    </row>
    <row r="117" spans="1:3" ht="21" customHeight="1" x14ac:dyDescent="0.25">
      <c r="A117" s="13" t="s">
        <v>821</v>
      </c>
      <c r="B117" s="12" t="s">
        <v>430</v>
      </c>
      <c r="C117" s="470">
        <v>15978683</v>
      </c>
    </row>
    <row r="118" spans="1:3" ht="31.5" x14ac:dyDescent="0.25">
      <c r="A118" s="185" t="s">
        <v>822</v>
      </c>
      <c r="B118" s="180" t="s">
        <v>359</v>
      </c>
      <c r="C118" s="469">
        <f>SUM(C125,C123,C119,C121,C127)</f>
        <v>188895287</v>
      </c>
    </row>
    <row r="119" spans="1:3" ht="47.25" x14ac:dyDescent="0.25">
      <c r="A119" s="188" t="s">
        <v>823</v>
      </c>
      <c r="B119" s="189" t="s">
        <v>360</v>
      </c>
      <c r="C119" s="474">
        <f>SUM(C120)</f>
        <v>41675</v>
      </c>
    </row>
    <row r="120" spans="1:3" ht="47.25" x14ac:dyDescent="0.25">
      <c r="A120" s="13" t="s">
        <v>824</v>
      </c>
      <c r="B120" s="12" t="s">
        <v>361</v>
      </c>
      <c r="C120" s="470">
        <v>41675</v>
      </c>
    </row>
    <row r="121" spans="1:3" ht="47.25" x14ac:dyDescent="0.25">
      <c r="A121" s="188" t="s">
        <v>825</v>
      </c>
      <c r="B121" s="189" t="s">
        <v>362</v>
      </c>
      <c r="C121" s="474">
        <f>SUM(C122)</f>
        <v>3746786</v>
      </c>
    </row>
    <row r="122" spans="1:3" ht="33" customHeight="1" x14ac:dyDescent="0.25">
      <c r="A122" s="13" t="s">
        <v>826</v>
      </c>
      <c r="B122" s="12" t="s">
        <v>363</v>
      </c>
      <c r="C122" s="470">
        <v>3746786</v>
      </c>
    </row>
    <row r="123" spans="1:3" s="42" customFormat="1" ht="46.5" customHeight="1" x14ac:dyDescent="0.25">
      <c r="A123" s="447" t="s">
        <v>827</v>
      </c>
      <c r="B123" s="203" t="s">
        <v>792</v>
      </c>
      <c r="C123" s="474">
        <f>SUM(C124)</f>
        <v>11350</v>
      </c>
    </row>
    <row r="124" spans="1:3" ht="48.75" customHeight="1" x14ac:dyDescent="0.25">
      <c r="A124" s="46" t="s">
        <v>828</v>
      </c>
      <c r="B124" s="47" t="s">
        <v>791</v>
      </c>
      <c r="C124" s="470">
        <v>11350</v>
      </c>
    </row>
    <row r="125" spans="1:3" ht="16.5" customHeight="1" x14ac:dyDescent="0.25">
      <c r="A125" s="202" t="s">
        <v>829</v>
      </c>
      <c r="B125" s="454" t="s">
        <v>769</v>
      </c>
      <c r="C125" s="474">
        <f>SUM(C126)</f>
        <v>1304104</v>
      </c>
    </row>
    <row r="126" spans="1:3" ht="18" customHeight="1" x14ac:dyDescent="0.25">
      <c r="A126" s="46" t="s">
        <v>830</v>
      </c>
      <c r="B126" s="47" t="s">
        <v>768</v>
      </c>
      <c r="C126" s="470">
        <v>1304104</v>
      </c>
    </row>
    <row r="127" spans="1:3" ht="15.75" customHeight="1" x14ac:dyDescent="0.25">
      <c r="A127" s="204" t="s">
        <v>831</v>
      </c>
      <c r="B127" s="205" t="s">
        <v>364</v>
      </c>
      <c r="C127" s="474">
        <f>SUM(C128)</f>
        <v>183791372</v>
      </c>
    </row>
    <row r="128" spans="1:3" ht="20.25" customHeight="1" x14ac:dyDescent="0.25">
      <c r="A128" s="13" t="s">
        <v>832</v>
      </c>
      <c r="B128" s="12" t="s">
        <v>66</v>
      </c>
      <c r="C128" s="470">
        <v>183791372</v>
      </c>
    </row>
    <row r="129" spans="1:3" ht="17.25" customHeight="1" x14ac:dyDescent="0.25">
      <c r="A129" s="206" t="s">
        <v>833</v>
      </c>
      <c r="B129" s="207" t="s">
        <v>365</v>
      </c>
      <c r="C129" s="469">
        <f>SUM(C132+C130+C134)</f>
        <v>280000</v>
      </c>
    </row>
    <row r="130" spans="1:3" ht="48.75" customHeight="1" x14ac:dyDescent="0.25">
      <c r="A130" s="208" t="s">
        <v>834</v>
      </c>
      <c r="B130" s="208" t="s">
        <v>614</v>
      </c>
      <c r="C130" s="481">
        <f>SUM(C131)</f>
        <v>60000</v>
      </c>
    </row>
    <row r="131" spans="1:3" ht="48.75" customHeight="1" x14ac:dyDescent="0.25">
      <c r="A131" s="47" t="s">
        <v>836</v>
      </c>
      <c r="B131" s="213" t="s">
        <v>446</v>
      </c>
      <c r="C131" s="470">
        <v>60000</v>
      </c>
    </row>
    <row r="132" spans="1:3" ht="50.25" customHeight="1" x14ac:dyDescent="0.25">
      <c r="A132" s="208" t="s">
        <v>938</v>
      </c>
      <c r="B132" s="208" t="s">
        <v>368</v>
      </c>
      <c r="C132" s="478">
        <f>SUM(C133)</f>
        <v>100000</v>
      </c>
    </row>
    <row r="133" spans="1:3" ht="48.75" customHeight="1" x14ac:dyDescent="0.25">
      <c r="A133" s="47" t="s">
        <v>863</v>
      </c>
      <c r="B133" s="213" t="s">
        <v>252</v>
      </c>
      <c r="C133" s="470">
        <v>100000</v>
      </c>
    </row>
    <row r="134" spans="1:3" ht="17.25" customHeight="1" x14ac:dyDescent="0.25">
      <c r="A134" s="564" t="s">
        <v>939</v>
      </c>
      <c r="B134" s="454" t="s">
        <v>940</v>
      </c>
      <c r="C134" s="474">
        <f>SUM(C135)</f>
        <v>120000</v>
      </c>
    </row>
    <row r="135" spans="1:3" ht="19.5" customHeight="1" x14ac:dyDescent="0.25">
      <c r="A135" s="565" t="s">
        <v>862</v>
      </c>
      <c r="B135" s="213" t="s">
        <v>765</v>
      </c>
      <c r="C135" s="470">
        <v>120000</v>
      </c>
    </row>
    <row r="136" spans="1:3" s="9" customFormat="1" ht="17.25" customHeight="1" x14ac:dyDescent="0.25">
      <c r="A136" s="209" t="s">
        <v>835</v>
      </c>
      <c r="B136" s="178" t="s">
        <v>608</v>
      </c>
      <c r="C136" s="468">
        <f>SUM(C137)</f>
        <v>1075944</v>
      </c>
    </row>
    <row r="137" spans="1:3" s="9" customFormat="1" ht="17.25" customHeight="1" x14ac:dyDescent="0.25">
      <c r="A137" s="403" t="s">
        <v>837</v>
      </c>
      <c r="B137" s="404" t="s">
        <v>80</v>
      </c>
      <c r="C137" s="474">
        <f>SUM(C138:C140)</f>
        <v>1075944</v>
      </c>
    </row>
    <row r="138" spans="1:3" s="9" customFormat="1" ht="62.25" customHeight="1" x14ac:dyDescent="0.25">
      <c r="A138" s="210" t="s">
        <v>875</v>
      </c>
      <c r="B138" s="12" t="s">
        <v>688</v>
      </c>
      <c r="C138" s="473">
        <v>68944</v>
      </c>
    </row>
    <row r="139" spans="1:3" s="9" customFormat="1" ht="32.25" customHeight="1" x14ac:dyDescent="0.25">
      <c r="A139" s="210" t="s">
        <v>838</v>
      </c>
      <c r="B139" s="62" t="s">
        <v>79</v>
      </c>
      <c r="C139" s="473">
        <v>170000</v>
      </c>
    </row>
    <row r="140" spans="1:3" s="9" customFormat="1" ht="17.25" customHeight="1" x14ac:dyDescent="0.25">
      <c r="A140" s="210" t="s">
        <v>839</v>
      </c>
      <c r="B140" s="211" t="s">
        <v>80</v>
      </c>
      <c r="C140" s="473">
        <v>837000</v>
      </c>
    </row>
    <row r="141" spans="1:3" s="9" customFormat="1" ht="83.25" customHeight="1" x14ac:dyDescent="0.25">
      <c r="A141" s="209" t="s">
        <v>603</v>
      </c>
      <c r="B141" s="199" t="s">
        <v>604</v>
      </c>
      <c r="C141" s="468">
        <f>SUM(C142)</f>
        <v>397500</v>
      </c>
    </row>
    <row r="142" spans="1:3" s="9" customFormat="1" ht="63.75" customHeight="1" x14ac:dyDescent="0.25">
      <c r="A142" s="200" t="s">
        <v>840</v>
      </c>
      <c r="B142" s="405" t="s">
        <v>605</v>
      </c>
      <c r="C142" s="469">
        <f>SUM(C143)</f>
        <v>397500</v>
      </c>
    </row>
    <row r="143" spans="1:3" s="9" customFormat="1" ht="48" customHeight="1" x14ac:dyDescent="0.25">
      <c r="A143" s="403" t="s">
        <v>841</v>
      </c>
      <c r="B143" s="406" t="s">
        <v>606</v>
      </c>
      <c r="C143" s="474">
        <f>SUM(C144)</f>
        <v>397500</v>
      </c>
    </row>
    <row r="144" spans="1:3" s="9" customFormat="1" ht="48" customHeight="1" x14ac:dyDescent="0.25">
      <c r="A144" s="210" t="s">
        <v>842</v>
      </c>
      <c r="B144" s="401" t="s">
        <v>716</v>
      </c>
      <c r="C144" s="473">
        <v>397500</v>
      </c>
    </row>
    <row r="145" spans="1:3" s="9" customFormat="1" ht="47.25" x14ac:dyDescent="0.25">
      <c r="A145" s="209" t="s">
        <v>366</v>
      </c>
      <c r="B145" s="178" t="s">
        <v>607</v>
      </c>
      <c r="C145" s="468">
        <f>SUM(C147)</f>
        <v>-673843</v>
      </c>
    </row>
    <row r="146" spans="1:3" s="9" customFormat="1" ht="47.25" x14ac:dyDescent="0.25">
      <c r="A146" s="403" t="s">
        <v>843</v>
      </c>
      <c r="B146" s="205" t="s">
        <v>253</v>
      </c>
      <c r="C146" s="474">
        <f>SUM(C147)</f>
        <v>-673843</v>
      </c>
    </row>
    <row r="147" spans="1:3" s="9" customFormat="1" ht="39" customHeight="1" x14ac:dyDescent="0.25">
      <c r="A147" s="210" t="s">
        <v>844</v>
      </c>
      <c r="B147" s="211" t="s">
        <v>717</v>
      </c>
      <c r="C147" s="473">
        <v>-673843</v>
      </c>
    </row>
    <row r="148" spans="1:3" ht="15.75" x14ac:dyDescent="0.25">
      <c r="A148" s="212"/>
      <c r="B148" s="45" t="s">
        <v>367</v>
      </c>
      <c r="C148" s="479">
        <f>SUM(C100,C14)</f>
        <v>375577768</v>
      </c>
    </row>
  </sheetData>
  <mergeCells count="13">
    <mergeCell ref="E109:H109"/>
    <mergeCell ref="B1:C1"/>
    <mergeCell ref="B2:C2"/>
    <mergeCell ref="B3:C3"/>
    <mergeCell ref="B4:C4"/>
    <mergeCell ref="B5:C5"/>
    <mergeCell ref="B6:C6"/>
    <mergeCell ref="B8:C8"/>
    <mergeCell ref="A10:C10"/>
    <mergeCell ref="A11:C11"/>
    <mergeCell ref="B7:C7"/>
    <mergeCell ref="G23:J23"/>
    <mergeCell ref="I97:L9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51"/>
  <sheetViews>
    <sheetView zoomScale="95" zoomScaleNormal="95" workbookViewId="0">
      <selection activeCell="H654" sqref="H654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33" customWidth="1"/>
    <col min="9" max="9" width="11.7109375" customWidth="1"/>
  </cols>
  <sheetData>
    <row r="1" spans="1:8" x14ac:dyDescent="0.25">
      <c r="C1" s="428" t="s">
        <v>697</v>
      </c>
      <c r="D1" s="428"/>
      <c r="E1" s="428"/>
      <c r="F1" s="1"/>
    </row>
    <row r="2" spans="1:8" x14ac:dyDescent="0.25">
      <c r="C2" s="428" t="s">
        <v>7</v>
      </c>
      <c r="D2" s="428"/>
      <c r="E2" s="428"/>
    </row>
    <row r="3" spans="1:8" x14ac:dyDescent="0.25">
      <c r="C3" s="428" t="s">
        <v>6</v>
      </c>
      <c r="D3" s="428"/>
      <c r="E3" s="428"/>
    </row>
    <row r="4" spans="1:8" x14ac:dyDescent="0.25">
      <c r="C4" s="428" t="s">
        <v>100</v>
      </c>
      <c r="D4" s="428"/>
      <c r="E4" s="428"/>
    </row>
    <row r="5" spans="1:8" x14ac:dyDescent="0.25">
      <c r="C5" s="428" t="s">
        <v>846</v>
      </c>
      <c r="D5" s="428"/>
      <c r="E5" s="428"/>
    </row>
    <row r="6" spans="1:8" x14ac:dyDescent="0.25">
      <c r="C6" s="428" t="s">
        <v>847</v>
      </c>
      <c r="D6" s="428"/>
      <c r="E6" s="428"/>
    </row>
    <row r="7" spans="1:8" x14ac:dyDescent="0.25">
      <c r="C7" s="4" t="s">
        <v>866</v>
      </c>
      <c r="D7" s="4"/>
      <c r="E7" s="4"/>
    </row>
    <row r="8" spans="1:8" x14ac:dyDescent="0.25">
      <c r="C8" s="428" t="s">
        <v>962</v>
      </c>
      <c r="D8" s="428"/>
      <c r="E8" s="428"/>
    </row>
    <row r="9" spans="1:8" x14ac:dyDescent="0.25">
      <c r="C9" s="428"/>
      <c r="D9" s="428"/>
      <c r="E9" s="428"/>
    </row>
    <row r="10" spans="1:8" ht="18.75" customHeight="1" x14ac:dyDescent="0.25">
      <c r="A10" s="586" t="s">
        <v>845</v>
      </c>
      <c r="B10" s="586"/>
      <c r="C10" s="586"/>
      <c r="D10" s="586"/>
      <c r="E10" s="586"/>
      <c r="F10" s="586"/>
      <c r="G10" s="586"/>
    </row>
    <row r="11" spans="1:8" ht="18.75" customHeight="1" x14ac:dyDescent="0.25">
      <c r="A11" s="586"/>
      <c r="B11" s="586"/>
      <c r="C11" s="586"/>
      <c r="D11" s="586"/>
      <c r="E11" s="586"/>
      <c r="F11" s="586"/>
      <c r="G11" s="586"/>
    </row>
    <row r="12" spans="1:8" ht="63" customHeight="1" x14ac:dyDescent="0.25">
      <c r="A12" s="586"/>
      <c r="B12" s="586"/>
      <c r="C12" s="586"/>
      <c r="D12" s="586"/>
      <c r="E12" s="586"/>
      <c r="F12" s="586"/>
      <c r="G12" s="586"/>
    </row>
    <row r="13" spans="1:8" ht="15.75" x14ac:dyDescent="0.25">
      <c r="B13" s="419"/>
      <c r="H13" s="533" t="s">
        <v>596</v>
      </c>
    </row>
    <row r="14" spans="1:8" ht="45.75" customHeight="1" x14ac:dyDescent="0.25">
      <c r="A14" s="49" t="s">
        <v>0</v>
      </c>
      <c r="B14" s="49" t="s">
        <v>1</v>
      </c>
      <c r="C14" s="49" t="s">
        <v>2</v>
      </c>
      <c r="D14" s="587" t="s">
        <v>3</v>
      </c>
      <c r="E14" s="588"/>
      <c r="F14" s="589"/>
      <c r="G14" s="49" t="s">
        <v>4</v>
      </c>
      <c r="H14" s="487" t="s">
        <v>5</v>
      </c>
    </row>
    <row r="15" spans="1:8" ht="15.75" x14ac:dyDescent="0.25">
      <c r="A15" s="82" t="s">
        <v>8</v>
      </c>
      <c r="B15" s="37"/>
      <c r="C15" s="37"/>
      <c r="D15" s="231"/>
      <c r="E15" s="232"/>
      <c r="F15" s="233"/>
      <c r="G15" s="37"/>
      <c r="H15" s="482">
        <f>SUM(H16,H172,H185,H254,H297,H448,H519,H631,H638,H513)</f>
        <v>378545510</v>
      </c>
    </row>
    <row r="16" spans="1:8" ht="15.75" x14ac:dyDescent="0.25">
      <c r="A16" s="83" t="s">
        <v>9</v>
      </c>
      <c r="B16" s="15" t="s">
        <v>10</v>
      </c>
      <c r="C16" s="15"/>
      <c r="D16" s="234"/>
      <c r="E16" s="235"/>
      <c r="F16" s="236"/>
      <c r="G16" s="15"/>
      <c r="H16" s="534">
        <f>SUM(H17,H22,H36,H82,H104,H109,H99,H77)</f>
        <v>35022082</v>
      </c>
    </row>
    <row r="17" spans="1:8" ht="31.5" x14ac:dyDescent="0.25">
      <c r="A17" s="40" t="s">
        <v>11</v>
      </c>
      <c r="B17" s="22" t="s">
        <v>10</v>
      </c>
      <c r="C17" s="22" t="s">
        <v>12</v>
      </c>
      <c r="D17" s="237"/>
      <c r="E17" s="238"/>
      <c r="F17" s="239"/>
      <c r="G17" s="22"/>
      <c r="H17" s="492">
        <f>SUM(H18)</f>
        <v>1451462</v>
      </c>
    </row>
    <row r="18" spans="1:8" ht="18.75" customHeight="1" x14ac:dyDescent="0.25">
      <c r="A18" s="26" t="s">
        <v>111</v>
      </c>
      <c r="B18" s="27" t="s">
        <v>10</v>
      </c>
      <c r="C18" s="27" t="s">
        <v>12</v>
      </c>
      <c r="D18" s="240" t="s">
        <v>453</v>
      </c>
      <c r="E18" s="241" t="s">
        <v>451</v>
      </c>
      <c r="F18" s="242" t="s">
        <v>452</v>
      </c>
      <c r="G18" s="27"/>
      <c r="H18" s="485">
        <f>SUM(H19)</f>
        <v>1451462</v>
      </c>
    </row>
    <row r="19" spans="1:8" ht="17.25" customHeight="1" x14ac:dyDescent="0.25">
      <c r="A19" s="84" t="s">
        <v>112</v>
      </c>
      <c r="B19" s="2" t="s">
        <v>10</v>
      </c>
      <c r="C19" s="2" t="s">
        <v>12</v>
      </c>
      <c r="D19" s="243" t="s">
        <v>196</v>
      </c>
      <c r="E19" s="244" t="s">
        <v>451</v>
      </c>
      <c r="F19" s="245" t="s">
        <v>452</v>
      </c>
      <c r="G19" s="2"/>
      <c r="H19" s="486">
        <f>SUM(H20)</f>
        <v>1451462</v>
      </c>
    </row>
    <row r="20" spans="1:8" ht="32.25" customHeight="1" x14ac:dyDescent="0.25">
      <c r="A20" s="3" t="s">
        <v>81</v>
      </c>
      <c r="B20" s="2" t="s">
        <v>10</v>
      </c>
      <c r="C20" s="2" t="s">
        <v>12</v>
      </c>
      <c r="D20" s="243" t="s">
        <v>196</v>
      </c>
      <c r="E20" s="244" t="s">
        <v>451</v>
      </c>
      <c r="F20" s="245" t="s">
        <v>456</v>
      </c>
      <c r="G20" s="2"/>
      <c r="H20" s="486">
        <f>SUM(H21)</f>
        <v>1451462</v>
      </c>
    </row>
    <row r="21" spans="1:8" ht="48" customHeight="1" x14ac:dyDescent="0.25">
      <c r="A21" s="85" t="s">
        <v>82</v>
      </c>
      <c r="B21" s="2" t="s">
        <v>10</v>
      </c>
      <c r="C21" s="2" t="s">
        <v>12</v>
      </c>
      <c r="D21" s="243" t="s">
        <v>196</v>
      </c>
      <c r="E21" s="244" t="s">
        <v>451</v>
      </c>
      <c r="F21" s="245" t="s">
        <v>456</v>
      </c>
      <c r="G21" s="2" t="s">
        <v>13</v>
      </c>
      <c r="H21" s="487">
        <f>SUM(прил9!I21)</f>
        <v>1451462</v>
      </c>
    </row>
    <row r="22" spans="1:8" ht="47.25" x14ac:dyDescent="0.25">
      <c r="A22" s="40" t="s">
        <v>14</v>
      </c>
      <c r="B22" s="22" t="s">
        <v>10</v>
      </c>
      <c r="C22" s="22" t="s">
        <v>15</v>
      </c>
      <c r="D22" s="237"/>
      <c r="E22" s="238"/>
      <c r="F22" s="239"/>
      <c r="G22" s="22"/>
      <c r="H22" s="492">
        <f>SUM(H23,H28,H32)</f>
        <v>537965</v>
      </c>
    </row>
    <row r="23" spans="1:8" ht="35.25" customHeight="1" x14ac:dyDescent="0.25">
      <c r="A23" s="75" t="s">
        <v>113</v>
      </c>
      <c r="B23" s="27" t="s">
        <v>10</v>
      </c>
      <c r="C23" s="27" t="s">
        <v>15</v>
      </c>
      <c r="D23" s="252" t="s">
        <v>454</v>
      </c>
      <c r="E23" s="253" t="s">
        <v>451</v>
      </c>
      <c r="F23" s="254" t="s">
        <v>452</v>
      </c>
      <c r="G23" s="27"/>
      <c r="H23" s="485">
        <f>SUM(H24)</f>
        <v>60000</v>
      </c>
    </row>
    <row r="24" spans="1:8" ht="48.75" customHeight="1" x14ac:dyDescent="0.25">
      <c r="A24" s="76" t="s">
        <v>114</v>
      </c>
      <c r="B24" s="2" t="s">
        <v>10</v>
      </c>
      <c r="C24" s="2" t="s">
        <v>15</v>
      </c>
      <c r="D24" s="255" t="s">
        <v>455</v>
      </c>
      <c r="E24" s="256" t="s">
        <v>451</v>
      </c>
      <c r="F24" s="257" t="s">
        <v>452</v>
      </c>
      <c r="G24" s="43"/>
      <c r="H24" s="486">
        <f>SUM(H25)</f>
        <v>60000</v>
      </c>
    </row>
    <row r="25" spans="1:8" ht="49.5" customHeight="1" x14ac:dyDescent="0.25">
      <c r="A25" s="76" t="s">
        <v>458</v>
      </c>
      <c r="B25" s="2" t="s">
        <v>10</v>
      </c>
      <c r="C25" s="2" t="s">
        <v>15</v>
      </c>
      <c r="D25" s="255" t="s">
        <v>455</v>
      </c>
      <c r="E25" s="256" t="s">
        <v>10</v>
      </c>
      <c r="F25" s="257" t="s">
        <v>452</v>
      </c>
      <c r="G25" s="43"/>
      <c r="H25" s="486">
        <f>SUM(H26)</f>
        <v>60000</v>
      </c>
    </row>
    <row r="26" spans="1:8" ht="18.75" customHeight="1" x14ac:dyDescent="0.25">
      <c r="A26" s="76" t="s">
        <v>115</v>
      </c>
      <c r="B26" s="2" t="s">
        <v>10</v>
      </c>
      <c r="C26" s="2" t="s">
        <v>15</v>
      </c>
      <c r="D26" s="255" t="s">
        <v>455</v>
      </c>
      <c r="E26" s="256" t="s">
        <v>10</v>
      </c>
      <c r="F26" s="257" t="s">
        <v>457</v>
      </c>
      <c r="G26" s="43"/>
      <c r="H26" s="486">
        <f>SUM(H27)</f>
        <v>60000</v>
      </c>
    </row>
    <row r="27" spans="1:8" ht="34.5" customHeight="1" x14ac:dyDescent="0.25">
      <c r="A27" s="86" t="s">
        <v>633</v>
      </c>
      <c r="B27" s="2" t="s">
        <v>10</v>
      </c>
      <c r="C27" s="2" t="s">
        <v>15</v>
      </c>
      <c r="D27" s="255" t="s">
        <v>455</v>
      </c>
      <c r="E27" s="256" t="s">
        <v>10</v>
      </c>
      <c r="F27" s="257" t="s">
        <v>457</v>
      </c>
      <c r="G27" s="2" t="s">
        <v>16</v>
      </c>
      <c r="H27" s="488">
        <f>SUM(прил9!I388)</f>
        <v>60000</v>
      </c>
    </row>
    <row r="28" spans="1:8" ht="31.5" x14ac:dyDescent="0.25">
      <c r="A28" s="26" t="s">
        <v>116</v>
      </c>
      <c r="B28" s="27" t="s">
        <v>10</v>
      </c>
      <c r="C28" s="27" t="s">
        <v>15</v>
      </c>
      <c r="D28" s="240" t="s">
        <v>231</v>
      </c>
      <c r="E28" s="241" t="s">
        <v>451</v>
      </c>
      <c r="F28" s="242" t="s">
        <v>452</v>
      </c>
      <c r="G28" s="27"/>
      <c r="H28" s="485">
        <f>SUM(H29)</f>
        <v>477965</v>
      </c>
    </row>
    <row r="29" spans="1:8" ht="18.75" customHeight="1" x14ac:dyDescent="0.25">
      <c r="A29" s="3" t="s">
        <v>117</v>
      </c>
      <c r="B29" s="2" t="s">
        <v>10</v>
      </c>
      <c r="C29" s="2" t="s">
        <v>15</v>
      </c>
      <c r="D29" s="243" t="s">
        <v>232</v>
      </c>
      <c r="E29" s="244" t="s">
        <v>451</v>
      </c>
      <c r="F29" s="245" t="s">
        <v>452</v>
      </c>
      <c r="G29" s="2"/>
      <c r="H29" s="486">
        <f>SUM(H30)</f>
        <v>477965</v>
      </c>
    </row>
    <row r="30" spans="1:8" ht="31.5" x14ac:dyDescent="0.25">
      <c r="A30" s="3" t="s">
        <v>81</v>
      </c>
      <c r="B30" s="2" t="s">
        <v>10</v>
      </c>
      <c r="C30" s="2" t="s">
        <v>15</v>
      </c>
      <c r="D30" s="243" t="s">
        <v>232</v>
      </c>
      <c r="E30" s="244" t="s">
        <v>451</v>
      </c>
      <c r="F30" s="245" t="s">
        <v>456</v>
      </c>
      <c r="G30" s="2"/>
      <c r="H30" s="486">
        <f>SUM(H31)</f>
        <v>477965</v>
      </c>
    </row>
    <row r="31" spans="1:8" ht="48" customHeight="1" x14ac:dyDescent="0.25">
      <c r="A31" s="85" t="s">
        <v>82</v>
      </c>
      <c r="B31" s="2" t="s">
        <v>10</v>
      </c>
      <c r="C31" s="2" t="s">
        <v>15</v>
      </c>
      <c r="D31" s="243" t="s">
        <v>232</v>
      </c>
      <c r="E31" s="244" t="s">
        <v>451</v>
      </c>
      <c r="F31" s="245" t="s">
        <v>456</v>
      </c>
      <c r="G31" s="2" t="s">
        <v>13</v>
      </c>
      <c r="H31" s="487">
        <f>SUM(прил9!I392)</f>
        <v>477965</v>
      </c>
    </row>
    <row r="32" spans="1:8" ht="33.75" hidden="1" customHeight="1" x14ac:dyDescent="0.25">
      <c r="A32" s="26" t="s">
        <v>118</v>
      </c>
      <c r="B32" s="27" t="s">
        <v>10</v>
      </c>
      <c r="C32" s="27" t="s">
        <v>15</v>
      </c>
      <c r="D32" s="240" t="s">
        <v>233</v>
      </c>
      <c r="E32" s="241" t="s">
        <v>451</v>
      </c>
      <c r="F32" s="242" t="s">
        <v>452</v>
      </c>
      <c r="G32" s="27"/>
      <c r="H32" s="485">
        <f>SUM(H33)</f>
        <v>0</v>
      </c>
    </row>
    <row r="33" spans="1:8" ht="16.5" hidden="1" customHeight="1" x14ac:dyDescent="0.25">
      <c r="A33" s="3" t="s">
        <v>119</v>
      </c>
      <c r="B33" s="2" t="s">
        <v>10</v>
      </c>
      <c r="C33" s="2" t="s">
        <v>15</v>
      </c>
      <c r="D33" s="243" t="s">
        <v>234</v>
      </c>
      <c r="E33" s="244" t="s">
        <v>451</v>
      </c>
      <c r="F33" s="245" t="s">
        <v>452</v>
      </c>
      <c r="G33" s="2"/>
      <c r="H33" s="486">
        <f>SUM(H34)</f>
        <v>0</v>
      </c>
    </row>
    <row r="34" spans="1:8" ht="33.75" hidden="1" customHeight="1" x14ac:dyDescent="0.25">
      <c r="A34" s="3" t="s">
        <v>81</v>
      </c>
      <c r="B34" s="2" t="s">
        <v>10</v>
      </c>
      <c r="C34" s="2" t="s">
        <v>15</v>
      </c>
      <c r="D34" s="243" t="s">
        <v>234</v>
      </c>
      <c r="E34" s="244" t="s">
        <v>451</v>
      </c>
      <c r="F34" s="245" t="s">
        <v>456</v>
      </c>
      <c r="G34" s="2"/>
      <c r="H34" s="486">
        <f>SUM(H35)</f>
        <v>0</v>
      </c>
    </row>
    <row r="35" spans="1:8" ht="47.25" hidden="1" customHeight="1" x14ac:dyDescent="0.25">
      <c r="A35" s="85" t="s">
        <v>82</v>
      </c>
      <c r="B35" s="2" t="s">
        <v>10</v>
      </c>
      <c r="C35" s="2" t="s">
        <v>15</v>
      </c>
      <c r="D35" s="243" t="s">
        <v>234</v>
      </c>
      <c r="E35" s="244" t="s">
        <v>451</v>
      </c>
      <c r="F35" s="245" t="s">
        <v>456</v>
      </c>
      <c r="G35" s="2" t="s">
        <v>13</v>
      </c>
      <c r="H35" s="487">
        <f>SUM(прил9!I396)</f>
        <v>0</v>
      </c>
    </row>
    <row r="36" spans="1:8" ht="48.75" customHeight="1" x14ac:dyDescent="0.25">
      <c r="A36" s="87" t="s">
        <v>19</v>
      </c>
      <c r="B36" s="22" t="s">
        <v>10</v>
      </c>
      <c r="C36" s="22" t="s">
        <v>20</v>
      </c>
      <c r="D36" s="237"/>
      <c r="E36" s="238"/>
      <c r="F36" s="239"/>
      <c r="G36" s="22"/>
      <c r="H36" s="492">
        <f>SUM(H37,H50,H55,H60,H67,H72+H44)</f>
        <v>16180207</v>
      </c>
    </row>
    <row r="37" spans="1:8" ht="36.75" customHeight="1" x14ac:dyDescent="0.25">
      <c r="A37" s="75" t="s">
        <v>120</v>
      </c>
      <c r="B37" s="27" t="s">
        <v>10</v>
      </c>
      <c r="C37" s="27" t="s">
        <v>20</v>
      </c>
      <c r="D37" s="246" t="s">
        <v>195</v>
      </c>
      <c r="E37" s="247" t="s">
        <v>451</v>
      </c>
      <c r="F37" s="248" t="s">
        <v>452</v>
      </c>
      <c r="G37" s="27"/>
      <c r="H37" s="485">
        <f>SUM(H38)</f>
        <v>896000</v>
      </c>
    </row>
    <row r="38" spans="1:8" ht="66.75" customHeight="1" x14ac:dyDescent="0.25">
      <c r="A38" s="76" t="s">
        <v>121</v>
      </c>
      <c r="B38" s="2" t="s">
        <v>10</v>
      </c>
      <c r="C38" s="2" t="s">
        <v>20</v>
      </c>
      <c r="D38" s="258" t="s">
        <v>228</v>
      </c>
      <c r="E38" s="259" t="s">
        <v>451</v>
      </c>
      <c r="F38" s="260" t="s">
        <v>452</v>
      </c>
      <c r="G38" s="2"/>
      <c r="H38" s="486">
        <f>SUM(H39)</f>
        <v>896000</v>
      </c>
    </row>
    <row r="39" spans="1:8" ht="33.75" customHeight="1" x14ac:dyDescent="0.25">
      <c r="A39" s="76" t="s">
        <v>459</v>
      </c>
      <c r="B39" s="2" t="s">
        <v>10</v>
      </c>
      <c r="C39" s="2" t="s">
        <v>20</v>
      </c>
      <c r="D39" s="258" t="s">
        <v>228</v>
      </c>
      <c r="E39" s="259" t="s">
        <v>10</v>
      </c>
      <c r="F39" s="260" t="s">
        <v>452</v>
      </c>
      <c r="G39" s="2"/>
      <c r="H39" s="486">
        <f>SUM(H40+H42)</f>
        <v>896000</v>
      </c>
    </row>
    <row r="40" spans="1:8" ht="47.25" customHeight="1" x14ac:dyDescent="0.25">
      <c r="A40" s="85" t="s">
        <v>83</v>
      </c>
      <c r="B40" s="2" t="s">
        <v>10</v>
      </c>
      <c r="C40" s="2" t="s">
        <v>20</v>
      </c>
      <c r="D40" s="261" t="s">
        <v>228</v>
      </c>
      <c r="E40" s="262" t="s">
        <v>10</v>
      </c>
      <c r="F40" s="263" t="s">
        <v>460</v>
      </c>
      <c r="G40" s="2"/>
      <c r="H40" s="486">
        <f>SUM(H41)</f>
        <v>888000</v>
      </c>
    </row>
    <row r="41" spans="1:8" ht="49.5" customHeight="1" x14ac:dyDescent="0.25">
      <c r="A41" s="85" t="s">
        <v>82</v>
      </c>
      <c r="B41" s="2" t="s">
        <v>10</v>
      </c>
      <c r="C41" s="2" t="s">
        <v>20</v>
      </c>
      <c r="D41" s="261" t="s">
        <v>228</v>
      </c>
      <c r="E41" s="262" t="s">
        <v>10</v>
      </c>
      <c r="F41" s="263" t="s">
        <v>460</v>
      </c>
      <c r="G41" s="2" t="s">
        <v>13</v>
      </c>
      <c r="H41" s="487">
        <f>SUM(прил9!I27)</f>
        <v>888000</v>
      </c>
    </row>
    <row r="42" spans="1:8" ht="31.5" customHeight="1" x14ac:dyDescent="0.25">
      <c r="A42" s="80" t="s">
        <v>110</v>
      </c>
      <c r="B42" s="2" t="s">
        <v>10</v>
      </c>
      <c r="C42" s="2" t="s">
        <v>20</v>
      </c>
      <c r="D42" s="258" t="s">
        <v>228</v>
      </c>
      <c r="E42" s="259" t="s">
        <v>10</v>
      </c>
      <c r="F42" s="260" t="s">
        <v>461</v>
      </c>
      <c r="G42" s="2"/>
      <c r="H42" s="486">
        <f>SUM(H43)</f>
        <v>8000</v>
      </c>
    </row>
    <row r="43" spans="1:8" ht="30.75" customHeight="1" x14ac:dyDescent="0.25">
      <c r="A43" s="90" t="s">
        <v>633</v>
      </c>
      <c r="B43" s="2" t="s">
        <v>10</v>
      </c>
      <c r="C43" s="2" t="s">
        <v>20</v>
      </c>
      <c r="D43" s="258" t="s">
        <v>228</v>
      </c>
      <c r="E43" s="259" t="s">
        <v>10</v>
      </c>
      <c r="F43" s="260" t="s">
        <v>461</v>
      </c>
      <c r="G43" s="2" t="s">
        <v>16</v>
      </c>
      <c r="H43" s="487">
        <f>SUM(прил9!I29)</f>
        <v>8000</v>
      </c>
    </row>
    <row r="44" spans="1:8" ht="49.5" customHeight="1" x14ac:dyDescent="0.25">
      <c r="A44" s="26" t="s">
        <v>134</v>
      </c>
      <c r="B44" s="27" t="s">
        <v>10</v>
      </c>
      <c r="C44" s="27" t="s">
        <v>20</v>
      </c>
      <c r="D44" s="252" t="s">
        <v>477</v>
      </c>
      <c r="E44" s="253" t="s">
        <v>451</v>
      </c>
      <c r="F44" s="254" t="s">
        <v>452</v>
      </c>
      <c r="G44" s="27"/>
      <c r="H44" s="485">
        <f>SUM(H45)</f>
        <v>238467</v>
      </c>
    </row>
    <row r="45" spans="1:8" ht="66" customHeight="1" x14ac:dyDescent="0.25">
      <c r="A45" s="54" t="s">
        <v>135</v>
      </c>
      <c r="B45" s="2" t="s">
        <v>10</v>
      </c>
      <c r="C45" s="2" t="s">
        <v>20</v>
      </c>
      <c r="D45" s="255" t="s">
        <v>579</v>
      </c>
      <c r="E45" s="256" t="s">
        <v>451</v>
      </c>
      <c r="F45" s="257" t="s">
        <v>452</v>
      </c>
      <c r="G45" s="43"/>
      <c r="H45" s="486">
        <f>SUM(H46)</f>
        <v>238467</v>
      </c>
    </row>
    <row r="46" spans="1:8" ht="48.75" customHeight="1" x14ac:dyDescent="0.25">
      <c r="A46" s="76" t="s">
        <v>478</v>
      </c>
      <c r="B46" s="2" t="s">
        <v>10</v>
      </c>
      <c r="C46" s="2" t="s">
        <v>20</v>
      </c>
      <c r="D46" s="255" t="s">
        <v>579</v>
      </c>
      <c r="E46" s="256" t="s">
        <v>10</v>
      </c>
      <c r="F46" s="257" t="s">
        <v>452</v>
      </c>
      <c r="G46" s="43"/>
      <c r="H46" s="486">
        <f>SUM(+H47)</f>
        <v>238467</v>
      </c>
    </row>
    <row r="47" spans="1:8" ht="17.25" customHeight="1" x14ac:dyDescent="0.25">
      <c r="A47" s="76" t="s">
        <v>581</v>
      </c>
      <c r="B47" s="2" t="s">
        <v>10</v>
      </c>
      <c r="C47" s="2" t="s">
        <v>20</v>
      </c>
      <c r="D47" s="255" t="s">
        <v>207</v>
      </c>
      <c r="E47" s="256" t="s">
        <v>10</v>
      </c>
      <c r="F47" s="257" t="s">
        <v>580</v>
      </c>
      <c r="G47" s="43"/>
      <c r="H47" s="486">
        <f>SUM(H48:H49)</f>
        <v>238467</v>
      </c>
    </row>
    <row r="48" spans="1:8" ht="30.75" customHeight="1" x14ac:dyDescent="0.25">
      <c r="A48" s="86" t="s">
        <v>633</v>
      </c>
      <c r="B48" s="2" t="s">
        <v>10</v>
      </c>
      <c r="C48" s="2" t="s">
        <v>20</v>
      </c>
      <c r="D48" s="255" t="s">
        <v>207</v>
      </c>
      <c r="E48" s="256" t="s">
        <v>10</v>
      </c>
      <c r="F48" s="257" t="s">
        <v>580</v>
      </c>
      <c r="G48" s="2" t="s">
        <v>16</v>
      </c>
      <c r="H48" s="488">
        <f>SUM(прил9!I36)</f>
        <v>211250</v>
      </c>
    </row>
    <row r="49" spans="1:8" s="550" customFormat="1" ht="18" customHeight="1" x14ac:dyDescent="0.25">
      <c r="A49" s="3" t="s">
        <v>18</v>
      </c>
      <c r="B49" s="2" t="s">
        <v>10</v>
      </c>
      <c r="C49" s="2" t="s">
        <v>20</v>
      </c>
      <c r="D49" s="255" t="s">
        <v>207</v>
      </c>
      <c r="E49" s="256" t="s">
        <v>10</v>
      </c>
      <c r="F49" s="257" t="s">
        <v>580</v>
      </c>
      <c r="G49" s="2" t="s">
        <v>17</v>
      </c>
      <c r="H49" s="488">
        <f>SUM(прил9!I37)</f>
        <v>27217</v>
      </c>
    </row>
    <row r="50" spans="1:8" ht="35.25" customHeight="1" x14ac:dyDescent="0.25">
      <c r="A50" s="75" t="s">
        <v>113</v>
      </c>
      <c r="B50" s="27" t="s">
        <v>10</v>
      </c>
      <c r="C50" s="27" t="s">
        <v>20</v>
      </c>
      <c r="D50" s="252" t="s">
        <v>454</v>
      </c>
      <c r="E50" s="253" t="s">
        <v>451</v>
      </c>
      <c r="F50" s="254" t="s">
        <v>452</v>
      </c>
      <c r="G50" s="27"/>
      <c r="H50" s="485">
        <f>SUM(H51)</f>
        <v>1189981</v>
      </c>
    </row>
    <row r="51" spans="1:8" ht="62.25" customHeight="1" x14ac:dyDescent="0.25">
      <c r="A51" s="76" t="s">
        <v>126</v>
      </c>
      <c r="B51" s="2" t="s">
        <v>10</v>
      </c>
      <c r="C51" s="2" t="s">
        <v>20</v>
      </c>
      <c r="D51" s="255" t="s">
        <v>455</v>
      </c>
      <c r="E51" s="256" t="s">
        <v>451</v>
      </c>
      <c r="F51" s="257" t="s">
        <v>452</v>
      </c>
      <c r="G51" s="43"/>
      <c r="H51" s="486">
        <f>SUM(H52)</f>
        <v>1189981</v>
      </c>
    </row>
    <row r="52" spans="1:8" ht="49.5" customHeight="1" x14ac:dyDescent="0.25">
      <c r="A52" s="76" t="s">
        <v>458</v>
      </c>
      <c r="B52" s="2" t="s">
        <v>10</v>
      </c>
      <c r="C52" s="2" t="s">
        <v>20</v>
      </c>
      <c r="D52" s="255" t="s">
        <v>455</v>
      </c>
      <c r="E52" s="256" t="s">
        <v>10</v>
      </c>
      <c r="F52" s="257" t="s">
        <v>452</v>
      </c>
      <c r="G52" s="43"/>
      <c r="H52" s="486">
        <f>SUM(H53)</f>
        <v>1189981</v>
      </c>
    </row>
    <row r="53" spans="1:8" ht="17.25" customHeight="1" x14ac:dyDescent="0.25">
      <c r="A53" s="76" t="s">
        <v>115</v>
      </c>
      <c r="B53" s="2" t="s">
        <v>10</v>
      </c>
      <c r="C53" s="2" t="s">
        <v>20</v>
      </c>
      <c r="D53" s="255" t="s">
        <v>455</v>
      </c>
      <c r="E53" s="256" t="s">
        <v>10</v>
      </c>
      <c r="F53" s="257" t="s">
        <v>457</v>
      </c>
      <c r="G53" s="43"/>
      <c r="H53" s="486">
        <f>SUM(H54)</f>
        <v>1189981</v>
      </c>
    </row>
    <row r="54" spans="1:8" ht="33" customHeight="1" x14ac:dyDescent="0.25">
      <c r="A54" s="86" t="s">
        <v>633</v>
      </c>
      <c r="B54" s="2" t="s">
        <v>10</v>
      </c>
      <c r="C54" s="2" t="s">
        <v>20</v>
      </c>
      <c r="D54" s="255" t="s">
        <v>455</v>
      </c>
      <c r="E54" s="256" t="s">
        <v>10</v>
      </c>
      <c r="F54" s="257" t="s">
        <v>457</v>
      </c>
      <c r="G54" s="2" t="s">
        <v>16</v>
      </c>
      <c r="H54" s="488">
        <f>SUM(прил9!I42)</f>
        <v>1189981</v>
      </c>
    </row>
    <row r="55" spans="1:8" ht="38.25" customHeight="1" x14ac:dyDescent="0.25">
      <c r="A55" s="75" t="s">
        <v>127</v>
      </c>
      <c r="B55" s="27" t="s">
        <v>10</v>
      </c>
      <c r="C55" s="27" t="s">
        <v>20</v>
      </c>
      <c r="D55" s="240" t="s">
        <v>463</v>
      </c>
      <c r="E55" s="241" t="s">
        <v>451</v>
      </c>
      <c r="F55" s="242" t="s">
        <v>452</v>
      </c>
      <c r="G55" s="27"/>
      <c r="H55" s="485">
        <f>SUM(H56)</f>
        <v>192826</v>
      </c>
    </row>
    <row r="56" spans="1:8" ht="50.25" customHeight="1" x14ac:dyDescent="0.25">
      <c r="A56" s="76" t="s">
        <v>638</v>
      </c>
      <c r="B56" s="2" t="s">
        <v>10</v>
      </c>
      <c r="C56" s="2" t="s">
        <v>20</v>
      </c>
      <c r="D56" s="243" t="s">
        <v>199</v>
      </c>
      <c r="E56" s="244" t="s">
        <v>451</v>
      </c>
      <c r="F56" s="245" t="s">
        <v>452</v>
      </c>
      <c r="G56" s="2"/>
      <c r="H56" s="486">
        <f>SUM(H57)</f>
        <v>192826</v>
      </c>
    </row>
    <row r="57" spans="1:8" ht="33.75" customHeight="1" x14ac:dyDescent="0.25">
      <c r="A57" s="76" t="s">
        <v>462</v>
      </c>
      <c r="B57" s="2" t="s">
        <v>10</v>
      </c>
      <c r="C57" s="2" t="s">
        <v>20</v>
      </c>
      <c r="D57" s="243" t="s">
        <v>199</v>
      </c>
      <c r="E57" s="244" t="s">
        <v>10</v>
      </c>
      <c r="F57" s="245" t="s">
        <v>452</v>
      </c>
      <c r="G57" s="2"/>
      <c r="H57" s="486">
        <f>SUM(H58)</f>
        <v>192826</v>
      </c>
    </row>
    <row r="58" spans="1:8" ht="18" customHeight="1" x14ac:dyDescent="0.25">
      <c r="A58" s="89" t="s">
        <v>86</v>
      </c>
      <c r="B58" s="2" t="s">
        <v>10</v>
      </c>
      <c r="C58" s="2" t="s">
        <v>20</v>
      </c>
      <c r="D58" s="243" t="s">
        <v>199</v>
      </c>
      <c r="E58" s="244" t="s">
        <v>10</v>
      </c>
      <c r="F58" s="245" t="s">
        <v>464</v>
      </c>
      <c r="G58" s="2"/>
      <c r="H58" s="486">
        <f>SUM(H59)</f>
        <v>192826</v>
      </c>
    </row>
    <row r="59" spans="1:8" ht="48.75" customHeight="1" x14ac:dyDescent="0.25">
      <c r="A59" s="85" t="s">
        <v>82</v>
      </c>
      <c r="B59" s="2" t="s">
        <v>10</v>
      </c>
      <c r="C59" s="2" t="s">
        <v>20</v>
      </c>
      <c r="D59" s="243" t="s">
        <v>199</v>
      </c>
      <c r="E59" s="244" t="s">
        <v>10</v>
      </c>
      <c r="F59" s="245" t="s">
        <v>464</v>
      </c>
      <c r="G59" s="2" t="s">
        <v>13</v>
      </c>
      <c r="H59" s="488">
        <f>SUM(прил9!I47)</f>
        <v>192826</v>
      </c>
    </row>
    <row r="60" spans="1:8" ht="34.5" customHeight="1" x14ac:dyDescent="0.25">
      <c r="A60" s="95" t="s">
        <v>122</v>
      </c>
      <c r="B60" s="27" t="s">
        <v>10</v>
      </c>
      <c r="C60" s="27" t="s">
        <v>20</v>
      </c>
      <c r="D60" s="240" t="s">
        <v>466</v>
      </c>
      <c r="E60" s="241" t="s">
        <v>451</v>
      </c>
      <c r="F60" s="242" t="s">
        <v>452</v>
      </c>
      <c r="G60" s="27"/>
      <c r="H60" s="485">
        <f>SUM(H61)</f>
        <v>592000</v>
      </c>
    </row>
    <row r="61" spans="1:8" ht="48.75" customHeight="1" x14ac:dyDescent="0.25">
      <c r="A61" s="90" t="s">
        <v>123</v>
      </c>
      <c r="B61" s="2" t="s">
        <v>10</v>
      </c>
      <c r="C61" s="2" t="s">
        <v>20</v>
      </c>
      <c r="D61" s="243" t="s">
        <v>200</v>
      </c>
      <c r="E61" s="244" t="s">
        <v>451</v>
      </c>
      <c r="F61" s="245" t="s">
        <v>452</v>
      </c>
      <c r="G61" s="2"/>
      <c r="H61" s="486">
        <f>SUM(H62)</f>
        <v>592000</v>
      </c>
    </row>
    <row r="62" spans="1:8" ht="48.75" customHeight="1" x14ac:dyDescent="0.25">
      <c r="A62" s="91" t="s">
        <v>465</v>
      </c>
      <c r="B62" s="2" t="s">
        <v>10</v>
      </c>
      <c r="C62" s="2" t="s">
        <v>20</v>
      </c>
      <c r="D62" s="243" t="s">
        <v>200</v>
      </c>
      <c r="E62" s="244" t="s">
        <v>10</v>
      </c>
      <c r="F62" s="245" t="s">
        <v>452</v>
      </c>
      <c r="G62" s="2"/>
      <c r="H62" s="486">
        <f>SUM(H63+H65)</f>
        <v>592000</v>
      </c>
    </row>
    <row r="63" spans="1:8" ht="47.25" x14ac:dyDescent="0.25">
      <c r="A63" s="85" t="s">
        <v>750</v>
      </c>
      <c r="B63" s="2" t="s">
        <v>10</v>
      </c>
      <c r="C63" s="2" t="s">
        <v>20</v>
      </c>
      <c r="D63" s="243" t="s">
        <v>200</v>
      </c>
      <c r="E63" s="244" t="s">
        <v>10</v>
      </c>
      <c r="F63" s="245" t="s">
        <v>467</v>
      </c>
      <c r="G63" s="2"/>
      <c r="H63" s="486">
        <f>SUM(H64)</f>
        <v>296000</v>
      </c>
    </row>
    <row r="64" spans="1:8" ht="45.75" customHeight="1" x14ac:dyDescent="0.25">
      <c r="A64" s="85" t="s">
        <v>82</v>
      </c>
      <c r="B64" s="2" t="s">
        <v>10</v>
      </c>
      <c r="C64" s="2" t="s">
        <v>20</v>
      </c>
      <c r="D64" s="243" t="s">
        <v>200</v>
      </c>
      <c r="E64" s="244" t="s">
        <v>10</v>
      </c>
      <c r="F64" s="245" t="s">
        <v>467</v>
      </c>
      <c r="G64" s="2" t="s">
        <v>13</v>
      </c>
      <c r="H64" s="487">
        <f>SUM(прил9!I52)</f>
        <v>296000</v>
      </c>
    </row>
    <row r="65" spans="1:8" ht="31.5" x14ac:dyDescent="0.25">
      <c r="A65" s="85" t="s">
        <v>85</v>
      </c>
      <c r="B65" s="2" t="s">
        <v>10</v>
      </c>
      <c r="C65" s="2" t="s">
        <v>20</v>
      </c>
      <c r="D65" s="243" t="s">
        <v>200</v>
      </c>
      <c r="E65" s="244" t="s">
        <v>10</v>
      </c>
      <c r="F65" s="245" t="s">
        <v>468</v>
      </c>
      <c r="G65" s="2"/>
      <c r="H65" s="486">
        <f>SUM(H66)</f>
        <v>296000</v>
      </c>
    </row>
    <row r="66" spans="1:8" ht="48.75" customHeight="1" x14ac:dyDescent="0.25">
      <c r="A66" s="85" t="s">
        <v>82</v>
      </c>
      <c r="B66" s="2" t="s">
        <v>10</v>
      </c>
      <c r="C66" s="2" t="s">
        <v>20</v>
      </c>
      <c r="D66" s="243" t="s">
        <v>200</v>
      </c>
      <c r="E66" s="244" t="s">
        <v>10</v>
      </c>
      <c r="F66" s="245" t="s">
        <v>468</v>
      </c>
      <c r="G66" s="2" t="s">
        <v>13</v>
      </c>
      <c r="H66" s="488">
        <f>SUM(прил9!I54)</f>
        <v>296000</v>
      </c>
    </row>
    <row r="67" spans="1:8" ht="31.5" x14ac:dyDescent="0.25">
      <c r="A67" s="75" t="s">
        <v>124</v>
      </c>
      <c r="B67" s="27" t="s">
        <v>10</v>
      </c>
      <c r="C67" s="27" t="s">
        <v>20</v>
      </c>
      <c r="D67" s="240" t="s">
        <v>201</v>
      </c>
      <c r="E67" s="241" t="s">
        <v>451</v>
      </c>
      <c r="F67" s="242" t="s">
        <v>452</v>
      </c>
      <c r="G67" s="27"/>
      <c r="H67" s="485">
        <f>SUM(H68)</f>
        <v>296000</v>
      </c>
    </row>
    <row r="68" spans="1:8" ht="49.5" customHeight="1" x14ac:dyDescent="0.25">
      <c r="A68" s="76" t="s">
        <v>125</v>
      </c>
      <c r="B68" s="2" t="s">
        <v>10</v>
      </c>
      <c r="C68" s="2" t="s">
        <v>20</v>
      </c>
      <c r="D68" s="243" t="s">
        <v>202</v>
      </c>
      <c r="E68" s="244" t="s">
        <v>451</v>
      </c>
      <c r="F68" s="245" t="s">
        <v>452</v>
      </c>
      <c r="G68" s="43"/>
      <c r="H68" s="486">
        <f>SUM(H69)</f>
        <v>296000</v>
      </c>
    </row>
    <row r="69" spans="1:8" ht="33" customHeight="1" x14ac:dyDescent="0.25">
      <c r="A69" s="76" t="s">
        <v>469</v>
      </c>
      <c r="B69" s="2" t="s">
        <v>10</v>
      </c>
      <c r="C69" s="2" t="s">
        <v>20</v>
      </c>
      <c r="D69" s="243" t="s">
        <v>202</v>
      </c>
      <c r="E69" s="244" t="s">
        <v>12</v>
      </c>
      <c r="F69" s="245" t="s">
        <v>452</v>
      </c>
      <c r="G69" s="43"/>
      <c r="H69" s="486">
        <f>SUM(H70)</f>
        <v>296000</v>
      </c>
    </row>
    <row r="70" spans="1:8" ht="30.75" customHeight="1" x14ac:dyDescent="0.25">
      <c r="A70" s="3" t="s">
        <v>84</v>
      </c>
      <c r="B70" s="2" t="s">
        <v>10</v>
      </c>
      <c r="C70" s="2" t="s">
        <v>20</v>
      </c>
      <c r="D70" s="243" t="s">
        <v>202</v>
      </c>
      <c r="E70" s="244" t="s">
        <v>12</v>
      </c>
      <c r="F70" s="245" t="s">
        <v>470</v>
      </c>
      <c r="G70" s="2"/>
      <c r="H70" s="486">
        <f>SUM(H71)</f>
        <v>296000</v>
      </c>
    </row>
    <row r="71" spans="1:8" ht="47.25" customHeight="1" x14ac:dyDescent="0.25">
      <c r="A71" s="85" t="s">
        <v>82</v>
      </c>
      <c r="B71" s="2" t="s">
        <v>10</v>
      </c>
      <c r="C71" s="2" t="s">
        <v>20</v>
      </c>
      <c r="D71" s="243" t="s">
        <v>202</v>
      </c>
      <c r="E71" s="244" t="s">
        <v>12</v>
      </c>
      <c r="F71" s="245" t="s">
        <v>470</v>
      </c>
      <c r="G71" s="2" t="s">
        <v>13</v>
      </c>
      <c r="H71" s="488">
        <f>SUM(прил9!I59)</f>
        <v>296000</v>
      </c>
    </row>
    <row r="72" spans="1:8" ht="15.75" x14ac:dyDescent="0.25">
      <c r="A72" s="26" t="s">
        <v>128</v>
      </c>
      <c r="B72" s="27" t="s">
        <v>10</v>
      </c>
      <c r="C72" s="27" t="s">
        <v>20</v>
      </c>
      <c r="D72" s="240" t="s">
        <v>203</v>
      </c>
      <c r="E72" s="241" t="s">
        <v>451</v>
      </c>
      <c r="F72" s="242" t="s">
        <v>452</v>
      </c>
      <c r="G72" s="27"/>
      <c r="H72" s="485">
        <f>SUM(H73)</f>
        <v>12774933</v>
      </c>
    </row>
    <row r="73" spans="1:8" ht="15.75" x14ac:dyDescent="0.25">
      <c r="A73" s="3" t="s">
        <v>129</v>
      </c>
      <c r="B73" s="2" t="s">
        <v>10</v>
      </c>
      <c r="C73" s="2" t="s">
        <v>20</v>
      </c>
      <c r="D73" s="243" t="s">
        <v>204</v>
      </c>
      <c r="E73" s="244" t="s">
        <v>451</v>
      </c>
      <c r="F73" s="245" t="s">
        <v>452</v>
      </c>
      <c r="G73" s="2"/>
      <c r="H73" s="486">
        <f>SUM(H74)</f>
        <v>12774933</v>
      </c>
    </row>
    <row r="74" spans="1:8" ht="31.5" x14ac:dyDescent="0.25">
      <c r="A74" s="3" t="s">
        <v>81</v>
      </c>
      <c r="B74" s="2" t="s">
        <v>10</v>
      </c>
      <c r="C74" s="2" t="s">
        <v>20</v>
      </c>
      <c r="D74" s="243" t="s">
        <v>204</v>
      </c>
      <c r="E74" s="244" t="s">
        <v>451</v>
      </c>
      <c r="F74" s="245" t="s">
        <v>456</v>
      </c>
      <c r="G74" s="2"/>
      <c r="H74" s="486">
        <f>SUM(H75:H76)</f>
        <v>12774933</v>
      </c>
    </row>
    <row r="75" spans="1:8" ht="47.25" customHeight="1" x14ac:dyDescent="0.25">
      <c r="A75" s="85" t="s">
        <v>82</v>
      </c>
      <c r="B75" s="2" t="s">
        <v>10</v>
      </c>
      <c r="C75" s="2" t="s">
        <v>20</v>
      </c>
      <c r="D75" s="243" t="s">
        <v>204</v>
      </c>
      <c r="E75" s="244" t="s">
        <v>451</v>
      </c>
      <c r="F75" s="245" t="s">
        <v>456</v>
      </c>
      <c r="G75" s="2" t="s">
        <v>13</v>
      </c>
      <c r="H75" s="487">
        <f>SUM(прил9!I63)</f>
        <v>12756868</v>
      </c>
    </row>
    <row r="76" spans="1:8" ht="16.5" customHeight="1" x14ac:dyDescent="0.25">
      <c r="A76" s="3" t="s">
        <v>18</v>
      </c>
      <c r="B76" s="2" t="s">
        <v>10</v>
      </c>
      <c r="C76" s="2" t="s">
        <v>20</v>
      </c>
      <c r="D76" s="243" t="s">
        <v>204</v>
      </c>
      <c r="E76" s="244" t="s">
        <v>451</v>
      </c>
      <c r="F76" s="245" t="s">
        <v>456</v>
      </c>
      <c r="G76" s="2" t="s">
        <v>17</v>
      </c>
      <c r="H76" s="487">
        <f>SUM(прил9!I64)</f>
        <v>18065</v>
      </c>
    </row>
    <row r="77" spans="1:8" ht="15.75" x14ac:dyDescent="0.25">
      <c r="A77" s="87" t="s">
        <v>793</v>
      </c>
      <c r="B77" s="22" t="s">
        <v>10</v>
      </c>
      <c r="C77" s="55" t="s">
        <v>106</v>
      </c>
      <c r="D77" s="264"/>
      <c r="E77" s="265"/>
      <c r="F77" s="266"/>
      <c r="G77" s="22"/>
      <c r="H77" s="492">
        <f>SUM(H78)</f>
        <v>11350</v>
      </c>
    </row>
    <row r="78" spans="1:8" ht="15.75" x14ac:dyDescent="0.25">
      <c r="A78" s="75" t="s">
        <v>191</v>
      </c>
      <c r="B78" s="27" t="s">
        <v>10</v>
      </c>
      <c r="C78" s="41" t="s">
        <v>106</v>
      </c>
      <c r="D78" s="246" t="s">
        <v>211</v>
      </c>
      <c r="E78" s="247" t="s">
        <v>451</v>
      </c>
      <c r="F78" s="248" t="s">
        <v>452</v>
      </c>
      <c r="G78" s="27"/>
      <c r="H78" s="485">
        <f>SUM(H79)</f>
        <v>11350</v>
      </c>
    </row>
    <row r="79" spans="1:8" ht="15.75" x14ac:dyDescent="0.25">
      <c r="A79" s="88" t="s">
        <v>190</v>
      </c>
      <c r="B79" s="2" t="s">
        <v>10</v>
      </c>
      <c r="C79" s="8" t="s">
        <v>106</v>
      </c>
      <c r="D79" s="261" t="s">
        <v>211</v>
      </c>
      <c r="E79" s="262" t="s">
        <v>451</v>
      </c>
      <c r="F79" s="263" t="s">
        <v>452</v>
      </c>
      <c r="G79" s="2"/>
      <c r="H79" s="486">
        <f>SUM(H80)</f>
        <v>11350</v>
      </c>
    </row>
    <row r="80" spans="1:8" ht="47.25" x14ac:dyDescent="0.25">
      <c r="A80" s="3" t="s">
        <v>794</v>
      </c>
      <c r="B80" s="2" t="s">
        <v>10</v>
      </c>
      <c r="C80" s="8" t="s">
        <v>106</v>
      </c>
      <c r="D80" s="261" t="s">
        <v>211</v>
      </c>
      <c r="E80" s="262" t="s">
        <v>451</v>
      </c>
      <c r="F80" s="415">
        <v>51200</v>
      </c>
      <c r="G80" s="2"/>
      <c r="H80" s="486">
        <f>SUM(H81)</f>
        <v>11350</v>
      </c>
    </row>
    <row r="81" spans="1:8" ht="31.5" x14ac:dyDescent="0.25">
      <c r="A81" s="90" t="s">
        <v>633</v>
      </c>
      <c r="B81" s="2" t="s">
        <v>10</v>
      </c>
      <c r="C81" s="8" t="s">
        <v>106</v>
      </c>
      <c r="D81" s="261" t="s">
        <v>211</v>
      </c>
      <c r="E81" s="262" t="s">
        <v>451</v>
      </c>
      <c r="F81" s="415">
        <v>51200</v>
      </c>
      <c r="G81" s="2" t="s">
        <v>16</v>
      </c>
      <c r="H81" s="487">
        <f>SUM(прил9!I69)</f>
        <v>11350</v>
      </c>
    </row>
    <row r="82" spans="1:8" ht="32.25" customHeight="1" x14ac:dyDescent="0.25">
      <c r="A82" s="87" t="s">
        <v>71</v>
      </c>
      <c r="B82" s="22" t="s">
        <v>10</v>
      </c>
      <c r="C82" s="22" t="s">
        <v>70</v>
      </c>
      <c r="D82" s="237"/>
      <c r="E82" s="238"/>
      <c r="F82" s="239"/>
      <c r="G82" s="22"/>
      <c r="H82" s="492">
        <f>SUM(H83,H88,H93)</f>
        <v>2996716</v>
      </c>
    </row>
    <row r="83" spans="1:8" ht="38.25" customHeight="1" x14ac:dyDescent="0.25">
      <c r="A83" s="75" t="s">
        <v>113</v>
      </c>
      <c r="B83" s="27" t="s">
        <v>10</v>
      </c>
      <c r="C83" s="27" t="s">
        <v>70</v>
      </c>
      <c r="D83" s="240" t="s">
        <v>454</v>
      </c>
      <c r="E83" s="241" t="s">
        <v>451</v>
      </c>
      <c r="F83" s="242" t="s">
        <v>452</v>
      </c>
      <c r="G83" s="27"/>
      <c r="H83" s="485">
        <f>SUM(H84)</f>
        <v>498770</v>
      </c>
    </row>
    <row r="84" spans="1:8" ht="62.25" customHeight="1" x14ac:dyDescent="0.25">
      <c r="A84" s="76" t="s">
        <v>126</v>
      </c>
      <c r="B84" s="2" t="s">
        <v>10</v>
      </c>
      <c r="C84" s="2" t="s">
        <v>70</v>
      </c>
      <c r="D84" s="243" t="s">
        <v>455</v>
      </c>
      <c r="E84" s="244" t="s">
        <v>451</v>
      </c>
      <c r="F84" s="245" t="s">
        <v>452</v>
      </c>
      <c r="G84" s="43"/>
      <c r="H84" s="486">
        <f>SUM(H85)</f>
        <v>498770</v>
      </c>
    </row>
    <row r="85" spans="1:8" ht="48.75" customHeight="1" x14ac:dyDescent="0.25">
      <c r="A85" s="76" t="s">
        <v>458</v>
      </c>
      <c r="B85" s="2" t="s">
        <v>10</v>
      </c>
      <c r="C85" s="2" t="s">
        <v>70</v>
      </c>
      <c r="D85" s="243" t="s">
        <v>455</v>
      </c>
      <c r="E85" s="244" t="s">
        <v>10</v>
      </c>
      <c r="F85" s="245" t="s">
        <v>452</v>
      </c>
      <c r="G85" s="43"/>
      <c r="H85" s="486">
        <f>SUM(H86)</f>
        <v>498770</v>
      </c>
    </row>
    <row r="86" spans="1:8" ht="18" customHeight="1" x14ac:dyDescent="0.25">
      <c r="A86" s="76" t="s">
        <v>115</v>
      </c>
      <c r="B86" s="2" t="s">
        <v>10</v>
      </c>
      <c r="C86" s="2" t="s">
        <v>70</v>
      </c>
      <c r="D86" s="243" t="s">
        <v>455</v>
      </c>
      <c r="E86" s="244" t="s">
        <v>10</v>
      </c>
      <c r="F86" s="245" t="s">
        <v>457</v>
      </c>
      <c r="G86" s="43"/>
      <c r="H86" s="486">
        <f>SUM(H87)</f>
        <v>498770</v>
      </c>
    </row>
    <row r="87" spans="1:8" ht="31.5" customHeight="1" x14ac:dyDescent="0.25">
      <c r="A87" s="90" t="s">
        <v>633</v>
      </c>
      <c r="B87" s="2" t="s">
        <v>10</v>
      </c>
      <c r="C87" s="2" t="s">
        <v>70</v>
      </c>
      <c r="D87" s="243" t="s">
        <v>455</v>
      </c>
      <c r="E87" s="244" t="s">
        <v>10</v>
      </c>
      <c r="F87" s="245" t="s">
        <v>457</v>
      </c>
      <c r="G87" s="2" t="s">
        <v>16</v>
      </c>
      <c r="H87" s="488">
        <f>SUM(прил9!I294)</f>
        <v>498770</v>
      </c>
    </row>
    <row r="88" spans="1:8" s="36" customFormat="1" ht="64.5" customHeight="1" x14ac:dyDescent="0.25">
      <c r="A88" s="75" t="s">
        <v>138</v>
      </c>
      <c r="B88" s="27" t="s">
        <v>10</v>
      </c>
      <c r="C88" s="27" t="s">
        <v>70</v>
      </c>
      <c r="D88" s="240" t="s">
        <v>214</v>
      </c>
      <c r="E88" s="241" t="s">
        <v>451</v>
      </c>
      <c r="F88" s="242" t="s">
        <v>452</v>
      </c>
      <c r="G88" s="27"/>
      <c r="H88" s="485">
        <f>SUM(H89)</f>
        <v>26000</v>
      </c>
    </row>
    <row r="89" spans="1:8" s="36" customFormat="1" ht="94.5" customHeight="1" x14ac:dyDescent="0.25">
      <c r="A89" s="76" t="s">
        <v>154</v>
      </c>
      <c r="B89" s="2" t="s">
        <v>10</v>
      </c>
      <c r="C89" s="2" t="s">
        <v>70</v>
      </c>
      <c r="D89" s="243" t="s">
        <v>216</v>
      </c>
      <c r="E89" s="244" t="s">
        <v>451</v>
      </c>
      <c r="F89" s="245" t="s">
        <v>452</v>
      </c>
      <c r="G89" s="2"/>
      <c r="H89" s="486">
        <f>SUM(H90)</f>
        <v>26000</v>
      </c>
    </row>
    <row r="90" spans="1:8" s="36" customFormat="1" ht="48.75" customHeight="1" x14ac:dyDescent="0.25">
      <c r="A90" s="76" t="s">
        <v>471</v>
      </c>
      <c r="B90" s="2" t="s">
        <v>10</v>
      </c>
      <c r="C90" s="2" t="s">
        <v>70</v>
      </c>
      <c r="D90" s="243" t="s">
        <v>216</v>
      </c>
      <c r="E90" s="244" t="s">
        <v>10</v>
      </c>
      <c r="F90" s="245" t="s">
        <v>452</v>
      </c>
      <c r="G90" s="2"/>
      <c r="H90" s="486">
        <f>SUM(H91)</f>
        <v>26000</v>
      </c>
    </row>
    <row r="91" spans="1:8" s="36" customFormat="1" ht="15.75" customHeight="1" x14ac:dyDescent="0.25">
      <c r="A91" s="3" t="s">
        <v>107</v>
      </c>
      <c r="B91" s="2" t="s">
        <v>10</v>
      </c>
      <c r="C91" s="2" t="s">
        <v>70</v>
      </c>
      <c r="D91" s="243" t="s">
        <v>216</v>
      </c>
      <c r="E91" s="244" t="s">
        <v>10</v>
      </c>
      <c r="F91" s="245" t="s">
        <v>472</v>
      </c>
      <c r="G91" s="2"/>
      <c r="H91" s="486">
        <f>SUM(H92)</f>
        <v>26000</v>
      </c>
    </row>
    <row r="92" spans="1:8" s="36" customFormat="1" ht="33" customHeight="1" x14ac:dyDescent="0.25">
      <c r="A92" s="90" t="s">
        <v>633</v>
      </c>
      <c r="B92" s="2" t="s">
        <v>10</v>
      </c>
      <c r="C92" s="2" t="s">
        <v>70</v>
      </c>
      <c r="D92" s="243" t="s">
        <v>216</v>
      </c>
      <c r="E92" s="244" t="s">
        <v>10</v>
      </c>
      <c r="F92" s="245" t="s">
        <v>472</v>
      </c>
      <c r="G92" s="2" t="s">
        <v>16</v>
      </c>
      <c r="H92" s="487">
        <f>SUM(прил9!I299)</f>
        <v>26000</v>
      </c>
    </row>
    <row r="93" spans="1:8" ht="33" customHeight="1" x14ac:dyDescent="0.25">
      <c r="A93" s="26" t="s">
        <v>130</v>
      </c>
      <c r="B93" s="27" t="s">
        <v>10</v>
      </c>
      <c r="C93" s="27" t="s">
        <v>70</v>
      </c>
      <c r="D93" s="240" t="s">
        <v>226</v>
      </c>
      <c r="E93" s="241" t="s">
        <v>451</v>
      </c>
      <c r="F93" s="242" t="s">
        <v>452</v>
      </c>
      <c r="G93" s="27"/>
      <c r="H93" s="485">
        <f>SUM(H94)</f>
        <v>2471946</v>
      </c>
    </row>
    <row r="94" spans="1:8" ht="63" customHeight="1" x14ac:dyDescent="0.25">
      <c r="A94" s="3" t="s">
        <v>131</v>
      </c>
      <c r="B94" s="2" t="s">
        <v>10</v>
      </c>
      <c r="C94" s="2" t="s">
        <v>70</v>
      </c>
      <c r="D94" s="243" t="s">
        <v>227</v>
      </c>
      <c r="E94" s="244" t="s">
        <v>451</v>
      </c>
      <c r="F94" s="245" t="s">
        <v>452</v>
      </c>
      <c r="G94" s="2"/>
      <c r="H94" s="486">
        <f>SUM(H95)</f>
        <v>2471946</v>
      </c>
    </row>
    <row r="95" spans="1:8" ht="63" customHeight="1" x14ac:dyDescent="0.25">
      <c r="A95" s="3" t="s">
        <v>473</v>
      </c>
      <c r="B95" s="2" t="s">
        <v>10</v>
      </c>
      <c r="C95" s="2" t="s">
        <v>70</v>
      </c>
      <c r="D95" s="243" t="s">
        <v>227</v>
      </c>
      <c r="E95" s="244" t="s">
        <v>10</v>
      </c>
      <c r="F95" s="245" t="s">
        <v>452</v>
      </c>
      <c r="G95" s="2"/>
      <c r="H95" s="486">
        <f>SUM(H96)</f>
        <v>2471946</v>
      </c>
    </row>
    <row r="96" spans="1:8" ht="30" customHeight="1" x14ac:dyDescent="0.25">
      <c r="A96" s="3" t="s">
        <v>81</v>
      </c>
      <c r="B96" s="2" t="s">
        <v>10</v>
      </c>
      <c r="C96" s="2" t="s">
        <v>70</v>
      </c>
      <c r="D96" s="243" t="s">
        <v>227</v>
      </c>
      <c r="E96" s="244" t="s">
        <v>10</v>
      </c>
      <c r="F96" s="245" t="s">
        <v>456</v>
      </c>
      <c r="G96" s="2"/>
      <c r="H96" s="486">
        <f>SUM(H97:H98)</f>
        <v>2471946</v>
      </c>
    </row>
    <row r="97" spans="1:9" ht="47.25" customHeight="1" x14ac:dyDescent="0.25">
      <c r="A97" s="85" t="s">
        <v>82</v>
      </c>
      <c r="B97" s="2" t="s">
        <v>10</v>
      </c>
      <c r="C97" s="2" t="s">
        <v>70</v>
      </c>
      <c r="D97" s="243" t="s">
        <v>227</v>
      </c>
      <c r="E97" s="244" t="s">
        <v>10</v>
      </c>
      <c r="F97" s="245" t="s">
        <v>456</v>
      </c>
      <c r="G97" s="2" t="s">
        <v>13</v>
      </c>
      <c r="H97" s="487">
        <f>SUM(прил9!I304)</f>
        <v>2468646</v>
      </c>
    </row>
    <row r="98" spans="1:9" ht="18" customHeight="1" x14ac:dyDescent="0.25">
      <c r="A98" s="3" t="s">
        <v>18</v>
      </c>
      <c r="B98" s="2" t="s">
        <v>10</v>
      </c>
      <c r="C98" s="2" t="s">
        <v>70</v>
      </c>
      <c r="D98" s="243" t="s">
        <v>227</v>
      </c>
      <c r="E98" s="244" t="s">
        <v>10</v>
      </c>
      <c r="F98" s="245" t="s">
        <v>456</v>
      </c>
      <c r="G98" s="2" t="s">
        <v>17</v>
      </c>
      <c r="H98" s="487">
        <f>SUM(прил9!I305)</f>
        <v>3300</v>
      </c>
    </row>
    <row r="99" spans="1:9" ht="18" hidden="1" customHeight="1" x14ac:dyDescent="0.25">
      <c r="A99" s="87" t="s">
        <v>788</v>
      </c>
      <c r="B99" s="22" t="s">
        <v>10</v>
      </c>
      <c r="C99" s="55" t="s">
        <v>29</v>
      </c>
      <c r="D99" s="264"/>
      <c r="E99" s="265"/>
      <c r="F99" s="460"/>
      <c r="G99" s="22"/>
      <c r="H99" s="492">
        <f>SUM(H100)</f>
        <v>0</v>
      </c>
    </row>
    <row r="100" spans="1:9" ht="18" hidden="1" customHeight="1" x14ac:dyDescent="0.25">
      <c r="A100" s="75" t="s">
        <v>191</v>
      </c>
      <c r="B100" s="27" t="s">
        <v>10</v>
      </c>
      <c r="C100" s="41" t="s">
        <v>29</v>
      </c>
      <c r="D100" s="246" t="s">
        <v>210</v>
      </c>
      <c r="E100" s="247" t="s">
        <v>451</v>
      </c>
      <c r="F100" s="459" t="s">
        <v>452</v>
      </c>
      <c r="G100" s="27"/>
      <c r="H100" s="485">
        <f>SUM(H101)</f>
        <v>0</v>
      </c>
    </row>
    <row r="101" spans="1:9" ht="18" hidden="1" customHeight="1" x14ac:dyDescent="0.25">
      <c r="A101" s="88" t="s">
        <v>635</v>
      </c>
      <c r="B101" s="2" t="s">
        <v>10</v>
      </c>
      <c r="C101" s="8" t="s">
        <v>29</v>
      </c>
      <c r="D101" s="261" t="s">
        <v>637</v>
      </c>
      <c r="E101" s="262" t="s">
        <v>451</v>
      </c>
      <c r="F101" s="415" t="s">
        <v>452</v>
      </c>
      <c r="G101" s="2"/>
      <c r="H101" s="486">
        <f>SUM(H102)</f>
        <v>0</v>
      </c>
    </row>
    <row r="102" spans="1:9" ht="18" hidden="1" customHeight="1" x14ac:dyDescent="0.25">
      <c r="A102" s="3" t="s">
        <v>636</v>
      </c>
      <c r="B102" s="2" t="s">
        <v>10</v>
      </c>
      <c r="C102" s="8" t="s">
        <v>29</v>
      </c>
      <c r="D102" s="261" t="s">
        <v>637</v>
      </c>
      <c r="E102" s="262" t="s">
        <v>451</v>
      </c>
      <c r="F102" s="415" t="s">
        <v>634</v>
      </c>
      <c r="G102" s="2"/>
      <c r="H102" s="486">
        <f>SUM(H103)</f>
        <v>0</v>
      </c>
    </row>
    <row r="103" spans="1:9" ht="18" hidden="1" customHeight="1" x14ac:dyDescent="0.25">
      <c r="A103" s="90" t="s">
        <v>633</v>
      </c>
      <c r="B103" s="2" t="s">
        <v>10</v>
      </c>
      <c r="C103" s="8" t="s">
        <v>29</v>
      </c>
      <c r="D103" s="261" t="s">
        <v>637</v>
      </c>
      <c r="E103" s="262" t="s">
        <v>451</v>
      </c>
      <c r="F103" s="415" t="s">
        <v>634</v>
      </c>
      <c r="G103" s="2" t="s">
        <v>16</v>
      </c>
      <c r="H103" s="487">
        <f>SUM(прил9!I74)</f>
        <v>0</v>
      </c>
    </row>
    <row r="104" spans="1:9" ht="18" customHeight="1" x14ac:dyDescent="0.25">
      <c r="A104" s="87" t="s">
        <v>22</v>
      </c>
      <c r="B104" s="22" t="s">
        <v>10</v>
      </c>
      <c r="C104" s="39">
        <v>11</v>
      </c>
      <c r="D104" s="264"/>
      <c r="E104" s="265"/>
      <c r="F104" s="266"/>
      <c r="G104" s="21"/>
      <c r="H104" s="492">
        <f>SUM(H105)</f>
        <v>500000</v>
      </c>
    </row>
    <row r="105" spans="1:9" ht="16.5" customHeight="1" x14ac:dyDescent="0.25">
      <c r="A105" s="75" t="s">
        <v>87</v>
      </c>
      <c r="B105" s="27" t="s">
        <v>10</v>
      </c>
      <c r="C105" s="29">
        <v>11</v>
      </c>
      <c r="D105" s="246" t="s">
        <v>205</v>
      </c>
      <c r="E105" s="247" t="s">
        <v>451</v>
      </c>
      <c r="F105" s="248" t="s">
        <v>452</v>
      </c>
      <c r="G105" s="27"/>
      <c r="H105" s="485">
        <f>SUM(H106)</f>
        <v>500000</v>
      </c>
    </row>
    <row r="106" spans="1:9" ht="15" customHeight="1" x14ac:dyDescent="0.25">
      <c r="A106" s="88" t="s">
        <v>88</v>
      </c>
      <c r="B106" s="2" t="s">
        <v>10</v>
      </c>
      <c r="C106" s="400">
        <v>11</v>
      </c>
      <c r="D106" s="261" t="s">
        <v>206</v>
      </c>
      <c r="E106" s="262" t="s">
        <v>451</v>
      </c>
      <c r="F106" s="263" t="s">
        <v>452</v>
      </c>
      <c r="G106" s="2"/>
      <c r="H106" s="486">
        <f>SUM(H107)</f>
        <v>500000</v>
      </c>
    </row>
    <row r="107" spans="1:9" ht="16.5" customHeight="1" x14ac:dyDescent="0.25">
      <c r="A107" s="3" t="s">
        <v>108</v>
      </c>
      <c r="B107" s="2" t="s">
        <v>10</v>
      </c>
      <c r="C107" s="400">
        <v>11</v>
      </c>
      <c r="D107" s="261" t="s">
        <v>206</v>
      </c>
      <c r="E107" s="262" t="s">
        <v>451</v>
      </c>
      <c r="F107" s="263" t="s">
        <v>474</v>
      </c>
      <c r="G107" s="2"/>
      <c r="H107" s="486">
        <f>SUM(H108)</f>
        <v>500000</v>
      </c>
    </row>
    <row r="108" spans="1:9" ht="17.25" customHeight="1" x14ac:dyDescent="0.25">
      <c r="A108" s="3" t="s">
        <v>18</v>
      </c>
      <c r="B108" s="2" t="s">
        <v>10</v>
      </c>
      <c r="C108" s="400">
        <v>11</v>
      </c>
      <c r="D108" s="261" t="s">
        <v>206</v>
      </c>
      <c r="E108" s="262" t="s">
        <v>451</v>
      </c>
      <c r="F108" s="263" t="s">
        <v>474</v>
      </c>
      <c r="G108" s="2" t="s">
        <v>17</v>
      </c>
      <c r="H108" s="487">
        <f>SUM(прил9!I79)</f>
        <v>500000</v>
      </c>
    </row>
    <row r="109" spans="1:9" ht="15.75" x14ac:dyDescent="0.25">
      <c r="A109" s="87" t="s">
        <v>23</v>
      </c>
      <c r="B109" s="22" t="s">
        <v>10</v>
      </c>
      <c r="C109" s="39">
        <v>13</v>
      </c>
      <c r="D109" s="264"/>
      <c r="E109" s="265"/>
      <c r="F109" s="266"/>
      <c r="G109" s="21"/>
      <c r="H109" s="492">
        <f>SUM(H115+H120+H125+H144+H151+H166+H110+H134+H139+H162)</f>
        <v>13344382</v>
      </c>
    </row>
    <row r="110" spans="1:9" ht="33.75" customHeight="1" x14ac:dyDescent="0.25">
      <c r="A110" s="26" t="s">
        <v>160</v>
      </c>
      <c r="B110" s="27" t="s">
        <v>10</v>
      </c>
      <c r="C110" s="29">
        <v>13</v>
      </c>
      <c r="D110" s="240" t="s">
        <v>241</v>
      </c>
      <c r="E110" s="241" t="s">
        <v>451</v>
      </c>
      <c r="F110" s="242" t="s">
        <v>452</v>
      </c>
      <c r="G110" s="30"/>
      <c r="H110" s="485">
        <f>SUM(H111)</f>
        <v>51136</v>
      </c>
    </row>
    <row r="111" spans="1:9" ht="31.5" customHeight="1" x14ac:dyDescent="0.25">
      <c r="A111" s="3" t="s">
        <v>168</v>
      </c>
      <c r="B111" s="2" t="s">
        <v>10</v>
      </c>
      <c r="C111" s="2">
        <v>13</v>
      </c>
      <c r="D111" s="243" t="s">
        <v>541</v>
      </c>
      <c r="E111" s="244" t="s">
        <v>451</v>
      </c>
      <c r="F111" s="245" t="s">
        <v>452</v>
      </c>
      <c r="G111" s="2"/>
      <c r="H111" s="486">
        <f>SUM(H112)</f>
        <v>51136</v>
      </c>
    </row>
    <row r="112" spans="1:9" ht="15" customHeight="1" x14ac:dyDescent="0.25">
      <c r="A112" s="69" t="s">
        <v>709</v>
      </c>
      <c r="B112" s="2" t="s">
        <v>10</v>
      </c>
      <c r="C112" s="2">
        <v>13</v>
      </c>
      <c r="D112" s="243" t="s">
        <v>245</v>
      </c>
      <c r="E112" s="244" t="s">
        <v>12</v>
      </c>
      <c r="F112" s="245" t="s">
        <v>452</v>
      </c>
      <c r="G112" s="2"/>
      <c r="H112" s="486">
        <f>SUM(H113)</f>
        <v>51136</v>
      </c>
      <c r="I112" s="302"/>
    </row>
    <row r="113" spans="1:8" ht="32.25" customHeight="1" x14ac:dyDescent="0.25">
      <c r="A113" s="90" t="s">
        <v>513</v>
      </c>
      <c r="B113" s="2" t="s">
        <v>10</v>
      </c>
      <c r="C113" s="2">
        <v>13</v>
      </c>
      <c r="D113" s="243" t="s">
        <v>245</v>
      </c>
      <c r="E113" s="244" t="s">
        <v>12</v>
      </c>
      <c r="F113" s="263" t="s">
        <v>512</v>
      </c>
      <c r="G113" s="2"/>
      <c r="H113" s="486">
        <f>SUM(H114)</f>
        <v>51136</v>
      </c>
    </row>
    <row r="114" spans="1:8" ht="15.75" customHeight="1" x14ac:dyDescent="0.25">
      <c r="A114" s="91" t="s">
        <v>21</v>
      </c>
      <c r="B114" s="2" t="s">
        <v>10</v>
      </c>
      <c r="C114" s="2">
        <v>13</v>
      </c>
      <c r="D114" s="243" t="s">
        <v>245</v>
      </c>
      <c r="E114" s="244" t="s">
        <v>12</v>
      </c>
      <c r="F114" s="263" t="s">
        <v>512</v>
      </c>
      <c r="G114" s="2" t="s">
        <v>68</v>
      </c>
      <c r="H114" s="488">
        <f>SUM(прил9!I602)</f>
        <v>51136</v>
      </c>
    </row>
    <row r="115" spans="1:8" ht="33.75" customHeight="1" x14ac:dyDescent="0.25">
      <c r="A115" s="75" t="s">
        <v>133</v>
      </c>
      <c r="B115" s="27" t="s">
        <v>10</v>
      </c>
      <c r="C115" s="31">
        <v>13</v>
      </c>
      <c r="D115" s="270" t="s">
        <v>195</v>
      </c>
      <c r="E115" s="271" t="s">
        <v>451</v>
      </c>
      <c r="F115" s="272" t="s">
        <v>452</v>
      </c>
      <c r="G115" s="27"/>
      <c r="H115" s="485">
        <f>SUM(H116)</f>
        <v>124300</v>
      </c>
    </row>
    <row r="116" spans="1:8" ht="48.75" customHeight="1" x14ac:dyDescent="0.25">
      <c r="A116" s="88" t="s">
        <v>132</v>
      </c>
      <c r="B116" s="2" t="s">
        <v>10</v>
      </c>
      <c r="C116" s="6">
        <v>13</v>
      </c>
      <c r="D116" s="258" t="s">
        <v>229</v>
      </c>
      <c r="E116" s="259" t="s">
        <v>451</v>
      </c>
      <c r="F116" s="260" t="s">
        <v>452</v>
      </c>
      <c r="G116" s="2"/>
      <c r="H116" s="486">
        <f>SUM(H117)</f>
        <v>124300</v>
      </c>
    </row>
    <row r="117" spans="1:8" ht="36" customHeight="1" x14ac:dyDescent="0.25">
      <c r="A117" s="88" t="s">
        <v>475</v>
      </c>
      <c r="B117" s="2" t="s">
        <v>10</v>
      </c>
      <c r="C117" s="6">
        <v>13</v>
      </c>
      <c r="D117" s="258" t="s">
        <v>229</v>
      </c>
      <c r="E117" s="259" t="s">
        <v>10</v>
      </c>
      <c r="F117" s="260" t="s">
        <v>452</v>
      </c>
      <c r="G117" s="2"/>
      <c r="H117" s="486">
        <f>SUM(H118)</f>
        <v>124300</v>
      </c>
    </row>
    <row r="118" spans="1:8" ht="31.5" x14ac:dyDescent="0.25">
      <c r="A118" s="3" t="s">
        <v>89</v>
      </c>
      <c r="B118" s="2" t="s">
        <v>10</v>
      </c>
      <c r="C118" s="6">
        <v>13</v>
      </c>
      <c r="D118" s="258" t="s">
        <v>229</v>
      </c>
      <c r="E118" s="259" t="s">
        <v>10</v>
      </c>
      <c r="F118" s="260" t="s">
        <v>476</v>
      </c>
      <c r="G118" s="2"/>
      <c r="H118" s="486">
        <f>SUM(H119)</f>
        <v>124300</v>
      </c>
    </row>
    <row r="119" spans="1:8" ht="31.5" x14ac:dyDescent="0.25">
      <c r="A119" s="90" t="s">
        <v>90</v>
      </c>
      <c r="B119" s="2" t="s">
        <v>10</v>
      </c>
      <c r="C119" s="6">
        <v>13</v>
      </c>
      <c r="D119" s="258" t="s">
        <v>229</v>
      </c>
      <c r="E119" s="259" t="s">
        <v>10</v>
      </c>
      <c r="F119" s="260" t="s">
        <v>476</v>
      </c>
      <c r="G119" s="2" t="s">
        <v>78</v>
      </c>
      <c r="H119" s="487">
        <f>SUM(прил9!I311)</f>
        <v>124300</v>
      </c>
    </row>
    <row r="120" spans="1:8" ht="49.5" customHeight="1" x14ac:dyDescent="0.25">
      <c r="A120" s="26" t="s">
        <v>134</v>
      </c>
      <c r="B120" s="27" t="s">
        <v>10</v>
      </c>
      <c r="C120" s="29">
        <v>13</v>
      </c>
      <c r="D120" s="246" t="s">
        <v>477</v>
      </c>
      <c r="E120" s="247" t="s">
        <v>451</v>
      </c>
      <c r="F120" s="248" t="s">
        <v>452</v>
      </c>
      <c r="G120" s="27"/>
      <c r="H120" s="485">
        <f>SUM(H121)</f>
        <v>3000</v>
      </c>
    </row>
    <row r="121" spans="1:8" ht="63" customHeight="1" x14ac:dyDescent="0.25">
      <c r="A121" s="54" t="s">
        <v>135</v>
      </c>
      <c r="B121" s="2" t="s">
        <v>10</v>
      </c>
      <c r="C121" s="400">
        <v>13</v>
      </c>
      <c r="D121" s="261" t="s">
        <v>207</v>
      </c>
      <c r="E121" s="262" t="s">
        <v>451</v>
      </c>
      <c r="F121" s="263" t="s">
        <v>452</v>
      </c>
      <c r="G121" s="2"/>
      <c r="H121" s="486">
        <f>SUM(H122)</f>
        <v>3000</v>
      </c>
    </row>
    <row r="122" spans="1:8" ht="47.25" customHeight="1" x14ac:dyDescent="0.25">
      <c r="A122" s="54" t="s">
        <v>478</v>
      </c>
      <c r="B122" s="2" t="s">
        <v>10</v>
      </c>
      <c r="C122" s="400">
        <v>13</v>
      </c>
      <c r="D122" s="261" t="s">
        <v>207</v>
      </c>
      <c r="E122" s="262" t="s">
        <v>10</v>
      </c>
      <c r="F122" s="263" t="s">
        <v>452</v>
      </c>
      <c r="G122" s="2"/>
      <c r="H122" s="486">
        <f>SUM(H123)</f>
        <v>3000</v>
      </c>
    </row>
    <row r="123" spans="1:8" ht="17.25" customHeight="1" x14ac:dyDescent="0.25">
      <c r="A123" s="85" t="s">
        <v>480</v>
      </c>
      <c r="B123" s="2" t="s">
        <v>10</v>
      </c>
      <c r="C123" s="400">
        <v>13</v>
      </c>
      <c r="D123" s="261" t="s">
        <v>207</v>
      </c>
      <c r="E123" s="262" t="s">
        <v>10</v>
      </c>
      <c r="F123" s="263" t="s">
        <v>479</v>
      </c>
      <c r="G123" s="2"/>
      <c r="H123" s="486">
        <f>SUM(H124)</f>
        <v>3000</v>
      </c>
    </row>
    <row r="124" spans="1:8" ht="32.25" customHeight="1" x14ac:dyDescent="0.25">
      <c r="A124" s="90" t="s">
        <v>633</v>
      </c>
      <c r="B124" s="2" t="s">
        <v>10</v>
      </c>
      <c r="C124" s="400">
        <v>13</v>
      </c>
      <c r="D124" s="261" t="s">
        <v>207</v>
      </c>
      <c r="E124" s="262" t="s">
        <v>10</v>
      </c>
      <c r="F124" s="263" t="s">
        <v>479</v>
      </c>
      <c r="G124" s="2" t="s">
        <v>16</v>
      </c>
      <c r="H124" s="487">
        <f>SUM(прил9!I85)</f>
        <v>3000</v>
      </c>
    </row>
    <row r="125" spans="1:8" ht="48" customHeight="1" x14ac:dyDescent="0.25">
      <c r="A125" s="75" t="s">
        <v>193</v>
      </c>
      <c r="B125" s="27" t="s">
        <v>10</v>
      </c>
      <c r="C125" s="29">
        <v>13</v>
      </c>
      <c r="D125" s="246" t="s">
        <v>504</v>
      </c>
      <c r="E125" s="247" t="s">
        <v>451</v>
      </c>
      <c r="F125" s="248" t="s">
        <v>452</v>
      </c>
      <c r="G125" s="27"/>
      <c r="H125" s="485">
        <f>SUM(H126+H130)</f>
        <v>153408</v>
      </c>
    </row>
    <row r="126" spans="1:8" ht="79.5" customHeight="1" x14ac:dyDescent="0.25">
      <c r="A126" s="85" t="s">
        <v>251</v>
      </c>
      <c r="B126" s="2" t="s">
        <v>10</v>
      </c>
      <c r="C126" s="400">
        <v>13</v>
      </c>
      <c r="D126" s="261" t="s">
        <v>250</v>
      </c>
      <c r="E126" s="262" t="s">
        <v>451</v>
      </c>
      <c r="F126" s="263" t="s">
        <v>452</v>
      </c>
      <c r="G126" s="2"/>
      <c r="H126" s="486">
        <f>SUM(H127)</f>
        <v>51136</v>
      </c>
    </row>
    <row r="127" spans="1:8" ht="48.75" customHeight="1" x14ac:dyDescent="0.25">
      <c r="A127" s="3" t="s">
        <v>505</v>
      </c>
      <c r="B127" s="2" t="s">
        <v>10</v>
      </c>
      <c r="C127" s="400">
        <v>13</v>
      </c>
      <c r="D127" s="261" t="s">
        <v>250</v>
      </c>
      <c r="E127" s="262" t="s">
        <v>10</v>
      </c>
      <c r="F127" s="263" t="s">
        <v>452</v>
      </c>
      <c r="G127" s="2"/>
      <c r="H127" s="486">
        <f>SUM(H128)</f>
        <v>51136</v>
      </c>
    </row>
    <row r="128" spans="1:8" ht="33.75" customHeight="1" x14ac:dyDescent="0.25">
      <c r="A128" s="90" t="s">
        <v>513</v>
      </c>
      <c r="B128" s="2" t="s">
        <v>10</v>
      </c>
      <c r="C128" s="400">
        <v>13</v>
      </c>
      <c r="D128" s="261" t="s">
        <v>250</v>
      </c>
      <c r="E128" s="262" t="s">
        <v>10</v>
      </c>
      <c r="F128" s="263" t="s">
        <v>512</v>
      </c>
      <c r="G128" s="2"/>
      <c r="H128" s="486">
        <f>SUM(H129)</f>
        <v>51136</v>
      </c>
    </row>
    <row r="129" spans="1:8" ht="18" customHeight="1" x14ac:dyDescent="0.25">
      <c r="A129" s="91" t="s">
        <v>21</v>
      </c>
      <c r="B129" s="2" t="s">
        <v>10</v>
      </c>
      <c r="C129" s="400">
        <v>13</v>
      </c>
      <c r="D129" s="261" t="s">
        <v>250</v>
      </c>
      <c r="E129" s="262" t="s">
        <v>10</v>
      </c>
      <c r="F129" s="263" t="s">
        <v>512</v>
      </c>
      <c r="G129" s="2" t="s">
        <v>68</v>
      </c>
      <c r="H129" s="487">
        <f>SUM(прил9!I90)</f>
        <v>51136</v>
      </c>
    </row>
    <row r="130" spans="1:8" ht="48.75" customHeight="1" x14ac:dyDescent="0.25">
      <c r="A130" s="85" t="s">
        <v>194</v>
      </c>
      <c r="B130" s="2" t="s">
        <v>10</v>
      </c>
      <c r="C130" s="400">
        <v>13</v>
      </c>
      <c r="D130" s="261" t="s">
        <v>224</v>
      </c>
      <c r="E130" s="262" t="s">
        <v>451</v>
      </c>
      <c r="F130" s="263" t="s">
        <v>452</v>
      </c>
      <c r="G130" s="2"/>
      <c r="H130" s="486">
        <f>SUM(H131)</f>
        <v>102272</v>
      </c>
    </row>
    <row r="131" spans="1:8" ht="32.25" customHeight="1" x14ac:dyDescent="0.25">
      <c r="A131" s="3" t="s">
        <v>514</v>
      </c>
      <c r="B131" s="2" t="s">
        <v>10</v>
      </c>
      <c r="C131" s="400">
        <v>13</v>
      </c>
      <c r="D131" s="261" t="s">
        <v>224</v>
      </c>
      <c r="E131" s="262" t="s">
        <v>10</v>
      </c>
      <c r="F131" s="263" t="s">
        <v>452</v>
      </c>
      <c r="G131" s="2"/>
      <c r="H131" s="486">
        <f>SUM(H132)</f>
        <v>102272</v>
      </c>
    </row>
    <row r="132" spans="1:8" ht="32.25" customHeight="1" x14ac:dyDescent="0.25">
      <c r="A132" s="90" t="s">
        <v>513</v>
      </c>
      <c r="B132" s="2" t="s">
        <v>10</v>
      </c>
      <c r="C132" s="400">
        <v>13</v>
      </c>
      <c r="D132" s="261" t="s">
        <v>224</v>
      </c>
      <c r="E132" s="262" t="s">
        <v>10</v>
      </c>
      <c r="F132" s="263" t="s">
        <v>512</v>
      </c>
      <c r="G132" s="2"/>
      <c r="H132" s="486">
        <f>SUM(H133)</f>
        <v>102272</v>
      </c>
    </row>
    <row r="133" spans="1:8" ht="17.25" customHeight="1" x14ac:dyDescent="0.25">
      <c r="A133" s="91" t="s">
        <v>21</v>
      </c>
      <c r="B133" s="2" t="s">
        <v>10</v>
      </c>
      <c r="C133" s="400">
        <v>13</v>
      </c>
      <c r="D133" s="261" t="s">
        <v>224</v>
      </c>
      <c r="E133" s="262" t="s">
        <v>10</v>
      </c>
      <c r="F133" s="263" t="s">
        <v>512</v>
      </c>
      <c r="G133" s="2" t="s">
        <v>68</v>
      </c>
      <c r="H133" s="487">
        <f>SUM(прил9!I94)</f>
        <v>102272</v>
      </c>
    </row>
    <row r="134" spans="1:8" ht="31.5" customHeight="1" x14ac:dyDescent="0.25">
      <c r="A134" s="75" t="s">
        <v>127</v>
      </c>
      <c r="B134" s="27" t="s">
        <v>10</v>
      </c>
      <c r="C134" s="27">
        <v>13</v>
      </c>
      <c r="D134" s="240" t="s">
        <v>463</v>
      </c>
      <c r="E134" s="241" t="s">
        <v>451</v>
      </c>
      <c r="F134" s="242" t="s">
        <v>452</v>
      </c>
      <c r="G134" s="27"/>
      <c r="H134" s="485">
        <f>SUM(H135)</f>
        <v>202000</v>
      </c>
    </row>
    <row r="135" spans="1:8" ht="63" customHeight="1" x14ac:dyDescent="0.25">
      <c r="A135" s="76" t="s">
        <v>585</v>
      </c>
      <c r="B135" s="2" t="s">
        <v>10</v>
      </c>
      <c r="C135" s="2">
        <v>13</v>
      </c>
      <c r="D135" s="243" t="s">
        <v>584</v>
      </c>
      <c r="E135" s="244" t="s">
        <v>451</v>
      </c>
      <c r="F135" s="245" t="s">
        <v>452</v>
      </c>
      <c r="G135" s="2"/>
      <c r="H135" s="486">
        <f>SUM(H136)</f>
        <v>202000</v>
      </c>
    </row>
    <row r="136" spans="1:8" ht="33" customHeight="1" x14ac:dyDescent="0.25">
      <c r="A136" s="76" t="s">
        <v>586</v>
      </c>
      <c r="B136" s="2" t="s">
        <v>10</v>
      </c>
      <c r="C136" s="2">
        <v>13</v>
      </c>
      <c r="D136" s="243" t="s">
        <v>584</v>
      </c>
      <c r="E136" s="244" t="s">
        <v>10</v>
      </c>
      <c r="F136" s="245" t="s">
        <v>452</v>
      </c>
      <c r="G136" s="2"/>
      <c r="H136" s="486">
        <f>SUM(H137)</f>
        <v>202000</v>
      </c>
    </row>
    <row r="137" spans="1:8" ht="17.25" customHeight="1" x14ac:dyDescent="0.25">
      <c r="A137" s="89" t="s">
        <v>588</v>
      </c>
      <c r="B137" s="2" t="s">
        <v>10</v>
      </c>
      <c r="C137" s="2">
        <v>13</v>
      </c>
      <c r="D137" s="243" t="s">
        <v>584</v>
      </c>
      <c r="E137" s="244" t="s">
        <v>10</v>
      </c>
      <c r="F137" s="245" t="s">
        <v>587</v>
      </c>
      <c r="G137" s="2"/>
      <c r="H137" s="486">
        <f>SUM(H138)</f>
        <v>202000</v>
      </c>
    </row>
    <row r="138" spans="1:8" ht="31.5" customHeight="1" x14ac:dyDescent="0.25">
      <c r="A138" s="90" t="s">
        <v>633</v>
      </c>
      <c r="B138" s="2" t="s">
        <v>10</v>
      </c>
      <c r="C138" s="2">
        <v>13</v>
      </c>
      <c r="D138" s="243" t="s">
        <v>584</v>
      </c>
      <c r="E138" s="244" t="s">
        <v>10</v>
      </c>
      <c r="F138" s="245" t="s">
        <v>587</v>
      </c>
      <c r="G138" s="2" t="s">
        <v>16</v>
      </c>
      <c r="H138" s="488">
        <f>SUM(прил9!I99)</f>
        <v>202000</v>
      </c>
    </row>
    <row r="139" spans="1:8" ht="35.25" customHeight="1" x14ac:dyDescent="0.25">
      <c r="A139" s="95" t="s">
        <v>142</v>
      </c>
      <c r="B139" s="27" t="s">
        <v>10</v>
      </c>
      <c r="C139" s="27">
        <v>13</v>
      </c>
      <c r="D139" s="240" t="s">
        <v>488</v>
      </c>
      <c r="E139" s="241" t="s">
        <v>451</v>
      </c>
      <c r="F139" s="242" t="s">
        <v>452</v>
      </c>
      <c r="G139" s="27"/>
      <c r="H139" s="485">
        <f>SUM(H140)</f>
        <v>51136</v>
      </c>
    </row>
    <row r="140" spans="1:8" ht="63.75" customHeight="1" x14ac:dyDescent="0.25">
      <c r="A140" s="76" t="s">
        <v>143</v>
      </c>
      <c r="B140" s="2" t="s">
        <v>10</v>
      </c>
      <c r="C140" s="2">
        <v>13</v>
      </c>
      <c r="D140" s="285" t="s">
        <v>217</v>
      </c>
      <c r="E140" s="286" t="s">
        <v>451</v>
      </c>
      <c r="F140" s="287" t="s">
        <v>452</v>
      </c>
      <c r="G140" s="71"/>
      <c r="H140" s="489">
        <f>SUM(H141)</f>
        <v>51136</v>
      </c>
    </row>
    <row r="141" spans="1:8" ht="48" customHeight="1" x14ac:dyDescent="0.25">
      <c r="A141" s="76" t="s">
        <v>491</v>
      </c>
      <c r="B141" s="2" t="s">
        <v>10</v>
      </c>
      <c r="C141" s="2">
        <v>13</v>
      </c>
      <c r="D141" s="285" t="s">
        <v>217</v>
      </c>
      <c r="E141" s="286" t="s">
        <v>10</v>
      </c>
      <c r="F141" s="287" t="s">
        <v>452</v>
      </c>
      <c r="G141" s="71"/>
      <c r="H141" s="489">
        <f>SUM(H142)</f>
        <v>51136</v>
      </c>
    </row>
    <row r="142" spans="1:8" ht="30.75" customHeight="1" x14ac:dyDescent="0.25">
      <c r="A142" s="69" t="s">
        <v>513</v>
      </c>
      <c r="B142" s="2" t="s">
        <v>10</v>
      </c>
      <c r="C142" s="2">
        <v>13</v>
      </c>
      <c r="D142" s="285" t="s">
        <v>217</v>
      </c>
      <c r="E142" s="286" t="s">
        <v>10</v>
      </c>
      <c r="F142" s="287" t="s">
        <v>512</v>
      </c>
      <c r="G142" s="71"/>
      <c r="H142" s="489">
        <f>SUM(H143)</f>
        <v>51136</v>
      </c>
    </row>
    <row r="143" spans="1:8" ht="17.25" customHeight="1" x14ac:dyDescent="0.25">
      <c r="A143" s="93" t="s">
        <v>21</v>
      </c>
      <c r="B143" s="2" t="s">
        <v>10</v>
      </c>
      <c r="C143" s="2">
        <v>13</v>
      </c>
      <c r="D143" s="285" t="s">
        <v>217</v>
      </c>
      <c r="E143" s="286" t="s">
        <v>10</v>
      </c>
      <c r="F143" s="287" t="s">
        <v>512</v>
      </c>
      <c r="G143" s="71" t="s">
        <v>68</v>
      </c>
      <c r="H143" s="490">
        <f>SUM(прил9!I104)</f>
        <v>51136</v>
      </c>
    </row>
    <row r="144" spans="1:8" ht="31.5" x14ac:dyDescent="0.25">
      <c r="A144" s="75" t="s">
        <v>24</v>
      </c>
      <c r="B144" s="27" t="s">
        <v>10</v>
      </c>
      <c r="C144" s="29">
        <v>13</v>
      </c>
      <c r="D144" s="246" t="s">
        <v>208</v>
      </c>
      <c r="E144" s="247" t="s">
        <v>451</v>
      </c>
      <c r="F144" s="248" t="s">
        <v>452</v>
      </c>
      <c r="G144" s="27"/>
      <c r="H144" s="485">
        <f>SUM(H145)</f>
        <v>4429628</v>
      </c>
    </row>
    <row r="145" spans="1:8" ht="17.25" customHeight="1" x14ac:dyDescent="0.25">
      <c r="A145" s="85" t="s">
        <v>91</v>
      </c>
      <c r="B145" s="2" t="s">
        <v>10</v>
      </c>
      <c r="C145" s="400">
        <v>13</v>
      </c>
      <c r="D145" s="261" t="s">
        <v>209</v>
      </c>
      <c r="E145" s="262" t="s">
        <v>451</v>
      </c>
      <c r="F145" s="263" t="s">
        <v>452</v>
      </c>
      <c r="G145" s="2"/>
      <c r="H145" s="486">
        <f>SUM(H146+H148)</f>
        <v>4429628</v>
      </c>
    </row>
    <row r="146" spans="1:8" ht="16.5" hidden="1" customHeight="1" x14ac:dyDescent="0.25">
      <c r="A146" s="3" t="s">
        <v>108</v>
      </c>
      <c r="B146" s="2" t="s">
        <v>10</v>
      </c>
      <c r="C146" s="400">
        <v>13</v>
      </c>
      <c r="D146" s="261" t="s">
        <v>209</v>
      </c>
      <c r="E146" s="262" t="s">
        <v>451</v>
      </c>
      <c r="F146" s="263" t="s">
        <v>474</v>
      </c>
      <c r="G146" s="2"/>
      <c r="H146" s="486">
        <f>SUM(H147)</f>
        <v>0</v>
      </c>
    </row>
    <row r="147" spans="1:8" ht="31.5" hidden="1" customHeight="1" x14ac:dyDescent="0.25">
      <c r="A147" s="90" t="s">
        <v>633</v>
      </c>
      <c r="B147" s="2" t="s">
        <v>10</v>
      </c>
      <c r="C147" s="400">
        <v>13</v>
      </c>
      <c r="D147" s="261" t="s">
        <v>209</v>
      </c>
      <c r="E147" s="262" t="s">
        <v>451</v>
      </c>
      <c r="F147" s="263" t="s">
        <v>474</v>
      </c>
      <c r="G147" s="2" t="s">
        <v>16</v>
      </c>
      <c r="H147" s="488">
        <f>SUM(прил9!I108)</f>
        <v>0</v>
      </c>
    </row>
    <row r="148" spans="1:8" ht="16.5" customHeight="1" x14ac:dyDescent="0.25">
      <c r="A148" s="3" t="s">
        <v>109</v>
      </c>
      <c r="B148" s="2" t="s">
        <v>10</v>
      </c>
      <c r="C148" s="400">
        <v>13</v>
      </c>
      <c r="D148" s="261" t="s">
        <v>209</v>
      </c>
      <c r="E148" s="262" t="s">
        <v>451</v>
      </c>
      <c r="F148" s="263" t="s">
        <v>481</v>
      </c>
      <c r="G148" s="2"/>
      <c r="H148" s="486">
        <f>SUM(H149:H150)</f>
        <v>4429628</v>
      </c>
    </row>
    <row r="149" spans="1:8" ht="31.5" customHeight="1" x14ac:dyDescent="0.25">
      <c r="A149" s="90" t="s">
        <v>633</v>
      </c>
      <c r="B149" s="2" t="s">
        <v>10</v>
      </c>
      <c r="C149" s="400">
        <v>13</v>
      </c>
      <c r="D149" s="261" t="s">
        <v>209</v>
      </c>
      <c r="E149" s="262" t="s">
        <v>451</v>
      </c>
      <c r="F149" s="263" t="s">
        <v>481</v>
      </c>
      <c r="G149" s="2" t="s">
        <v>16</v>
      </c>
      <c r="H149" s="487">
        <f>SUM(прил9!I110)</f>
        <v>30000</v>
      </c>
    </row>
    <row r="150" spans="1:8" ht="15.75" customHeight="1" x14ac:dyDescent="0.25">
      <c r="A150" s="3" t="s">
        <v>18</v>
      </c>
      <c r="B150" s="2" t="s">
        <v>10</v>
      </c>
      <c r="C150" s="400">
        <v>13</v>
      </c>
      <c r="D150" s="261" t="s">
        <v>209</v>
      </c>
      <c r="E150" s="262" t="s">
        <v>451</v>
      </c>
      <c r="F150" s="263" t="s">
        <v>481</v>
      </c>
      <c r="G150" s="2" t="s">
        <v>17</v>
      </c>
      <c r="H150" s="487">
        <f>SUM(прил9!I315)</f>
        <v>4399628</v>
      </c>
    </row>
    <row r="151" spans="1:8" ht="18.75" customHeight="1" x14ac:dyDescent="0.25">
      <c r="A151" s="75" t="s">
        <v>191</v>
      </c>
      <c r="B151" s="27" t="s">
        <v>10</v>
      </c>
      <c r="C151" s="29">
        <v>13</v>
      </c>
      <c r="D151" s="246" t="s">
        <v>210</v>
      </c>
      <c r="E151" s="247" t="s">
        <v>451</v>
      </c>
      <c r="F151" s="248" t="s">
        <v>452</v>
      </c>
      <c r="G151" s="27"/>
      <c r="H151" s="485">
        <f>SUM(H152)</f>
        <v>1483704</v>
      </c>
    </row>
    <row r="152" spans="1:8" ht="16.5" customHeight="1" x14ac:dyDescent="0.25">
      <c r="A152" s="85" t="s">
        <v>190</v>
      </c>
      <c r="B152" s="2" t="s">
        <v>10</v>
      </c>
      <c r="C152" s="400">
        <v>13</v>
      </c>
      <c r="D152" s="261" t="s">
        <v>211</v>
      </c>
      <c r="E152" s="262" t="s">
        <v>451</v>
      </c>
      <c r="F152" s="263" t="s">
        <v>452</v>
      </c>
      <c r="G152" s="2"/>
      <c r="H152" s="486">
        <f>SUM(H153+H155+H157+H159)</f>
        <v>1483704</v>
      </c>
    </row>
    <row r="153" spans="1:8" ht="47.25" customHeight="1" x14ac:dyDescent="0.25">
      <c r="A153" s="85" t="s">
        <v>920</v>
      </c>
      <c r="B153" s="2" t="s">
        <v>10</v>
      </c>
      <c r="C153" s="400">
        <v>13</v>
      </c>
      <c r="D153" s="261" t="s">
        <v>211</v>
      </c>
      <c r="E153" s="262" t="s">
        <v>451</v>
      </c>
      <c r="F153" s="415">
        <v>12712</v>
      </c>
      <c r="G153" s="2"/>
      <c r="H153" s="486">
        <f>SUM(H154)</f>
        <v>29600</v>
      </c>
    </row>
    <row r="154" spans="1:8" ht="48.75" customHeight="1" x14ac:dyDescent="0.25">
      <c r="A154" s="85" t="s">
        <v>82</v>
      </c>
      <c r="B154" s="2" t="s">
        <v>10</v>
      </c>
      <c r="C154" s="400">
        <v>13</v>
      </c>
      <c r="D154" s="261" t="s">
        <v>211</v>
      </c>
      <c r="E154" s="262" t="s">
        <v>451</v>
      </c>
      <c r="F154" s="415">
        <v>12712</v>
      </c>
      <c r="G154" s="2" t="s">
        <v>13</v>
      </c>
      <c r="H154" s="488">
        <f>SUM(прил9!I114)</f>
        <v>29600</v>
      </c>
    </row>
    <row r="155" spans="1:8" ht="16.5" customHeight="1" x14ac:dyDescent="0.25">
      <c r="A155" s="3" t="s">
        <v>192</v>
      </c>
      <c r="B155" s="2" t="s">
        <v>10</v>
      </c>
      <c r="C155" s="400">
        <v>13</v>
      </c>
      <c r="D155" s="261" t="s">
        <v>211</v>
      </c>
      <c r="E155" s="262" t="s">
        <v>451</v>
      </c>
      <c r="F155" s="263" t="s">
        <v>482</v>
      </c>
      <c r="G155" s="2"/>
      <c r="H155" s="486">
        <f>SUM(H156)</f>
        <v>90000</v>
      </c>
    </row>
    <row r="156" spans="1:8" ht="31.5" customHeight="1" x14ac:dyDescent="0.25">
      <c r="A156" s="409" t="s">
        <v>633</v>
      </c>
      <c r="B156" s="2" t="s">
        <v>10</v>
      </c>
      <c r="C156" s="400">
        <v>13</v>
      </c>
      <c r="D156" s="261" t="s">
        <v>211</v>
      </c>
      <c r="E156" s="262" t="s">
        <v>451</v>
      </c>
      <c r="F156" s="263" t="s">
        <v>482</v>
      </c>
      <c r="G156" s="2" t="s">
        <v>16</v>
      </c>
      <c r="H156" s="487">
        <f>SUM(прил9!I116)</f>
        <v>90000</v>
      </c>
    </row>
    <row r="157" spans="1:8" ht="32.25" customHeight="1" x14ac:dyDescent="0.25">
      <c r="A157" s="7" t="s">
        <v>624</v>
      </c>
      <c r="B157" s="2" t="s">
        <v>10</v>
      </c>
      <c r="C157" s="400">
        <v>13</v>
      </c>
      <c r="D157" s="261" t="s">
        <v>211</v>
      </c>
      <c r="E157" s="262" t="s">
        <v>451</v>
      </c>
      <c r="F157" s="263" t="s">
        <v>512</v>
      </c>
      <c r="G157" s="2"/>
      <c r="H157" s="486">
        <f>SUM(H158)</f>
        <v>60000</v>
      </c>
    </row>
    <row r="158" spans="1:8" ht="48.75" customHeight="1" x14ac:dyDescent="0.25">
      <c r="A158" s="7" t="s">
        <v>82</v>
      </c>
      <c r="B158" s="2" t="s">
        <v>10</v>
      </c>
      <c r="C158" s="400">
        <v>13</v>
      </c>
      <c r="D158" s="261" t="s">
        <v>211</v>
      </c>
      <c r="E158" s="262" t="s">
        <v>451</v>
      </c>
      <c r="F158" s="263" t="s">
        <v>512</v>
      </c>
      <c r="G158" s="2" t="s">
        <v>13</v>
      </c>
      <c r="H158" s="487">
        <f>SUM(прил9!I118)</f>
        <v>60000</v>
      </c>
    </row>
    <row r="159" spans="1:8" ht="34.5" customHeight="1" x14ac:dyDescent="0.25">
      <c r="A159" s="91" t="s">
        <v>867</v>
      </c>
      <c r="B159" s="2" t="s">
        <v>10</v>
      </c>
      <c r="C159" s="400">
        <v>13</v>
      </c>
      <c r="D159" s="261" t="s">
        <v>211</v>
      </c>
      <c r="E159" s="262" t="s">
        <v>451</v>
      </c>
      <c r="F159" s="263" t="s">
        <v>483</v>
      </c>
      <c r="G159" s="2"/>
      <c r="H159" s="486">
        <f>SUM(H160:H161)</f>
        <v>1304104</v>
      </c>
    </row>
    <row r="160" spans="1:8" ht="47.25" customHeight="1" x14ac:dyDescent="0.25">
      <c r="A160" s="85" t="s">
        <v>82</v>
      </c>
      <c r="B160" s="2" t="s">
        <v>10</v>
      </c>
      <c r="C160" s="400">
        <v>13</v>
      </c>
      <c r="D160" s="261" t="s">
        <v>211</v>
      </c>
      <c r="E160" s="262" t="s">
        <v>451</v>
      </c>
      <c r="F160" s="263" t="s">
        <v>483</v>
      </c>
      <c r="G160" s="2" t="s">
        <v>13</v>
      </c>
      <c r="H160" s="487">
        <f>SUM(прил9!I120)</f>
        <v>882000</v>
      </c>
    </row>
    <row r="161" spans="1:8" ht="33" customHeight="1" x14ac:dyDescent="0.25">
      <c r="A161" s="90" t="s">
        <v>633</v>
      </c>
      <c r="B161" s="2" t="s">
        <v>10</v>
      </c>
      <c r="C161" s="400">
        <v>13</v>
      </c>
      <c r="D161" s="261" t="s">
        <v>211</v>
      </c>
      <c r="E161" s="262" t="s">
        <v>451</v>
      </c>
      <c r="F161" s="263" t="s">
        <v>483</v>
      </c>
      <c r="G161" s="2" t="s">
        <v>16</v>
      </c>
      <c r="H161" s="487">
        <f>SUM(прил9!I121)</f>
        <v>422104</v>
      </c>
    </row>
    <row r="162" spans="1:8" ht="18" customHeight="1" x14ac:dyDescent="0.25">
      <c r="A162" s="26" t="s">
        <v>87</v>
      </c>
      <c r="B162" s="27" t="s">
        <v>10</v>
      </c>
      <c r="C162" s="29">
        <v>13</v>
      </c>
      <c r="D162" s="252" t="s">
        <v>205</v>
      </c>
      <c r="E162" s="253" t="s">
        <v>451</v>
      </c>
      <c r="F162" s="254" t="s">
        <v>452</v>
      </c>
      <c r="G162" s="27"/>
      <c r="H162" s="485">
        <f>SUM(H163)</f>
        <v>100000</v>
      </c>
    </row>
    <row r="163" spans="1:8" ht="18" customHeight="1" x14ac:dyDescent="0.25">
      <c r="A163" s="91" t="s">
        <v>88</v>
      </c>
      <c r="B163" s="2" t="s">
        <v>10</v>
      </c>
      <c r="C163" s="400">
        <v>13</v>
      </c>
      <c r="D163" s="279" t="s">
        <v>206</v>
      </c>
      <c r="E163" s="262" t="s">
        <v>451</v>
      </c>
      <c r="F163" s="263" t="s">
        <v>452</v>
      </c>
      <c r="G163" s="2"/>
      <c r="H163" s="486">
        <f>SUM(H164)</f>
        <v>100000</v>
      </c>
    </row>
    <row r="164" spans="1:8" ht="18.75" customHeight="1" x14ac:dyDescent="0.25">
      <c r="A164" s="91" t="s">
        <v>644</v>
      </c>
      <c r="B164" s="2" t="s">
        <v>10</v>
      </c>
      <c r="C164" s="400">
        <v>13</v>
      </c>
      <c r="D164" s="279" t="s">
        <v>206</v>
      </c>
      <c r="E164" s="262" t="s">
        <v>451</v>
      </c>
      <c r="F164" s="415">
        <v>10030</v>
      </c>
      <c r="G164" s="2"/>
      <c r="H164" s="486">
        <f>SUM(H165)</f>
        <v>100000</v>
      </c>
    </row>
    <row r="165" spans="1:8" ht="18" customHeight="1" x14ac:dyDescent="0.25">
      <c r="A165" s="61" t="s">
        <v>40</v>
      </c>
      <c r="B165" s="2" t="s">
        <v>10</v>
      </c>
      <c r="C165" s="400">
        <v>13</v>
      </c>
      <c r="D165" s="279" t="s">
        <v>206</v>
      </c>
      <c r="E165" s="262" t="s">
        <v>451</v>
      </c>
      <c r="F165" s="415">
        <v>10030</v>
      </c>
      <c r="G165" s="2" t="s">
        <v>39</v>
      </c>
      <c r="H165" s="487">
        <f>SUM(прил9!I125)</f>
        <v>100000</v>
      </c>
    </row>
    <row r="166" spans="1:8" ht="33" customHeight="1" x14ac:dyDescent="0.25">
      <c r="A166" s="26" t="s">
        <v>136</v>
      </c>
      <c r="B166" s="27" t="s">
        <v>10</v>
      </c>
      <c r="C166" s="29">
        <v>13</v>
      </c>
      <c r="D166" s="246" t="s">
        <v>212</v>
      </c>
      <c r="E166" s="247" t="s">
        <v>451</v>
      </c>
      <c r="F166" s="248" t="s">
        <v>452</v>
      </c>
      <c r="G166" s="27"/>
      <c r="H166" s="485">
        <f>SUM(H167)</f>
        <v>6746070</v>
      </c>
    </row>
    <row r="167" spans="1:8" ht="33" customHeight="1" x14ac:dyDescent="0.25">
      <c r="A167" s="85" t="s">
        <v>137</v>
      </c>
      <c r="B167" s="2" t="s">
        <v>10</v>
      </c>
      <c r="C167" s="400">
        <v>13</v>
      </c>
      <c r="D167" s="261" t="s">
        <v>213</v>
      </c>
      <c r="E167" s="262" t="s">
        <v>451</v>
      </c>
      <c r="F167" s="263" t="s">
        <v>452</v>
      </c>
      <c r="G167" s="2"/>
      <c r="H167" s="486">
        <f>SUM(H168)</f>
        <v>6746070</v>
      </c>
    </row>
    <row r="168" spans="1:8" ht="31.5" x14ac:dyDescent="0.25">
      <c r="A168" s="3" t="s">
        <v>92</v>
      </c>
      <c r="B168" s="2" t="s">
        <v>10</v>
      </c>
      <c r="C168" s="400">
        <v>13</v>
      </c>
      <c r="D168" s="261" t="s">
        <v>213</v>
      </c>
      <c r="E168" s="262" t="s">
        <v>451</v>
      </c>
      <c r="F168" s="263" t="s">
        <v>484</v>
      </c>
      <c r="G168" s="2"/>
      <c r="H168" s="486">
        <f>SUM(H169:H171)</f>
        <v>6746070</v>
      </c>
    </row>
    <row r="169" spans="1:8" ht="46.5" customHeight="1" x14ac:dyDescent="0.25">
      <c r="A169" s="85" t="s">
        <v>82</v>
      </c>
      <c r="B169" s="2" t="s">
        <v>10</v>
      </c>
      <c r="C169" s="400">
        <v>13</v>
      </c>
      <c r="D169" s="261" t="s">
        <v>213</v>
      </c>
      <c r="E169" s="262" t="s">
        <v>451</v>
      </c>
      <c r="F169" s="263" t="s">
        <v>484</v>
      </c>
      <c r="G169" s="2" t="s">
        <v>13</v>
      </c>
      <c r="H169" s="487">
        <f>SUM(прил9!I129)</f>
        <v>3942266</v>
      </c>
    </row>
    <row r="170" spans="1:8" ht="30.75" customHeight="1" x14ac:dyDescent="0.25">
      <c r="A170" s="90" t="s">
        <v>633</v>
      </c>
      <c r="B170" s="2" t="s">
        <v>10</v>
      </c>
      <c r="C170" s="400">
        <v>13</v>
      </c>
      <c r="D170" s="261" t="s">
        <v>213</v>
      </c>
      <c r="E170" s="262" t="s">
        <v>451</v>
      </c>
      <c r="F170" s="263" t="s">
        <v>484</v>
      </c>
      <c r="G170" s="2" t="s">
        <v>16</v>
      </c>
      <c r="H170" s="487">
        <f>SUM(прил9!I130)</f>
        <v>2708561</v>
      </c>
    </row>
    <row r="171" spans="1:8" ht="15.75" customHeight="1" x14ac:dyDescent="0.25">
      <c r="A171" s="3" t="s">
        <v>18</v>
      </c>
      <c r="B171" s="2" t="s">
        <v>10</v>
      </c>
      <c r="C171" s="400">
        <v>13</v>
      </c>
      <c r="D171" s="261" t="s">
        <v>213</v>
      </c>
      <c r="E171" s="262" t="s">
        <v>451</v>
      </c>
      <c r="F171" s="263" t="s">
        <v>484</v>
      </c>
      <c r="G171" s="2" t="s">
        <v>17</v>
      </c>
      <c r="H171" s="487">
        <f>SUM(прил9!I131)</f>
        <v>95243</v>
      </c>
    </row>
    <row r="172" spans="1:8" ht="33" customHeight="1" x14ac:dyDescent="0.25">
      <c r="A172" s="74" t="s">
        <v>73</v>
      </c>
      <c r="B172" s="15" t="s">
        <v>15</v>
      </c>
      <c r="C172" s="38"/>
      <c r="D172" s="273"/>
      <c r="E172" s="274"/>
      <c r="F172" s="275"/>
      <c r="G172" s="14"/>
      <c r="H172" s="534">
        <f>SUM(H173)</f>
        <v>2157759</v>
      </c>
    </row>
    <row r="173" spans="1:8" ht="33.75" customHeight="1" x14ac:dyDescent="0.25">
      <c r="A173" s="87" t="s">
        <v>74</v>
      </c>
      <c r="B173" s="22" t="s">
        <v>15</v>
      </c>
      <c r="C173" s="55" t="s">
        <v>32</v>
      </c>
      <c r="D173" s="276"/>
      <c r="E173" s="277"/>
      <c r="F173" s="278"/>
      <c r="G173" s="21"/>
      <c r="H173" s="492">
        <f>SUM(H174)</f>
        <v>2157759</v>
      </c>
    </row>
    <row r="174" spans="1:8" ht="65.25" customHeight="1" x14ac:dyDescent="0.25">
      <c r="A174" s="75" t="s">
        <v>138</v>
      </c>
      <c r="B174" s="27" t="s">
        <v>15</v>
      </c>
      <c r="C174" s="41" t="s">
        <v>32</v>
      </c>
      <c r="D174" s="252" t="s">
        <v>214</v>
      </c>
      <c r="E174" s="253" t="s">
        <v>451</v>
      </c>
      <c r="F174" s="254" t="s">
        <v>452</v>
      </c>
      <c r="G174" s="27"/>
      <c r="H174" s="485">
        <f>SUM(H175+H181)</f>
        <v>2157759</v>
      </c>
    </row>
    <row r="175" spans="1:8" ht="95.25" customHeight="1" x14ac:dyDescent="0.25">
      <c r="A175" s="76" t="s">
        <v>139</v>
      </c>
      <c r="B175" s="2" t="s">
        <v>15</v>
      </c>
      <c r="C175" s="8" t="s">
        <v>32</v>
      </c>
      <c r="D175" s="279" t="s">
        <v>215</v>
      </c>
      <c r="E175" s="280" t="s">
        <v>451</v>
      </c>
      <c r="F175" s="281" t="s">
        <v>452</v>
      </c>
      <c r="G175" s="2"/>
      <c r="H175" s="486">
        <f>SUM(H176)</f>
        <v>2057759</v>
      </c>
    </row>
    <row r="176" spans="1:8" ht="34.5" customHeight="1" x14ac:dyDescent="0.25">
      <c r="A176" s="76" t="s">
        <v>485</v>
      </c>
      <c r="B176" s="2" t="s">
        <v>15</v>
      </c>
      <c r="C176" s="8" t="s">
        <v>32</v>
      </c>
      <c r="D176" s="279" t="s">
        <v>215</v>
      </c>
      <c r="E176" s="280" t="s">
        <v>10</v>
      </c>
      <c r="F176" s="281" t="s">
        <v>452</v>
      </c>
      <c r="G176" s="2"/>
      <c r="H176" s="486">
        <f>SUM(H177)</f>
        <v>2057759</v>
      </c>
    </row>
    <row r="177" spans="1:8" ht="33" customHeight="1" x14ac:dyDescent="0.25">
      <c r="A177" s="3" t="s">
        <v>92</v>
      </c>
      <c r="B177" s="2" t="s">
        <v>15</v>
      </c>
      <c r="C177" s="8" t="s">
        <v>32</v>
      </c>
      <c r="D177" s="279" t="s">
        <v>215</v>
      </c>
      <c r="E177" s="280" t="s">
        <v>10</v>
      </c>
      <c r="F177" s="281" t="s">
        <v>484</v>
      </c>
      <c r="G177" s="2"/>
      <c r="H177" s="486">
        <f>SUM(H178:H180)</f>
        <v>2057759</v>
      </c>
    </row>
    <row r="178" spans="1:8" ht="46.5" customHeight="1" x14ac:dyDescent="0.25">
      <c r="A178" s="85" t="s">
        <v>82</v>
      </c>
      <c r="B178" s="2" t="s">
        <v>15</v>
      </c>
      <c r="C178" s="8" t="s">
        <v>32</v>
      </c>
      <c r="D178" s="279" t="s">
        <v>215</v>
      </c>
      <c r="E178" s="280" t="s">
        <v>10</v>
      </c>
      <c r="F178" s="281" t="s">
        <v>484</v>
      </c>
      <c r="G178" s="2" t="s">
        <v>13</v>
      </c>
      <c r="H178" s="487">
        <f>SUM(прил9!I142)</f>
        <v>1947359</v>
      </c>
    </row>
    <row r="179" spans="1:8" ht="31.5" customHeight="1" x14ac:dyDescent="0.25">
      <c r="A179" s="90" t="s">
        <v>633</v>
      </c>
      <c r="B179" s="2" t="s">
        <v>15</v>
      </c>
      <c r="C179" s="8" t="s">
        <v>32</v>
      </c>
      <c r="D179" s="279" t="s">
        <v>215</v>
      </c>
      <c r="E179" s="280" t="s">
        <v>10</v>
      </c>
      <c r="F179" s="281" t="s">
        <v>484</v>
      </c>
      <c r="G179" s="2" t="s">
        <v>16</v>
      </c>
      <c r="H179" s="487">
        <f>SUM(прил9!I143)</f>
        <v>108000</v>
      </c>
    </row>
    <row r="180" spans="1:8" ht="17.25" customHeight="1" x14ac:dyDescent="0.25">
      <c r="A180" s="3" t="s">
        <v>18</v>
      </c>
      <c r="B180" s="2" t="s">
        <v>15</v>
      </c>
      <c r="C180" s="8" t="s">
        <v>32</v>
      </c>
      <c r="D180" s="279" t="s">
        <v>215</v>
      </c>
      <c r="E180" s="280" t="s">
        <v>10</v>
      </c>
      <c r="F180" s="281" t="s">
        <v>484</v>
      </c>
      <c r="G180" s="2" t="s">
        <v>17</v>
      </c>
      <c r="H180" s="487">
        <f>SUM(прил9!I144)</f>
        <v>2400</v>
      </c>
    </row>
    <row r="181" spans="1:8" ht="93.75" customHeight="1" x14ac:dyDescent="0.25">
      <c r="A181" s="54" t="s">
        <v>595</v>
      </c>
      <c r="B181" s="2" t="s">
        <v>15</v>
      </c>
      <c r="C181" s="8" t="s">
        <v>32</v>
      </c>
      <c r="D181" s="255" t="s">
        <v>591</v>
      </c>
      <c r="E181" s="256" t="s">
        <v>451</v>
      </c>
      <c r="F181" s="257" t="s">
        <v>452</v>
      </c>
      <c r="G181" s="2"/>
      <c r="H181" s="486">
        <f>SUM(H182)</f>
        <v>100000</v>
      </c>
    </row>
    <row r="182" spans="1:8" ht="46.5" customHeight="1" x14ac:dyDescent="0.25">
      <c r="A182" s="103" t="s">
        <v>593</v>
      </c>
      <c r="B182" s="2" t="s">
        <v>15</v>
      </c>
      <c r="C182" s="8" t="s">
        <v>32</v>
      </c>
      <c r="D182" s="255" t="s">
        <v>591</v>
      </c>
      <c r="E182" s="256" t="s">
        <v>10</v>
      </c>
      <c r="F182" s="257" t="s">
        <v>452</v>
      </c>
      <c r="G182" s="2"/>
      <c r="H182" s="486">
        <f>SUM(H183)</f>
        <v>100000</v>
      </c>
    </row>
    <row r="183" spans="1:8" ht="36.75" customHeight="1" x14ac:dyDescent="0.25">
      <c r="A183" s="103" t="s">
        <v>594</v>
      </c>
      <c r="B183" s="2" t="s">
        <v>15</v>
      </c>
      <c r="C183" s="8" t="s">
        <v>32</v>
      </c>
      <c r="D183" s="255" t="s">
        <v>591</v>
      </c>
      <c r="E183" s="256" t="s">
        <v>10</v>
      </c>
      <c r="F183" s="263" t="s">
        <v>592</v>
      </c>
      <c r="G183" s="2"/>
      <c r="H183" s="486">
        <f>SUM(H184)</f>
        <v>100000</v>
      </c>
    </row>
    <row r="184" spans="1:8" ht="32.25" customHeight="1" x14ac:dyDescent="0.25">
      <c r="A184" s="90" t="s">
        <v>633</v>
      </c>
      <c r="B184" s="2" t="s">
        <v>15</v>
      </c>
      <c r="C184" s="8" t="s">
        <v>32</v>
      </c>
      <c r="D184" s="255" t="s">
        <v>591</v>
      </c>
      <c r="E184" s="256" t="s">
        <v>10</v>
      </c>
      <c r="F184" s="263" t="s">
        <v>592</v>
      </c>
      <c r="G184" s="2" t="s">
        <v>16</v>
      </c>
      <c r="H184" s="487">
        <f>SUM(прил9!I148)</f>
        <v>100000</v>
      </c>
    </row>
    <row r="185" spans="1:8" ht="15.75" x14ac:dyDescent="0.25">
      <c r="A185" s="74" t="s">
        <v>25</v>
      </c>
      <c r="B185" s="15" t="s">
        <v>20</v>
      </c>
      <c r="C185" s="38"/>
      <c r="D185" s="273"/>
      <c r="E185" s="274"/>
      <c r="F185" s="275"/>
      <c r="G185" s="14"/>
      <c r="H185" s="534">
        <f>SUM(H186+H192+H225)</f>
        <v>35819645</v>
      </c>
    </row>
    <row r="186" spans="1:8" ht="15.75" x14ac:dyDescent="0.25">
      <c r="A186" s="87" t="s">
        <v>258</v>
      </c>
      <c r="B186" s="22" t="s">
        <v>20</v>
      </c>
      <c r="C186" s="55" t="s">
        <v>35</v>
      </c>
      <c r="D186" s="276"/>
      <c r="E186" s="277"/>
      <c r="F186" s="278"/>
      <c r="G186" s="21"/>
      <c r="H186" s="492">
        <f>SUM(H187)</f>
        <v>450000</v>
      </c>
    </row>
    <row r="187" spans="1:8" ht="47.25" x14ac:dyDescent="0.25">
      <c r="A187" s="75" t="s">
        <v>142</v>
      </c>
      <c r="B187" s="27" t="s">
        <v>20</v>
      </c>
      <c r="C187" s="29" t="s">
        <v>35</v>
      </c>
      <c r="D187" s="246" t="s">
        <v>488</v>
      </c>
      <c r="E187" s="247" t="s">
        <v>451</v>
      </c>
      <c r="F187" s="248" t="s">
        <v>452</v>
      </c>
      <c r="G187" s="27"/>
      <c r="H187" s="485">
        <f>SUM(H188)</f>
        <v>450000</v>
      </c>
    </row>
    <row r="188" spans="1:8" ht="68.25" customHeight="1" x14ac:dyDescent="0.25">
      <c r="A188" s="76" t="s">
        <v>187</v>
      </c>
      <c r="B188" s="43" t="s">
        <v>20</v>
      </c>
      <c r="C188" s="53" t="s">
        <v>35</v>
      </c>
      <c r="D188" s="249" t="s">
        <v>225</v>
      </c>
      <c r="E188" s="250" t="s">
        <v>451</v>
      </c>
      <c r="F188" s="251" t="s">
        <v>452</v>
      </c>
      <c r="G188" s="43"/>
      <c r="H188" s="486">
        <f>SUM(H189)</f>
        <v>450000</v>
      </c>
    </row>
    <row r="189" spans="1:8" ht="33" customHeight="1" x14ac:dyDescent="0.25">
      <c r="A189" s="76" t="s">
        <v>489</v>
      </c>
      <c r="B189" s="43" t="s">
        <v>20</v>
      </c>
      <c r="C189" s="53" t="s">
        <v>35</v>
      </c>
      <c r="D189" s="249" t="s">
        <v>225</v>
      </c>
      <c r="E189" s="250" t="s">
        <v>10</v>
      </c>
      <c r="F189" s="251" t="s">
        <v>452</v>
      </c>
      <c r="G189" s="43"/>
      <c r="H189" s="486">
        <f>SUM(H190)</f>
        <v>450000</v>
      </c>
    </row>
    <row r="190" spans="1:8" ht="15.75" customHeight="1" x14ac:dyDescent="0.25">
      <c r="A190" s="76" t="s">
        <v>188</v>
      </c>
      <c r="B190" s="43" t="s">
        <v>20</v>
      </c>
      <c r="C190" s="53" t="s">
        <v>35</v>
      </c>
      <c r="D190" s="249" t="s">
        <v>225</v>
      </c>
      <c r="E190" s="250" t="s">
        <v>10</v>
      </c>
      <c r="F190" s="251" t="s">
        <v>490</v>
      </c>
      <c r="G190" s="43"/>
      <c r="H190" s="486">
        <f>SUM(H191)</f>
        <v>450000</v>
      </c>
    </row>
    <row r="191" spans="1:8" ht="15.75" customHeight="1" x14ac:dyDescent="0.25">
      <c r="A191" s="3" t="s">
        <v>18</v>
      </c>
      <c r="B191" s="43" t="s">
        <v>20</v>
      </c>
      <c r="C191" s="53" t="s">
        <v>35</v>
      </c>
      <c r="D191" s="249" t="s">
        <v>225</v>
      </c>
      <c r="E191" s="250" t="s">
        <v>10</v>
      </c>
      <c r="F191" s="251" t="s">
        <v>490</v>
      </c>
      <c r="G191" s="43" t="s">
        <v>17</v>
      </c>
      <c r="H191" s="488">
        <f>SUM(прил9!I155)</f>
        <v>450000</v>
      </c>
    </row>
    <row r="192" spans="1:8" ht="15.75" x14ac:dyDescent="0.25">
      <c r="A192" s="87" t="s">
        <v>141</v>
      </c>
      <c r="B192" s="22" t="s">
        <v>20</v>
      </c>
      <c r="C192" s="39" t="s">
        <v>32</v>
      </c>
      <c r="D192" s="264"/>
      <c r="E192" s="265"/>
      <c r="F192" s="266"/>
      <c r="G192" s="21"/>
      <c r="H192" s="492">
        <f>SUM(H193+H218)</f>
        <v>34551291</v>
      </c>
    </row>
    <row r="193" spans="1:11" ht="47.25" x14ac:dyDescent="0.25">
      <c r="A193" s="75" t="s">
        <v>142</v>
      </c>
      <c r="B193" s="27" t="s">
        <v>20</v>
      </c>
      <c r="C193" s="29" t="s">
        <v>32</v>
      </c>
      <c r="D193" s="246" t="s">
        <v>488</v>
      </c>
      <c r="E193" s="247" t="s">
        <v>451</v>
      </c>
      <c r="F193" s="248" t="s">
        <v>452</v>
      </c>
      <c r="G193" s="27"/>
      <c r="H193" s="485">
        <f>SUM(H194+H212)</f>
        <v>21108092</v>
      </c>
    </row>
    <row r="194" spans="1:11" ht="65.25" customHeight="1" x14ac:dyDescent="0.25">
      <c r="A194" s="76" t="s">
        <v>143</v>
      </c>
      <c r="B194" s="43" t="s">
        <v>20</v>
      </c>
      <c r="C194" s="53" t="s">
        <v>32</v>
      </c>
      <c r="D194" s="249" t="s">
        <v>217</v>
      </c>
      <c r="E194" s="250" t="s">
        <v>451</v>
      </c>
      <c r="F194" s="251" t="s">
        <v>452</v>
      </c>
      <c r="G194" s="43"/>
      <c r="H194" s="486">
        <f>SUM(H195)</f>
        <v>20500545</v>
      </c>
    </row>
    <row r="195" spans="1:11" ht="47.25" customHeight="1" x14ac:dyDescent="0.25">
      <c r="A195" s="76" t="s">
        <v>491</v>
      </c>
      <c r="B195" s="43" t="s">
        <v>20</v>
      </c>
      <c r="C195" s="53" t="s">
        <v>32</v>
      </c>
      <c r="D195" s="249" t="s">
        <v>217</v>
      </c>
      <c r="E195" s="250" t="s">
        <v>10</v>
      </c>
      <c r="F195" s="251" t="s">
        <v>452</v>
      </c>
      <c r="G195" s="43"/>
      <c r="H195" s="486">
        <f>SUM(H202+H204+H206+H208+H210+H196+H199)</f>
        <v>20500545</v>
      </c>
    </row>
    <row r="196" spans="1:11" s="549" customFormat="1" ht="33" customHeight="1" x14ac:dyDescent="0.25">
      <c r="A196" s="76" t="s">
        <v>718</v>
      </c>
      <c r="B196" s="43" t="s">
        <v>20</v>
      </c>
      <c r="C196" s="53" t="s">
        <v>32</v>
      </c>
      <c r="D196" s="249" t="s">
        <v>217</v>
      </c>
      <c r="E196" s="250" t="s">
        <v>10</v>
      </c>
      <c r="F196" s="450">
        <v>13390</v>
      </c>
      <c r="G196" s="43"/>
      <c r="H196" s="552">
        <f>SUM(H197:H198)</f>
        <v>13849845</v>
      </c>
    </row>
    <row r="197" spans="1:11" s="550" customFormat="1" ht="33" customHeight="1" x14ac:dyDescent="0.25">
      <c r="A197" s="76" t="s">
        <v>633</v>
      </c>
      <c r="B197" s="43" t="s">
        <v>20</v>
      </c>
      <c r="C197" s="53" t="s">
        <v>32</v>
      </c>
      <c r="D197" s="249" t="s">
        <v>217</v>
      </c>
      <c r="E197" s="250" t="s">
        <v>10</v>
      </c>
      <c r="F197" s="450">
        <v>13390</v>
      </c>
      <c r="G197" s="43" t="s">
        <v>16</v>
      </c>
      <c r="H197" s="553">
        <f>SUM(прил9!I161)</f>
        <v>5611741</v>
      </c>
    </row>
    <row r="198" spans="1:11" s="549" customFormat="1" ht="31.5" customHeight="1" x14ac:dyDescent="0.25">
      <c r="A198" s="76" t="s">
        <v>186</v>
      </c>
      <c r="B198" s="43" t="s">
        <v>20</v>
      </c>
      <c r="C198" s="53" t="s">
        <v>32</v>
      </c>
      <c r="D198" s="249" t="s">
        <v>217</v>
      </c>
      <c r="E198" s="250" t="s">
        <v>10</v>
      </c>
      <c r="F198" s="450">
        <v>13390</v>
      </c>
      <c r="G198" s="43" t="s">
        <v>181</v>
      </c>
      <c r="H198" s="553">
        <f>SUM(прил9!I162)</f>
        <v>8238104</v>
      </c>
    </row>
    <row r="199" spans="1:11" s="549" customFormat="1" ht="47.25" customHeight="1" x14ac:dyDescent="0.25">
      <c r="A199" s="76" t="s">
        <v>904</v>
      </c>
      <c r="B199" s="43" t="s">
        <v>20</v>
      </c>
      <c r="C199" s="53" t="s">
        <v>32</v>
      </c>
      <c r="D199" s="249" t="s">
        <v>217</v>
      </c>
      <c r="E199" s="250" t="s">
        <v>10</v>
      </c>
      <c r="F199" s="450" t="s">
        <v>905</v>
      </c>
      <c r="G199" s="43"/>
      <c r="H199" s="552">
        <f>SUM(H200:H201)</f>
        <v>139892</v>
      </c>
    </row>
    <row r="200" spans="1:11" s="550" customFormat="1" ht="33" customHeight="1" x14ac:dyDescent="0.25">
      <c r="A200" s="76" t="s">
        <v>633</v>
      </c>
      <c r="B200" s="43" t="s">
        <v>20</v>
      </c>
      <c r="C200" s="53" t="s">
        <v>32</v>
      </c>
      <c r="D200" s="249" t="s">
        <v>217</v>
      </c>
      <c r="E200" s="250" t="s">
        <v>10</v>
      </c>
      <c r="F200" s="450" t="s">
        <v>905</v>
      </c>
      <c r="G200" s="43" t="s">
        <v>16</v>
      </c>
      <c r="H200" s="553">
        <f>SUM(прил9!I164)</f>
        <v>56679</v>
      </c>
    </row>
    <row r="201" spans="1:11" s="549" customFormat="1" ht="31.5" customHeight="1" x14ac:dyDescent="0.25">
      <c r="A201" s="76" t="s">
        <v>186</v>
      </c>
      <c r="B201" s="43" t="s">
        <v>20</v>
      </c>
      <c r="C201" s="53" t="s">
        <v>32</v>
      </c>
      <c r="D201" s="249" t="s">
        <v>217</v>
      </c>
      <c r="E201" s="250" t="s">
        <v>10</v>
      </c>
      <c r="F201" s="450" t="s">
        <v>905</v>
      </c>
      <c r="G201" s="43" t="s">
        <v>181</v>
      </c>
      <c r="H201" s="553">
        <f>SUM(прил9!I165)</f>
        <v>83213</v>
      </c>
    </row>
    <row r="202" spans="1:11" ht="18" customHeight="1" x14ac:dyDescent="0.25">
      <c r="A202" s="543" t="s">
        <v>719</v>
      </c>
      <c r="B202" s="43" t="s">
        <v>20</v>
      </c>
      <c r="C202" s="53" t="s">
        <v>32</v>
      </c>
      <c r="D202" s="249" t="s">
        <v>217</v>
      </c>
      <c r="E202" s="250" t="s">
        <v>10</v>
      </c>
      <c r="F202" s="450">
        <v>13604</v>
      </c>
      <c r="G202" s="43"/>
      <c r="H202" s="486">
        <f>SUM(H203)</f>
        <v>827331</v>
      </c>
    </row>
    <row r="203" spans="1:11" ht="33.75" customHeight="1" x14ac:dyDescent="0.25">
      <c r="A203" s="76" t="s">
        <v>633</v>
      </c>
      <c r="B203" s="43" t="s">
        <v>20</v>
      </c>
      <c r="C203" s="53" t="s">
        <v>32</v>
      </c>
      <c r="D203" s="249" t="s">
        <v>217</v>
      </c>
      <c r="E203" s="250" t="s">
        <v>10</v>
      </c>
      <c r="F203" s="450">
        <v>13604</v>
      </c>
      <c r="G203" s="43" t="s">
        <v>16</v>
      </c>
      <c r="H203" s="488">
        <f>SUM(прил9!I167)</f>
        <v>827331</v>
      </c>
    </row>
    <row r="204" spans="1:11" ht="19.5" customHeight="1" x14ac:dyDescent="0.25">
      <c r="A204" s="76" t="s">
        <v>919</v>
      </c>
      <c r="B204" s="43" t="s">
        <v>20</v>
      </c>
      <c r="C204" s="53" t="s">
        <v>32</v>
      </c>
      <c r="D204" s="249" t="s">
        <v>217</v>
      </c>
      <c r="E204" s="250" t="s">
        <v>10</v>
      </c>
      <c r="F204" s="251" t="s">
        <v>720</v>
      </c>
      <c r="G204" s="43"/>
      <c r="H204" s="486">
        <f>SUM(H205)</f>
        <v>551554</v>
      </c>
    </row>
    <row r="205" spans="1:11" ht="33.75" customHeight="1" x14ac:dyDescent="0.25">
      <c r="A205" s="76" t="s">
        <v>633</v>
      </c>
      <c r="B205" s="43" t="s">
        <v>20</v>
      </c>
      <c r="C205" s="53" t="s">
        <v>32</v>
      </c>
      <c r="D205" s="249" t="s">
        <v>217</v>
      </c>
      <c r="E205" s="250" t="s">
        <v>10</v>
      </c>
      <c r="F205" s="251" t="s">
        <v>720</v>
      </c>
      <c r="G205" s="43" t="s">
        <v>16</v>
      </c>
      <c r="H205" s="488">
        <f>SUM(прил9!I169)</f>
        <v>551554</v>
      </c>
    </row>
    <row r="206" spans="1:11" ht="33.75" customHeight="1" x14ac:dyDescent="0.25">
      <c r="A206" s="76" t="s">
        <v>944</v>
      </c>
      <c r="B206" s="43" t="s">
        <v>20</v>
      </c>
      <c r="C206" s="53" t="s">
        <v>32</v>
      </c>
      <c r="D206" s="249" t="s">
        <v>217</v>
      </c>
      <c r="E206" s="250" t="s">
        <v>10</v>
      </c>
      <c r="F206" s="251" t="s">
        <v>943</v>
      </c>
      <c r="G206" s="43"/>
      <c r="H206" s="486">
        <f>SUM(H207)</f>
        <v>24501</v>
      </c>
      <c r="I206" s="590"/>
      <c r="J206" s="591"/>
      <c r="K206" s="591"/>
    </row>
    <row r="207" spans="1:11" ht="33.75" customHeight="1" x14ac:dyDescent="0.25">
      <c r="A207" s="76" t="s">
        <v>186</v>
      </c>
      <c r="B207" s="43" t="s">
        <v>20</v>
      </c>
      <c r="C207" s="53" t="s">
        <v>32</v>
      </c>
      <c r="D207" s="249" t="s">
        <v>217</v>
      </c>
      <c r="E207" s="250" t="s">
        <v>10</v>
      </c>
      <c r="F207" s="251" t="s">
        <v>943</v>
      </c>
      <c r="G207" s="43" t="s">
        <v>181</v>
      </c>
      <c r="H207" s="488">
        <f>SUM(прил9!I171)</f>
        <v>24501</v>
      </c>
    </row>
    <row r="208" spans="1:11" ht="48" customHeight="1" x14ac:dyDescent="0.25">
      <c r="A208" s="76" t="s">
        <v>492</v>
      </c>
      <c r="B208" s="43" t="s">
        <v>20</v>
      </c>
      <c r="C208" s="53" t="s">
        <v>32</v>
      </c>
      <c r="D208" s="249" t="s">
        <v>217</v>
      </c>
      <c r="E208" s="250" t="s">
        <v>10</v>
      </c>
      <c r="F208" s="251" t="s">
        <v>493</v>
      </c>
      <c r="G208" s="43"/>
      <c r="H208" s="486">
        <f>SUM(H209)</f>
        <v>3737292</v>
      </c>
    </row>
    <row r="209" spans="1:8" ht="19.5" customHeight="1" x14ac:dyDescent="0.25">
      <c r="A209" s="76" t="s">
        <v>21</v>
      </c>
      <c r="B209" s="43" t="s">
        <v>20</v>
      </c>
      <c r="C209" s="53" t="s">
        <v>32</v>
      </c>
      <c r="D209" s="105" t="s">
        <v>217</v>
      </c>
      <c r="E209" s="295" t="s">
        <v>10</v>
      </c>
      <c r="F209" s="296" t="s">
        <v>493</v>
      </c>
      <c r="G209" s="43" t="s">
        <v>68</v>
      </c>
      <c r="H209" s="488">
        <f>SUM(прил9!I173)</f>
        <v>3737292</v>
      </c>
    </row>
    <row r="210" spans="1:8" ht="47.25" x14ac:dyDescent="0.25">
      <c r="A210" s="76" t="s">
        <v>494</v>
      </c>
      <c r="B210" s="43" t="s">
        <v>20</v>
      </c>
      <c r="C210" s="53" t="s">
        <v>32</v>
      </c>
      <c r="D210" s="249" t="s">
        <v>217</v>
      </c>
      <c r="E210" s="250" t="s">
        <v>10</v>
      </c>
      <c r="F210" s="251" t="s">
        <v>495</v>
      </c>
      <c r="G210" s="43"/>
      <c r="H210" s="486">
        <f>SUM(H211)</f>
        <v>1370130</v>
      </c>
    </row>
    <row r="211" spans="1:8" ht="18" customHeight="1" x14ac:dyDescent="0.25">
      <c r="A211" s="76" t="s">
        <v>21</v>
      </c>
      <c r="B211" s="43" t="s">
        <v>20</v>
      </c>
      <c r="C211" s="53" t="s">
        <v>32</v>
      </c>
      <c r="D211" s="249" t="s">
        <v>217</v>
      </c>
      <c r="E211" s="250" t="s">
        <v>10</v>
      </c>
      <c r="F211" s="251" t="s">
        <v>495</v>
      </c>
      <c r="G211" s="43" t="s">
        <v>68</v>
      </c>
      <c r="H211" s="488">
        <f>SUM(прил9!I175)</f>
        <v>1370130</v>
      </c>
    </row>
    <row r="212" spans="1:8" ht="78.75" x14ac:dyDescent="0.25">
      <c r="A212" s="76" t="s">
        <v>256</v>
      </c>
      <c r="B212" s="43" t="s">
        <v>20</v>
      </c>
      <c r="C212" s="123" t="s">
        <v>32</v>
      </c>
      <c r="D212" s="249" t="s">
        <v>254</v>
      </c>
      <c r="E212" s="250" t="s">
        <v>451</v>
      </c>
      <c r="F212" s="251" t="s">
        <v>452</v>
      </c>
      <c r="G212" s="43"/>
      <c r="H212" s="486">
        <f>SUM(H213)</f>
        <v>607547</v>
      </c>
    </row>
    <row r="213" spans="1:8" ht="34.5" customHeight="1" x14ac:dyDescent="0.25">
      <c r="A213" s="76" t="s">
        <v>496</v>
      </c>
      <c r="B213" s="43" t="s">
        <v>20</v>
      </c>
      <c r="C213" s="123" t="s">
        <v>32</v>
      </c>
      <c r="D213" s="249" t="s">
        <v>254</v>
      </c>
      <c r="E213" s="250" t="s">
        <v>10</v>
      </c>
      <c r="F213" s="251" t="s">
        <v>452</v>
      </c>
      <c r="G213" s="43"/>
      <c r="H213" s="486">
        <f>SUM(H214+H216)</f>
        <v>607547</v>
      </c>
    </row>
    <row r="214" spans="1:8" ht="31.5" x14ac:dyDescent="0.25">
      <c r="A214" s="76" t="s">
        <v>255</v>
      </c>
      <c r="B214" s="43" t="s">
        <v>20</v>
      </c>
      <c r="C214" s="123" t="s">
        <v>32</v>
      </c>
      <c r="D214" s="249" t="s">
        <v>254</v>
      </c>
      <c r="E214" s="250" t="s">
        <v>10</v>
      </c>
      <c r="F214" s="251" t="s">
        <v>497</v>
      </c>
      <c r="G214" s="43"/>
      <c r="H214" s="486">
        <f>SUM(H215)</f>
        <v>50880</v>
      </c>
    </row>
    <row r="215" spans="1:8" ht="32.25" customHeight="1" x14ac:dyDescent="0.25">
      <c r="A215" s="90" t="s">
        <v>633</v>
      </c>
      <c r="B215" s="43" t="s">
        <v>20</v>
      </c>
      <c r="C215" s="123" t="s">
        <v>32</v>
      </c>
      <c r="D215" s="249" t="s">
        <v>254</v>
      </c>
      <c r="E215" s="250" t="s">
        <v>10</v>
      </c>
      <c r="F215" s="251" t="s">
        <v>497</v>
      </c>
      <c r="G215" s="43" t="s">
        <v>16</v>
      </c>
      <c r="H215" s="488">
        <f>SUM(прил9!I179)</f>
        <v>50880</v>
      </c>
    </row>
    <row r="216" spans="1:8" ht="16.5" customHeight="1" x14ac:dyDescent="0.25">
      <c r="A216" s="7" t="s">
        <v>872</v>
      </c>
      <c r="B216" s="43" t="s">
        <v>20</v>
      </c>
      <c r="C216" s="123" t="s">
        <v>32</v>
      </c>
      <c r="D216" s="249" t="s">
        <v>254</v>
      </c>
      <c r="E216" s="250" t="s">
        <v>10</v>
      </c>
      <c r="F216" s="251" t="s">
        <v>871</v>
      </c>
      <c r="G216" s="43"/>
      <c r="H216" s="486">
        <f>SUM(H217)</f>
        <v>556667</v>
      </c>
    </row>
    <row r="217" spans="1:8" ht="32.25" customHeight="1" x14ac:dyDescent="0.25">
      <c r="A217" s="7" t="s">
        <v>633</v>
      </c>
      <c r="B217" s="43" t="s">
        <v>20</v>
      </c>
      <c r="C217" s="123" t="s">
        <v>32</v>
      </c>
      <c r="D217" s="249" t="s">
        <v>254</v>
      </c>
      <c r="E217" s="250" t="s">
        <v>10</v>
      </c>
      <c r="F217" s="251" t="s">
        <v>871</v>
      </c>
      <c r="G217" s="43" t="s">
        <v>16</v>
      </c>
      <c r="H217" s="488">
        <f>SUM(прил9!I181)</f>
        <v>556667</v>
      </c>
    </row>
    <row r="218" spans="1:8" ht="32.25" customHeight="1" x14ac:dyDescent="0.25">
      <c r="A218" s="117" t="s">
        <v>184</v>
      </c>
      <c r="B218" s="27" t="s">
        <v>20</v>
      </c>
      <c r="C218" s="122" t="s">
        <v>32</v>
      </c>
      <c r="D218" s="252" t="s">
        <v>222</v>
      </c>
      <c r="E218" s="253" t="s">
        <v>451</v>
      </c>
      <c r="F218" s="254" t="s">
        <v>452</v>
      </c>
      <c r="G218" s="27"/>
      <c r="H218" s="485">
        <f>SUM(H219)</f>
        <v>13443199</v>
      </c>
    </row>
    <row r="219" spans="1:8" ht="50.25" customHeight="1" x14ac:dyDescent="0.25">
      <c r="A219" s="7" t="s">
        <v>185</v>
      </c>
      <c r="B219" s="43" t="s">
        <v>20</v>
      </c>
      <c r="C219" s="123" t="s">
        <v>32</v>
      </c>
      <c r="D219" s="255" t="s">
        <v>223</v>
      </c>
      <c r="E219" s="256" t="s">
        <v>451</v>
      </c>
      <c r="F219" s="257" t="s">
        <v>452</v>
      </c>
      <c r="G219" s="43"/>
      <c r="H219" s="486">
        <f>SUM(H220)</f>
        <v>13443199</v>
      </c>
    </row>
    <row r="220" spans="1:8" ht="51" customHeight="1" x14ac:dyDescent="0.25">
      <c r="A220" s="7" t="s">
        <v>511</v>
      </c>
      <c r="B220" s="43" t="s">
        <v>20</v>
      </c>
      <c r="C220" s="123" t="s">
        <v>32</v>
      </c>
      <c r="D220" s="255" t="s">
        <v>223</v>
      </c>
      <c r="E220" s="256" t="s">
        <v>12</v>
      </c>
      <c r="F220" s="257" t="s">
        <v>452</v>
      </c>
      <c r="G220" s="43"/>
      <c r="H220" s="486">
        <f>SUM(H221+H223)</f>
        <v>13443199</v>
      </c>
    </row>
    <row r="221" spans="1:8" ht="18" customHeight="1" x14ac:dyDescent="0.25">
      <c r="A221" s="7" t="s">
        <v>868</v>
      </c>
      <c r="B221" s="43" t="s">
        <v>20</v>
      </c>
      <c r="C221" s="123" t="s">
        <v>32</v>
      </c>
      <c r="D221" s="255" t="s">
        <v>223</v>
      </c>
      <c r="E221" s="256" t="s">
        <v>12</v>
      </c>
      <c r="F221" s="257" t="s">
        <v>766</v>
      </c>
      <c r="G221" s="43"/>
      <c r="H221" s="486">
        <f>SUM(H222)</f>
        <v>13443199</v>
      </c>
    </row>
    <row r="222" spans="1:8" ht="32.25" customHeight="1" x14ac:dyDescent="0.25">
      <c r="A222" s="7" t="s">
        <v>186</v>
      </c>
      <c r="B222" s="43" t="s">
        <v>20</v>
      </c>
      <c r="C222" s="123" t="s">
        <v>32</v>
      </c>
      <c r="D222" s="255" t="s">
        <v>223</v>
      </c>
      <c r="E222" s="256" t="s">
        <v>12</v>
      </c>
      <c r="F222" s="257" t="s">
        <v>766</v>
      </c>
      <c r="G222" s="43" t="s">
        <v>181</v>
      </c>
      <c r="H222" s="488">
        <f>SUM(прил9!I186)</f>
        <v>13443199</v>
      </c>
    </row>
    <row r="223" spans="1:8" ht="15" hidden="1" customHeight="1" x14ac:dyDescent="0.25">
      <c r="A223" s="7" t="s">
        <v>722</v>
      </c>
      <c r="B223" s="43" t="s">
        <v>20</v>
      </c>
      <c r="C223" s="123" t="s">
        <v>32</v>
      </c>
      <c r="D223" s="255" t="s">
        <v>223</v>
      </c>
      <c r="E223" s="256" t="s">
        <v>12</v>
      </c>
      <c r="F223" s="257" t="s">
        <v>776</v>
      </c>
      <c r="G223" s="43"/>
      <c r="H223" s="486">
        <f>SUM(H224)</f>
        <v>0</v>
      </c>
    </row>
    <row r="224" spans="1:8" ht="32.25" hidden="1" customHeight="1" x14ac:dyDescent="0.25">
      <c r="A224" s="7" t="s">
        <v>186</v>
      </c>
      <c r="B224" s="43" t="s">
        <v>20</v>
      </c>
      <c r="C224" s="123" t="s">
        <v>32</v>
      </c>
      <c r="D224" s="255" t="s">
        <v>223</v>
      </c>
      <c r="E224" s="256" t="s">
        <v>12</v>
      </c>
      <c r="F224" s="257" t="s">
        <v>776</v>
      </c>
      <c r="G224" s="43" t="s">
        <v>181</v>
      </c>
      <c r="H224" s="488">
        <f>SUM(прил9!I188)</f>
        <v>0</v>
      </c>
    </row>
    <row r="225" spans="1:8" ht="15.75" x14ac:dyDescent="0.25">
      <c r="A225" s="87" t="s">
        <v>26</v>
      </c>
      <c r="B225" s="22" t="s">
        <v>20</v>
      </c>
      <c r="C225" s="39">
        <v>12</v>
      </c>
      <c r="D225" s="264"/>
      <c r="E225" s="265"/>
      <c r="F225" s="266"/>
      <c r="G225" s="21"/>
      <c r="H225" s="492">
        <f>SUM(H226,H231,H236,H247)</f>
        <v>818354</v>
      </c>
    </row>
    <row r="226" spans="1:8" ht="47.25" customHeight="1" x14ac:dyDescent="0.25">
      <c r="A226" s="26" t="s">
        <v>134</v>
      </c>
      <c r="B226" s="27" t="s">
        <v>20</v>
      </c>
      <c r="C226" s="29">
        <v>12</v>
      </c>
      <c r="D226" s="246" t="s">
        <v>477</v>
      </c>
      <c r="E226" s="247" t="s">
        <v>451</v>
      </c>
      <c r="F226" s="248" t="s">
        <v>452</v>
      </c>
      <c r="G226" s="27"/>
      <c r="H226" s="485">
        <f>SUM(H227)</f>
        <v>325000</v>
      </c>
    </row>
    <row r="227" spans="1:8" ht="64.5" customHeight="1" x14ac:dyDescent="0.25">
      <c r="A227" s="54" t="s">
        <v>135</v>
      </c>
      <c r="B227" s="2" t="s">
        <v>20</v>
      </c>
      <c r="C227" s="400">
        <v>12</v>
      </c>
      <c r="D227" s="261" t="s">
        <v>207</v>
      </c>
      <c r="E227" s="262" t="s">
        <v>451</v>
      </c>
      <c r="F227" s="263" t="s">
        <v>452</v>
      </c>
      <c r="G227" s="2"/>
      <c r="H227" s="486">
        <f>SUM(H228)</f>
        <v>325000</v>
      </c>
    </row>
    <row r="228" spans="1:8" ht="48.75" customHeight="1" x14ac:dyDescent="0.25">
      <c r="A228" s="54" t="s">
        <v>478</v>
      </c>
      <c r="B228" s="2" t="s">
        <v>20</v>
      </c>
      <c r="C228" s="400">
        <v>12</v>
      </c>
      <c r="D228" s="261" t="s">
        <v>207</v>
      </c>
      <c r="E228" s="262" t="s">
        <v>10</v>
      </c>
      <c r="F228" s="263" t="s">
        <v>452</v>
      </c>
      <c r="G228" s="2"/>
      <c r="H228" s="486">
        <f>SUM(H229)</f>
        <v>325000</v>
      </c>
    </row>
    <row r="229" spans="1:8" ht="16.5" customHeight="1" x14ac:dyDescent="0.25">
      <c r="A229" s="85" t="s">
        <v>480</v>
      </c>
      <c r="B229" s="2" t="s">
        <v>20</v>
      </c>
      <c r="C229" s="400">
        <v>12</v>
      </c>
      <c r="D229" s="261" t="s">
        <v>207</v>
      </c>
      <c r="E229" s="262" t="s">
        <v>10</v>
      </c>
      <c r="F229" s="263" t="s">
        <v>479</v>
      </c>
      <c r="G229" s="2"/>
      <c r="H229" s="486">
        <f>SUM(H230)</f>
        <v>325000</v>
      </c>
    </row>
    <row r="230" spans="1:8" ht="30" customHeight="1" x14ac:dyDescent="0.25">
      <c r="A230" s="90" t="s">
        <v>633</v>
      </c>
      <c r="B230" s="2" t="s">
        <v>20</v>
      </c>
      <c r="C230" s="400">
        <v>12</v>
      </c>
      <c r="D230" s="261" t="s">
        <v>207</v>
      </c>
      <c r="E230" s="262" t="s">
        <v>10</v>
      </c>
      <c r="F230" s="263" t="s">
        <v>479</v>
      </c>
      <c r="G230" s="2" t="s">
        <v>16</v>
      </c>
      <c r="H230" s="487">
        <f>SUM(прил9!I194)</f>
        <v>325000</v>
      </c>
    </row>
    <row r="231" spans="1:8" ht="47.25" x14ac:dyDescent="0.25">
      <c r="A231" s="26" t="s">
        <v>147</v>
      </c>
      <c r="B231" s="27" t="s">
        <v>20</v>
      </c>
      <c r="C231" s="29">
        <v>12</v>
      </c>
      <c r="D231" s="246" t="s">
        <v>498</v>
      </c>
      <c r="E231" s="247" t="s">
        <v>451</v>
      </c>
      <c r="F231" s="248" t="s">
        <v>452</v>
      </c>
      <c r="G231" s="27"/>
      <c r="H231" s="485">
        <f>SUM(H232)</f>
        <v>48000</v>
      </c>
    </row>
    <row r="232" spans="1:8" ht="63.75" customHeight="1" x14ac:dyDescent="0.25">
      <c r="A232" s="297" t="s">
        <v>148</v>
      </c>
      <c r="B232" s="5" t="s">
        <v>20</v>
      </c>
      <c r="C232" s="426">
        <v>12</v>
      </c>
      <c r="D232" s="261" t="s">
        <v>218</v>
      </c>
      <c r="E232" s="262" t="s">
        <v>451</v>
      </c>
      <c r="F232" s="263" t="s">
        <v>452</v>
      </c>
      <c r="G232" s="2"/>
      <c r="H232" s="486">
        <f>SUM(H233)</f>
        <v>48000</v>
      </c>
    </row>
    <row r="233" spans="1:8" ht="32.25" customHeight="1" x14ac:dyDescent="0.25">
      <c r="A233" s="91" t="s">
        <v>499</v>
      </c>
      <c r="B233" s="5" t="s">
        <v>20</v>
      </c>
      <c r="C233" s="426">
        <v>12</v>
      </c>
      <c r="D233" s="261" t="s">
        <v>218</v>
      </c>
      <c r="E233" s="262" t="s">
        <v>10</v>
      </c>
      <c r="F233" s="263" t="s">
        <v>452</v>
      </c>
      <c r="G233" s="294"/>
      <c r="H233" s="486">
        <f>SUM(H234)</f>
        <v>48000</v>
      </c>
    </row>
    <row r="234" spans="1:8" ht="18" customHeight="1" x14ac:dyDescent="0.25">
      <c r="A234" s="3" t="s">
        <v>105</v>
      </c>
      <c r="B234" s="5" t="s">
        <v>20</v>
      </c>
      <c r="C234" s="426">
        <v>12</v>
      </c>
      <c r="D234" s="261" t="s">
        <v>218</v>
      </c>
      <c r="E234" s="262" t="s">
        <v>10</v>
      </c>
      <c r="F234" s="263" t="s">
        <v>500</v>
      </c>
      <c r="G234" s="59"/>
      <c r="H234" s="486">
        <f>SUM(H235)</f>
        <v>48000</v>
      </c>
    </row>
    <row r="235" spans="1:8" ht="30.75" customHeight="1" x14ac:dyDescent="0.25">
      <c r="A235" s="90" t="s">
        <v>633</v>
      </c>
      <c r="B235" s="5" t="s">
        <v>20</v>
      </c>
      <c r="C235" s="426">
        <v>12</v>
      </c>
      <c r="D235" s="261" t="s">
        <v>218</v>
      </c>
      <c r="E235" s="262" t="s">
        <v>10</v>
      </c>
      <c r="F235" s="263" t="s">
        <v>500</v>
      </c>
      <c r="G235" s="59" t="s">
        <v>16</v>
      </c>
      <c r="H235" s="488">
        <f>SUM(прил9!I405)</f>
        <v>48000</v>
      </c>
    </row>
    <row r="236" spans="1:8" ht="50.25" customHeight="1" x14ac:dyDescent="0.25">
      <c r="A236" s="75" t="s">
        <v>193</v>
      </c>
      <c r="B236" s="27" t="s">
        <v>20</v>
      </c>
      <c r="C236" s="29">
        <v>12</v>
      </c>
      <c r="D236" s="246" t="s">
        <v>704</v>
      </c>
      <c r="E236" s="247" t="s">
        <v>451</v>
      </c>
      <c r="F236" s="248" t="s">
        <v>452</v>
      </c>
      <c r="G236" s="27"/>
      <c r="H236" s="485">
        <f>SUM(H237)</f>
        <v>435354</v>
      </c>
    </row>
    <row r="237" spans="1:8" ht="79.5" customHeight="1" x14ac:dyDescent="0.25">
      <c r="A237" s="76" t="s">
        <v>194</v>
      </c>
      <c r="B237" s="43" t="s">
        <v>20</v>
      </c>
      <c r="C237" s="53">
        <v>12</v>
      </c>
      <c r="D237" s="249" t="s">
        <v>224</v>
      </c>
      <c r="E237" s="250" t="s">
        <v>451</v>
      </c>
      <c r="F237" s="251" t="s">
        <v>452</v>
      </c>
      <c r="G237" s="43"/>
      <c r="H237" s="486">
        <f>SUM(H238)</f>
        <v>435354</v>
      </c>
    </row>
    <row r="238" spans="1:8" ht="30.75" customHeight="1" x14ac:dyDescent="0.25">
      <c r="A238" s="76" t="s">
        <v>514</v>
      </c>
      <c r="B238" s="43" t="s">
        <v>20</v>
      </c>
      <c r="C238" s="53">
        <v>12</v>
      </c>
      <c r="D238" s="249" t="s">
        <v>224</v>
      </c>
      <c r="E238" s="250" t="s">
        <v>10</v>
      </c>
      <c r="F238" s="251" t="s">
        <v>452</v>
      </c>
      <c r="G238" s="43"/>
      <c r="H238" s="486">
        <f>SUM(H239+H242+H245)</f>
        <v>435354</v>
      </c>
    </row>
    <row r="239" spans="1:8" ht="30.75" customHeight="1" x14ac:dyDescent="0.25">
      <c r="A239" s="76" t="s">
        <v>723</v>
      </c>
      <c r="B239" s="43" t="s">
        <v>20</v>
      </c>
      <c r="C239" s="53">
        <v>12</v>
      </c>
      <c r="D239" s="249" t="s">
        <v>224</v>
      </c>
      <c r="E239" s="250" t="s">
        <v>10</v>
      </c>
      <c r="F239" s="450">
        <v>13600</v>
      </c>
      <c r="G239" s="43"/>
      <c r="H239" s="486">
        <f>SUM(H240:H241)</f>
        <v>290747</v>
      </c>
    </row>
    <row r="240" spans="1:8" ht="30.75" customHeight="1" x14ac:dyDescent="0.25">
      <c r="A240" s="90" t="s">
        <v>633</v>
      </c>
      <c r="B240" s="43" t="s">
        <v>20</v>
      </c>
      <c r="C240" s="53">
        <v>12</v>
      </c>
      <c r="D240" s="249" t="s">
        <v>224</v>
      </c>
      <c r="E240" s="250" t="s">
        <v>10</v>
      </c>
      <c r="F240" s="450">
        <v>13600</v>
      </c>
      <c r="G240" s="43" t="s">
        <v>16</v>
      </c>
      <c r="H240" s="488">
        <f>SUM(прил9!I204)</f>
        <v>48082</v>
      </c>
    </row>
    <row r="241" spans="1:8" ht="18.75" customHeight="1" x14ac:dyDescent="0.25">
      <c r="A241" s="76" t="s">
        <v>21</v>
      </c>
      <c r="B241" s="43" t="s">
        <v>20</v>
      </c>
      <c r="C241" s="53">
        <v>12</v>
      </c>
      <c r="D241" s="249" t="s">
        <v>224</v>
      </c>
      <c r="E241" s="250" t="s">
        <v>10</v>
      </c>
      <c r="F241" s="450">
        <v>13600</v>
      </c>
      <c r="G241" s="43" t="s">
        <v>68</v>
      </c>
      <c r="H241" s="488">
        <f>SUM(прил9!I205)</f>
        <v>242665</v>
      </c>
    </row>
    <row r="242" spans="1:8" ht="30.75" customHeight="1" x14ac:dyDescent="0.25">
      <c r="A242" s="76" t="s">
        <v>724</v>
      </c>
      <c r="B242" s="43" t="s">
        <v>20</v>
      </c>
      <c r="C242" s="53">
        <v>12</v>
      </c>
      <c r="D242" s="249" t="s">
        <v>224</v>
      </c>
      <c r="E242" s="250" t="s">
        <v>10</v>
      </c>
      <c r="F242" s="251" t="s">
        <v>725</v>
      </c>
      <c r="G242" s="43"/>
      <c r="H242" s="486">
        <f>SUM(H243:H244)</f>
        <v>124607</v>
      </c>
    </row>
    <row r="243" spans="1:8" ht="18" customHeight="1" x14ac:dyDescent="0.25">
      <c r="A243" s="90" t="s">
        <v>633</v>
      </c>
      <c r="B243" s="43" t="s">
        <v>20</v>
      </c>
      <c r="C243" s="53">
        <v>12</v>
      </c>
      <c r="D243" s="249" t="s">
        <v>224</v>
      </c>
      <c r="E243" s="250" t="s">
        <v>10</v>
      </c>
      <c r="F243" s="251" t="s">
        <v>725</v>
      </c>
      <c r="G243" s="59" t="s">
        <v>16</v>
      </c>
      <c r="H243" s="488">
        <f>SUM(прил9!I207)</f>
        <v>20606</v>
      </c>
    </row>
    <row r="244" spans="1:8" ht="17.25" customHeight="1" x14ac:dyDescent="0.25">
      <c r="A244" s="76" t="s">
        <v>21</v>
      </c>
      <c r="B244" s="43" t="s">
        <v>20</v>
      </c>
      <c r="C244" s="53">
        <v>12</v>
      </c>
      <c r="D244" s="249" t="s">
        <v>224</v>
      </c>
      <c r="E244" s="250" t="s">
        <v>10</v>
      </c>
      <c r="F244" s="251" t="s">
        <v>725</v>
      </c>
      <c r="G244" s="43" t="s">
        <v>68</v>
      </c>
      <c r="H244" s="488">
        <f>SUM(прил9!I208)</f>
        <v>104001</v>
      </c>
    </row>
    <row r="245" spans="1:8" s="550" customFormat="1" ht="33.75" customHeight="1" x14ac:dyDescent="0.25">
      <c r="A245" s="76" t="s">
        <v>706</v>
      </c>
      <c r="B245" s="43" t="s">
        <v>20</v>
      </c>
      <c r="C245" s="53">
        <v>12</v>
      </c>
      <c r="D245" s="249" t="s">
        <v>224</v>
      </c>
      <c r="E245" s="250" t="s">
        <v>10</v>
      </c>
      <c r="F245" s="251" t="s">
        <v>705</v>
      </c>
      <c r="G245" s="43"/>
      <c r="H245" s="486">
        <f>SUM(H246)</f>
        <v>20000</v>
      </c>
    </row>
    <row r="246" spans="1:8" s="550" customFormat="1" ht="17.25" customHeight="1" x14ac:dyDescent="0.25">
      <c r="A246" s="76" t="s">
        <v>21</v>
      </c>
      <c r="B246" s="43" t="s">
        <v>20</v>
      </c>
      <c r="C246" s="53">
        <v>12</v>
      </c>
      <c r="D246" s="249" t="s">
        <v>224</v>
      </c>
      <c r="E246" s="250" t="s">
        <v>10</v>
      </c>
      <c r="F246" s="251" t="s">
        <v>705</v>
      </c>
      <c r="G246" s="43" t="s">
        <v>68</v>
      </c>
      <c r="H246" s="488">
        <f>SUM(прил9!I210)</f>
        <v>20000</v>
      </c>
    </row>
    <row r="247" spans="1:8" ht="33" customHeight="1" x14ac:dyDescent="0.25">
      <c r="A247" s="65" t="s">
        <v>145</v>
      </c>
      <c r="B247" s="28" t="s">
        <v>20</v>
      </c>
      <c r="C247" s="28" t="s">
        <v>77</v>
      </c>
      <c r="D247" s="240" t="s">
        <v>219</v>
      </c>
      <c r="E247" s="241" t="s">
        <v>451</v>
      </c>
      <c r="F247" s="242" t="s">
        <v>452</v>
      </c>
      <c r="G247" s="27"/>
      <c r="H247" s="485">
        <f>SUM(H248)</f>
        <v>10000</v>
      </c>
    </row>
    <row r="248" spans="1:8" ht="47.25" customHeight="1" x14ac:dyDescent="0.25">
      <c r="A248" s="85" t="s">
        <v>146</v>
      </c>
      <c r="B248" s="5" t="s">
        <v>20</v>
      </c>
      <c r="C248" s="426">
        <v>12</v>
      </c>
      <c r="D248" s="261" t="s">
        <v>220</v>
      </c>
      <c r="E248" s="262" t="s">
        <v>451</v>
      </c>
      <c r="F248" s="263" t="s">
        <v>452</v>
      </c>
      <c r="G248" s="294"/>
      <c r="H248" s="486">
        <f>SUM(H249)</f>
        <v>10000</v>
      </c>
    </row>
    <row r="249" spans="1:8" ht="65.25" customHeight="1" x14ac:dyDescent="0.25">
      <c r="A249" s="85" t="s">
        <v>501</v>
      </c>
      <c r="B249" s="5" t="s">
        <v>20</v>
      </c>
      <c r="C249" s="426">
        <v>12</v>
      </c>
      <c r="D249" s="261" t="s">
        <v>220</v>
      </c>
      <c r="E249" s="262" t="s">
        <v>10</v>
      </c>
      <c r="F249" s="263" t="s">
        <v>452</v>
      </c>
      <c r="G249" s="294"/>
      <c r="H249" s="486">
        <f>SUM(H250+H252)</f>
        <v>10000</v>
      </c>
    </row>
    <row r="250" spans="1:8" ht="31.5" x14ac:dyDescent="0.25">
      <c r="A250" s="3" t="s">
        <v>503</v>
      </c>
      <c r="B250" s="5" t="s">
        <v>20</v>
      </c>
      <c r="C250" s="426">
        <v>12</v>
      </c>
      <c r="D250" s="261" t="s">
        <v>220</v>
      </c>
      <c r="E250" s="262" t="s">
        <v>10</v>
      </c>
      <c r="F250" s="263" t="s">
        <v>502</v>
      </c>
      <c r="G250" s="294"/>
      <c r="H250" s="486">
        <f>SUM(H251)</f>
        <v>10000</v>
      </c>
    </row>
    <row r="251" spans="1:8" ht="16.5" customHeight="1" x14ac:dyDescent="0.25">
      <c r="A251" s="85" t="s">
        <v>18</v>
      </c>
      <c r="B251" s="5" t="s">
        <v>20</v>
      </c>
      <c r="C251" s="426">
        <v>12</v>
      </c>
      <c r="D251" s="261" t="s">
        <v>220</v>
      </c>
      <c r="E251" s="262" t="s">
        <v>10</v>
      </c>
      <c r="F251" s="263" t="s">
        <v>502</v>
      </c>
      <c r="G251" s="294" t="s">
        <v>17</v>
      </c>
      <c r="H251" s="488">
        <f>SUM(прил9!I215)</f>
        <v>10000</v>
      </c>
    </row>
    <row r="252" spans="1:8" ht="33" hidden="1" customHeight="1" x14ac:dyDescent="0.25">
      <c r="A252" s="424" t="s">
        <v>673</v>
      </c>
      <c r="B252" s="5" t="s">
        <v>20</v>
      </c>
      <c r="C252" s="426">
        <v>12</v>
      </c>
      <c r="D252" s="261" t="s">
        <v>220</v>
      </c>
      <c r="E252" s="262" t="s">
        <v>10</v>
      </c>
      <c r="F252" s="263" t="s">
        <v>672</v>
      </c>
      <c r="G252" s="294"/>
      <c r="H252" s="486">
        <f>SUM(H253)</f>
        <v>0</v>
      </c>
    </row>
    <row r="253" spans="1:8" ht="16.5" hidden="1" customHeight="1" x14ac:dyDescent="0.25">
      <c r="A253" s="85" t="s">
        <v>18</v>
      </c>
      <c r="B253" s="5" t="s">
        <v>20</v>
      </c>
      <c r="C253" s="426">
        <v>12</v>
      </c>
      <c r="D253" s="261" t="s">
        <v>220</v>
      </c>
      <c r="E253" s="262" t="s">
        <v>10</v>
      </c>
      <c r="F253" s="263" t="s">
        <v>672</v>
      </c>
      <c r="G253" s="294" t="s">
        <v>17</v>
      </c>
      <c r="H253" s="488">
        <f>SUM(прил9!I217)</f>
        <v>0</v>
      </c>
    </row>
    <row r="254" spans="1:8" ht="16.5" customHeight="1" x14ac:dyDescent="0.25">
      <c r="A254" s="58" t="s">
        <v>149</v>
      </c>
      <c r="B254" s="96" t="s">
        <v>106</v>
      </c>
      <c r="C254" s="97"/>
      <c r="D254" s="273"/>
      <c r="E254" s="274"/>
      <c r="F254" s="275"/>
      <c r="G254" s="98"/>
      <c r="H254" s="534">
        <f>SUM(H255+H261+H291)</f>
        <v>946192</v>
      </c>
    </row>
    <row r="255" spans="1:8" s="9" customFormat="1" ht="15.75" x14ac:dyDescent="0.25">
      <c r="A255" s="40" t="s">
        <v>249</v>
      </c>
      <c r="B255" s="51" t="s">
        <v>106</v>
      </c>
      <c r="C255" s="121" t="s">
        <v>10</v>
      </c>
      <c r="D255" s="237"/>
      <c r="E255" s="238"/>
      <c r="F255" s="239"/>
      <c r="G255" s="52"/>
      <c r="H255" s="492">
        <f>SUM(H256)</f>
        <v>35562</v>
      </c>
    </row>
    <row r="256" spans="1:8" ht="47.25" x14ac:dyDescent="0.25">
      <c r="A256" s="26" t="s">
        <v>193</v>
      </c>
      <c r="B256" s="28" t="s">
        <v>106</v>
      </c>
      <c r="C256" s="125" t="s">
        <v>10</v>
      </c>
      <c r="D256" s="246" t="s">
        <v>504</v>
      </c>
      <c r="E256" s="247" t="s">
        <v>451</v>
      </c>
      <c r="F256" s="248" t="s">
        <v>452</v>
      </c>
      <c r="G256" s="30"/>
      <c r="H256" s="485">
        <f>SUM(H257)</f>
        <v>35562</v>
      </c>
    </row>
    <row r="257" spans="1:8" ht="78.75" x14ac:dyDescent="0.25">
      <c r="A257" s="3" t="s">
        <v>251</v>
      </c>
      <c r="B257" s="5" t="s">
        <v>106</v>
      </c>
      <c r="C257" s="124" t="s">
        <v>10</v>
      </c>
      <c r="D257" s="261" t="s">
        <v>250</v>
      </c>
      <c r="E257" s="262" t="s">
        <v>451</v>
      </c>
      <c r="F257" s="263" t="s">
        <v>452</v>
      </c>
      <c r="G257" s="59"/>
      <c r="H257" s="486">
        <f>SUM(H258)</f>
        <v>35562</v>
      </c>
    </row>
    <row r="258" spans="1:8" ht="47.25" x14ac:dyDescent="0.25">
      <c r="A258" s="61" t="s">
        <v>505</v>
      </c>
      <c r="B258" s="5" t="s">
        <v>106</v>
      </c>
      <c r="C258" s="124" t="s">
        <v>10</v>
      </c>
      <c r="D258" s="261" t="s">
        <v>250</v>
      </c>
      <c r="E258" s="262" t="s">
        <v>10</v>
      </c>
      <c r="F258" s="263" t="s">
        <v>452</v>
      </c>
      <c r="G258" s="59"/>
      <c r="H258" s="486">
        <f>SUM(H259)</f>
        <v>35562</v>
      </c>
    </row>
    <row r="259" spans="1:8" ht="33.75" customHeight="1" x14ac:dyDescent="0.25">
      <c r="A259" s="108" t="s">
        <v>507</v>
      </c>
      <c r="B259" s="5" t="s">
        <v>106</v>
      </c>
      <c r="C259" s="124" t="s">
        <v>10</v>
      </c>
      <c r="D259" s="261" t="s">
        <v>250</v>
      </c>
      <c r="E259" s="262" t="s">
        <v>10</v>
      </c>
      <c r="F259" s="263" t="s">
        <v>508</v>
      </c>
      <c r="G259" s="59"/>
      <c r="H259" s="486">
        <f>SUM(H260)</f>
        <v>35562</v>
      </c>
    </row>
    <row r="260" spans="1:8" ht="16.5" customHeight="1" x14ac:dyDescent="0.25">
      <c r="A260" s="76" t="s">
        <v>21</v>
      </c>
      <c r="B260" s="5" t="s">
        <v>106</v>
      </c>
      <c r="C260" s="124" t="s">
        <v>10</v>
      </c>
      <c r="D260" s="261" t="s">
        <v>250</v>
      </c>
      <c r="E260" s="262" t="s">
        <v>10</v>
      </c>
      <c r="F260" s="263" t="s">
        <v>508</v>
      </c>
      <c r="G260" s="59" t="s">
        <v>68</v>
      </c>
      <c r="H260" s="488">
        <f>SUM(прил9!I226)</f>
        <v>35562</v>
      </c>
    </row>
    <row r="261" spans="1:8" ht="16.5" customHeight="1" x14ac:dyDescent="0.25">
      <c r="A261" s="40" t="s">
        <v>150</v>
      </c>
      <c r="B261" s="51" t="s">
        <v>106</v>
      </c>
      <c r="C261" s="22" t="s">
        <v>12</v>
      </c>
      <c r="D261" s="237"/>
      <c r="E261" s="238"/>
      <c r="F261" s="239"/>
      <c r="G261" s="52"/>
      <c r="H261" s="492">
        <f>SUM(H262+H275+H280)</f>
        <v>910630</v>
      </c>
    </row>
    <row r="262" spans="1:8" ht="32.25" hidden="1" customHeight="1" x14ac:dyDescent="0.25">
      <c r="A262" s="26" t="s">
        <v>182</v>
      </c>
      <c r="B262" s="28" t="s">
        <v>106</v>
      </c>
      <c r="C262" s="32" t="s">
        <v>12</v>
      </c>
      <c r="D262" s="246" t="s">
        <v>509</v>
      </c>
      <c r="E262" s="247" t="s">
        <v>451</v>
      </c>
      <c r="F262" s="248" t="s">
        <v>452</v>
      </c>
      <c r="G262" s="30"/>
      <c r="H262" s="485">
        <f>SUM(H263)</f>
        <v>0</v>
      </c>
    </row>
    <row r="263" spans="1:8" s="42" customFormat="1" ht="48.75" hidden="1" customHeight="1" x14ac:dyDescent="0.25">
      <c r="A263" s="54" t="s">
        <v>183</v>
      </c>
      <c r="B263" s="5" t="s">
        <v>106</v>
      </c>
      <c r="C263" s="426" t="s">
        <v>12</v>
      </c>
      <c r="D263" s="261" t="s">
        <v>221</v>
      </c>
      <c r="E263" s="262" t="s">
        <v>451</v>
      </c>
      <c r="F263" s="263" t="s">
        <v>452</v>
      </c>
      <c r="G263" s="59"/>
      <c r="H263" s="486">
        <f>SUM(H264)</f>
        <v>0</v>
      </c>
    </row>
    <row r="264" spans="1:8" s="42" customFormat="1" ht="33.75" hidden="1" customHeight="1" x14ac:dyDescent="0.25">
      <c r="A264" s="108" t="s">
        <v>510</v>
      </c>
      <c r="B264" s="5" t="s">
        <v>106</v>
      </c>
      <c r="C264" s="426" t="s">
        <v>12</v>
      </c>
      <c r="D264" s="261" t="s">
        <v>221</v>
      </c>
      <c r="E264" s="262" t="s">
        <v>10</v>
      </c>
      <c r="F264" s="263" t="s">
        <v>452</v>
      </c>
      <c r="G264" s="59"/>
      <c r="H264" s="486">
        <f>SUM(H265+H267+H269+H271+H273)</f>
        <v>0</v>
      </c>
    </row>
    <row r="265" spans="1:8" s="42" customFormat="1" ht="35.25" hidden="1" customHeight="1" x14ac:dyDescent="0.25">
      <c r="A265" s="108" t="s">
        <v>751</v>
      </c>
      <c r="B265" s="5" t="s">
        <v>106</v>
      </c>
      <c r="C265" s="426" t="s">
        <v>12</v>
      </c>
      <c r="D265" s="261" t="s">
        <v>221</v>
      </c>
      <c r="E265" s="262" t="s">
        <v>10</v>
      </c>
      <c r="F265" s="415">
        <v>13420</v>
      </c>
      <c r="G265" s="59"/>
      <c r="H265" s="486">
        <f>SUM(H266)</f>
        <v>0</v>
      </c>
    </row>
    <row r="266" spans="1:8" s="42" customFormat="1" ht="15.75" hidden="1" customHeight="1" x14ac:dyDescent="0.25">
      <c r="A266" s="108" t="s">
        <v>21</v>
      </c>
      <c r="B266" s="5" t="s">
        <v>106</v>
      </c>
      <c r="C266" s="426" t="s">
        <v>12</v>
      </c>
      <c r="D266" s="261" t="s">
        <v>221</v>
      </c>
      <c r="E266" s="262" t="s">
        <v>10</v>
      </c>
      <c r="F266" s="415">
        <v>13420</v>
      </c>
      <c r="G266" s="59" t="s">
        <v>68</v>
      </c>
      <c r="H266" s="488">
        <f>SUM(прил9!I232)</f>
        <v>0</v>
      </c>
    </row>
    <row r="267" spans="1:8" s="42" customFormat="1" ht="33.75" hidden="1" customHeight="1" x14ac:dyDescent="0.25">
      <c r="A267" s="108" t="s">
        <v>728</v>
      </c>
      <c r="B267" s="5" t="s">
        <v>106</v>
      </c>
      <c r="C267" s="426" t="s">
        <v>12</v>
      </c>
      <c r="D267" s="261" t="s">
        <v>221</v>
      </c>
      <c r="E267" s="262" t="s">
        <v>10</v>
      </c>
      <c r="F267" s="415">
        <v>13430</v>
      </c>
      <c r="G267" s="59"/>
      <c r="H267" s="486">
        <f>SUM(H268)</f>
        <v>0</v>
      </c>
    </row>
    <row r="268" spans="1:8" s="42" customFormat="1" ht="15.75" hidden="1" customHeight="1" x14ac:dyDescent="0.25">
      <c r="A268" s="108" t="s">
        <v>21</v>
      </c>
      <c r="B268" s="5" t="s">
        <v>106</v>
      </c>
      <c r="C268" s="426" t="s">
        <v>12</v>
      </c>
      <c r="D268" s="261" t="s">
        <v>221</v>
      </c>
      <c r="E268" s="262" t="s">
        <v>10</v>
      </c>
      <c r="F268" s="415">
        <v>13430</v>
      </c>
      <c r="G268" s="59" t="s">
        <v>68</v>
      </c>
      <c r="H268" s="488">
        <f>SUM(прил9!I234)</f>
        <v>0</v>
      </c>
    </row>
    <row r="269" spans="1:8" s="42" customFormat="1" ht="33.75" hidden="1" customHeight="1" x14ac:dyDescent="0.25">
      <c r="A269" s="108" t="s">
        <v>626</v>
      </c>
      <c r="B269" s="5" t="s">
        <v>106</v>
      </c>
      <c r="C269" s="426" t="s">
        <v>12</v>
      </c>
      <c r="D269" s="261" t="s">
        <v>221</v>
      </c>
      <c r="E269" s="262" t="s">
        <v>10</v>
      </c>
      <c r="F269" s="263" t="s">
        <v>625</v>
      </c>
      <c r="G269" s="59"/>
      <c r="H269" s="486">
        <f>SUM(H270)</f>
        <v>0</v>
      </c>
    </row>
    <row r="270" spans="1:8" s="42" customFormat="1" ht="18" hidden="1" customHeight="1" x14ac:dyDescent="0.25">
      <c r="A270" s="76" t="s">
        <v>21</v>
      </c>
      <c r="B270" s="5" t="s">
        <v>106</v>
      </c>
      <c r="C270" s="426" t="s">
        <v>12</v>
      </c>
      <c r="D270" s="261" t="s">
        <v>221</v>
      </c>
      <c r="E270" s="262" t="s">
        <v>10</v>
      </c>
      <c r="F270" s="263" t="s">
        <v>625</v>
      </c>
      <c r="G270" s="59" t="s">
        <v>68</v>
      </c>
      <c r="H270" s="488">
        <f>SUM(прил9!I236)</f>
        <v>0</v>
      </c>
    </row>
    <row r="271" spans="1:8" s="42" customFormat="1" ht="33.75" hidden="1" customHeight="1" x14ac:dyDescent="0.25">
      <c r="A271" s="76" t="s">
        <v>726</v>
      </c>
      <c r="B271" s="5" t="s">
        <v>106</v>
      </c>
      <c r="C271" s="426" t="s">
        <v>12</v>
      </c>
      <c r="D271" s="261" t="s">
        <v>221</v>
      </c>
      <c r="E271" s="262" t="s">
        <v>10</v>
      </c>
      <c r="F271" s="263" t="s">
        <v>727</v>
      </c>
      <c r="G271" s="59"/>
      <c r="H271" s="486">
        <f>SUM(H272)</f>
        <v>0</v>
      </c>
    </row>
    <row r="272" spans="1:8" s="42" customFormat="1" ht="15.75" hidden="1" customHeight="1" x14ac:dyDescent="0.25">
      <c r="A272" s="76" t="s">
        <v>21</v>
      </c>
      <c r="B272" s="5" t="s">
        <v>106</v>
      </c>
      <c r="C272" s="426" t="s">
        <v>12</v>
      </c>
      <c r="D272" s="261" t="s">
        <v>221</v>
      </c>
      <c r="E272" s="262" t="s">
        <v>10</v>
      </c>
      <c r="F272" s="263" t="s">
        <v>727</v>
      </c>
      <c r="G272" s="59" t="s">
        <v>68</v>
      </c>
      <c r="H272" s="488">
        <f>SUM(прил9!I238)</f>
        <v>0</v>
      </c>
    </row>
    <row r="273" spans="1:8" s="42" customFormat="1" ht="33.75" hidden="1" customHeight="1" x14ac:dyDescent="0.25">
      <c r="A273" s="76" t="s">
        <v>752</v>
      </c>
      <c r="B273" s="5" t="s">
        <v>106</v>
      </c>
      <c r="C273" s="426" t="s">
        <v>12</v>
      </c>
      <c r="D273" s="261" t="s">
        <v>221</v>
      </c>
      <c r="E273" s="262" t="s">
        <v>10</v>
      </c>
      <c r="F273" s="263" t="s">
        <v>729</v>
      </c>
      <c r="G273" s="59"/>
      <c r="H273" s="486">
        <f>SUM(H274)</f>
        <v>0</v>
      </c>
    </row>
    <row r="274" spans="1:8" s="42" customFormat="1" ht="15.75" hidden="1" customHeight="1" x14ac:dyDescent="0.25">
      <c r="A274" s="76" t="s">
        <v>21</v>
      </c>
      <c r="B274" s="5" t="s">
        <v>106</v>
      </c>
      <c r="C274" s="426" t="s">
        <v>12</v>
      </c>
      <c r="D274" s="261" t="s">
        <v>221</v>
      </c>
      <c r="E274" s="262" t="s">
        <v>10</v>
      </c>
      <c r="F274" s="263" t="s">
        <v>729</v>
      </c>
      <c r="G274" s="59" t="s">
        <v>68</v>
      </c>
      <c r="H274" s="488">
        <f>SUM(прил9!I240)</f>
        <v>0</v>
      </c>
    </row>
    <row r="275" spans="1:8" s="42" customFormat="1" ht="49.5" customHeight="1" x14ac:dyDescent="0.25">
      <c r="A275" s="26" t="s">
        <v>193</v>
      </c>
      <c r="B275" s="28" t="s">
        <v>106</v>
      </c>
      <c r="C275" s="125" t="s">
        <v>12</v>
      </c>
      <c r="D275" s="246" t="s">
        <v>504</v>
      </c>
      <c r="E275" s="247" t="s">
        <v>451</v>
      </c>
      <c r="F275" s="248" t="s">
        <v>452</v>
      </c>
      <c r="G275" s="30"/>
      <c r="H275" s="485">
        <f>SUM(H276)</f>
        <v>910630</v>
      </c>
    </row>
    <row r="276" spans="1:8" s="42" customFormat="1" ht="78.75" customHeight="1" x14ac:dyDescent="0.25">
      <c r="A276" s="54" t="s">
        <v>251</v>
      </c>
      <c r="B276" s="5" t="s">
        <v>106</v>
      </c>
      <c r="C276" s="124" t="s">
        <v>12</v>
      </c>
      <c r="D276" s="261" t="s">
        <v>250</v>
      </c>
      <c r="E276" s="262" t="s">
        <v>451</v>
      </c>
      <c r="F276" s="263" t="s">
        <v>452</v>
      </c>
      <c r="G276" s="294"/>
      <c r="H276" s="486">
        <f>SUM(H277)</f>
        <v>910630</v>
      </c>
    </row>
    <row r="277" spans="1:8" s="42" customFormat="1" ht="48" customHeight="1" x14ac:dyDescent="0.25">
      <c r="A277" s="108" t="s">
        <v>505</v>
      </c>
      <c r="B277" s="5" t="s">
        <v>106</v>
      </c>
      <c r="C277" s="124" t="s">
        <v>12</v>
      </c>
      <c r="D277" s="261" t="s">
        <v>250</v>
      </c>
      <c r="E277" s="262" t="s">
        <v>10</v>
      </c>
      <c r="F277" s="263" t="s">
        <v>452</v>
      </c>
      <c r="G277" s="294"/>
      <c r="H277" s="486">
        <f>SUM(H278)</f>
        <v>910630</v>
      </c>
    </row>
    <row r="278" spans="1:8" s="42" customFormat="1" ht="32.25" customHeight="1" x14ac:dyDescent="0.25">
      <c r="A278" s="108" t="s">
        <v>582</v>
      </c>
      <c r="B278" s="5" t="s">
        <v>106</v>
      </c>
      <c r="C278" s="124" t="s">
        <v>12</v>
      </c>
      <c r="D278" s="261" t="s">
        <v>250</v>
      </c>
      <c r="E278" s="262" t="s">
        <v>10</v>
      </c>
      <c r="F278" s="263" t="s">
        <v>583</v>
      </c>
      <c r="G278" s="294"/>
      <c r="H278" s="486">
        <f>SUM(H279)</f>
        <v>910630</v>
      </c>
    </row>
    <row r="279" spans="1:8" s="42" customFormat="1" ht="15.75" customHeight="1" x14ac:dyDescent="0.25">
      <c r="A279" s="76" t="s">
        <v>21</v>
      </c>
      <c r="B279" s="5" t="s">
        <v>106</v>
      </c>
      <c r="C279" s="124" t="s">
        <v>12</v>
      </c>
      <c r="D279" s="261" t="s">
        <v>250</v>
      </c>
      <c r="E279" s="262" t="s">
        <v>10</v>
      </c>
      <c r="F279" s="263" t="s">
        <v>583</v>
      </c>
      <c r="G279" s="294" t="s">
        <v>68</v>
      </c>
      <c r="H279" s="488">
        <f>SUM(прил9!I245)</f>
        <v>910630</v>
      </c>
    </row>
    <row r="280" spans="1:8" s="42" customFormat="1" ht="33.75" hidden="1" customHeight="1" x14ac:dyDescent="0.25">
      <c r="A280" s="26" t="s">
        <v>184</v>
      </c>
      <c r="B280" s="28" t="s">
        <v>106</v>
      </c>
      <c r="C280" s="32" t="s">
        <v>12</v>
      </c>
      <c r="D280" s="246" t="s">
        <v>222</v>
      </c>
      <c r="E280" s="247" t="s">
        <v>451</v>
      </c>
      <c r="F280" s="248" t="s">
        <v>452</v>
      </c>
      <c r="G280" s="30"/>
      <c r="H280" s="485">
        <f>SUM(H281)</f>
        <v>0</v>
      </c>
    </row>
    <row r="281" spans="1:8" s="42" customFormat="1" ht="48.75" hidden="1" customHeight="1" x14ac:dyDescent="0.25">
      <c r="A281" s="54" t="s">
        <v>185</v>
      </c>
      <c r="B281" s="5" t="s">
        <v>106</v>
      </c>
      <c r="C281" s="426" t="s">
        <v>12</v>
      </c>
      <c r="D281" s="261" t="s">
        <v>223</v>
      </c>
      <c r="E281" s="262" t="s">
        <v>451</v>
      </c>
      <c r="F281" s="263" t="s">
        <v>452</v>
      </c>
      <c r="G281" s="59"/>
      <c r="H281" s="486">
        <f>SUM(H282)</f>
        <v>0</v>
      </c>
    </row>
    <row r="282" spans="1:8" s="42" customFormat="1" ht="48.75" hidden="1" customHeight="1" x14ac:dyDescent="0.25">
      <c r="A282" s="54" t="s">
        <v>511</v>
      </c>
      <c r="B282" s="5" t="s">
        <v>106</v>
      </c>
      <c r="C282" s="426" t="s">
        <v>12</v>
      </c>
      <c r="D282" s="261" t="s">
        <v>223</v>
      </c>
      <c r="E282" s="262" t="s">
        <v>12</v>
      </c>
      <c r="F282" s="263" t="s">
        <v>452</v>
      </c>
      <c r="G282" s="59"/>
      <c r="H282" s="486">
        <f>SUM(H287+H283+H285+H289)</f>
        <v>0</v>
      </c>
    </row>
    <row r="283" spans="1:8" s="42" customFormat="1" ht="32.25" hidden="1" customHeight="1" x14ac:dyDescent="0.25">
      <c r="A283" s="54" t="s">
        <v>721</v>
      </c>
      <c r="B283" s="5" t="s">
        <v>106</v>
      </c>
      <c r="C283" s="426" t="s">
        <v>12</v>
      </c>
      <c r="D283" s="261" t="s">
        <v>223</v>
      </c>
      <c r="E283" s="262" t="s">
        <v>12</v>
      </c>
      <c r="F283" s="263" t="s">
        <v>766</v>
      </c>
      <c r="G283" s="59"/>
      <c r="H283" s="486">
        <f>SUM(H284)</f>
        <v>0</v>
      </c>
    </row>
    <row r="284" spans="1:8" s="42" customFormat="1" ht="18" hidden="1" customHeight="1" x14ac:dyDescent="0.25">
      <c r="A284" s="3" t="s">
        <v>21</v>
      </c>
      <c r="B284" s="5" t="s">
        <v>106</v>
      </c>
      <c r="C284" s="426" t="s">
        <v>12</v>
      </c>
      <c r="D284" s="261" t="s">
        <v>223</v>
      </c>
      <c r="E284" s="262" t="s">
        <v>12</v>
      </c>
      <c r="F284" s="263" t="s">
        <v>766</v>
      </c>
      <c r="G284" s="59" t="s">
        <v>68</v>
      </c>
      <c r="H284" s="488">
        <f>SUM(прил9!I250)</f>
        <v>0</v>
      </c>
    </row>
    <row r="285" spans="1:8" s="42" customFormat="1" ht="18" hidden="1" customHeight="1" x14ac:dyDescent="0.25">
      <c r="A285" s="3" t="s">
        <v>722</v>
      </c>
      <c r="B285" s="5" t="s">
        <v>106</v>
      </c>
      <c r="C285" s="426" t="s">
        <v>12</v>
      </c>
      <c r="D285" s="261" t="s">
        <v>223</v>
      </c>
      <c r="E285" s="262" t="s">
        <v>12</v>
      </c>
      <c r="F285" s="263" t="s">
        <v>796</v>
      </c>
      <c r="G285" s="59"/>
      <c r="H285" s="486">
        <f>SUM(H286)</f>
        <v>0</v>
      </c>
    </row>
    <row r="286" spans="1:8" s="42" customFormat="1" ht="18" hidden="1" customHeight="1" x14ac:dyDescent="0.25">
      <c r="A286" s="3" t="s">
        <v>21</v>
      </c>
      <c r="B286" s="5" t="s">
        <v>106</v>
      </c>
      <c r="C286" s="426" t="s">
        <v>12</v>
      </c>
      <c r="D286" s="261" t="s">
        <v>223</v>
      </c>
      <c r="E286" s="262" t="s">
        <v>12</v>
      </c>
      <c r="F286" s="263" t="s">
        <v>796</v>
      </c>
      <c r="G286" s="59" t="s">
        <v>68</v>
      </c>
      <c r="H286" s="488">
        <f>SUM(прил9!I252)</f>
        <v>0</v>
      </c>
    </row>
    <row r="287" spans="1:8" s="42" customFormat="1" ht="18.75" hidden="1" customHeight="1" x14ac:dyDescent="0.25">
      <c r="A287" s="387" t="s">
        <v>777</v>
      </c>
      <c r="B287" s="5" t="s">
        <v>106</v>
      </c>
      <c r="C287" s="426" t="s">
        <v>12</v>
      </c>
      <c r="D287" s="261" t="s">
        <v>223</v>
      </c>
      <c r="E287" s="262" t="s">
        <v>12</v>
      </c>
      <c r="F287" s="415" t="s">
        <v>797</v>
      </c>
      <c r="G287" s="59"/>
      <c r="H287" s="486">
        <f>SUM(H288)</f>
        <v>0</v>
      </c>
    </row>
    <row r="288" spans="1:8" s="42" customFormat="1" ht="17.25" hidden="1" customHeight="1" x14ac:dyDescent="0.25">
      <c r="A288" s="54" t="s">
        <v>21</v>
      </c>
      <c r="B288" s="5" t="s">
        <v>106</v>
      </c>
      <c r="C288" s="426" t="s">
        <v>12</v>
      </c>
      <c r="D288" s="261" t="s">
        <v>223</v>
      </c>
      <c r="E288" s="262" t="s">
        <v>12</v>
      </c>
      <c r="F288" s="415" t="s">
        <v>797</v>
      </c>
      <c r="G288" s="59" t="s">
        <v>68</v>
      </c>
      <c r="H288" s="488">
        <f>SUM(прил9!I254)</f>
        <v>0</v>
      </c>
    </row>
    <row r="289" spans="1:8" s="42" customFormat="1" ht="47.25" hidden="1" customHeight="1" x14ac:dyDescent="0.25">
      <c r="A289" s="3" t="s">
        <v>647</v>
      </c>
      <c r="B289" s="5" t="s">
        <v>106</v>
      </c>
      <c r="C289" s="426" t="s">
        <v>12</v>
      </c>
      <c r="D289" s="261" t="s">
        <v>223</v>
      </c>
      <c r="E289" s="262" t="s">
        <v>12</v>
      </c>
      <c r="F289" s="263" t="s">
        <v>646</v>
      </c>
      <c r="G289" s="59"/>
      <c r="H289" s="486">
        <f>SUM(H290)</f>
        <v>0</v>
      </c>
    </row>
    <row r="290" spans="1:8" s="42" customFormat="1" ht="18" hidden="1" customHeight="1" x14ac:dyDescent="0.25">
      <c r="A290" s="3" t="s">
        <v>21</v>
      </c>
      <c r="B290" s="5" t="s">
        <v>106</v>
      </c>
      <c r="C290" s="426" t="s">
        <v>12</v>
      </c>
      <c r="D290" s="261" t="s">
        <v>223</v>
      </c>
      <c r="E290" s="262" t="s">
        <v>12</v>
      </c>
      <c r="F290" s="263" t="s">
        <v>646</v>
      </c>
      <c r="G290" s="59" t="s">
        <v>68</v>
      </c>
      <c r="H290" s="488">
        <f>SUM(прил9!I256)</f>
        <v>0</v>
      </c>
    </row>
    <row r="291" spans="1:8" s="42" customFormat="1" ht="18" hidden="1" customHeight="1" x14ac:dyDescent="0.25">
      <c r="A291" s="87" t="s">
        <v>730</v>
      </c>
      <c r="B291" s="22" t="s">
        <v>106</v>
      </c>
      <c r="C291" s="22" t="s">
        <v>15</v>
      </c>
      <c r="D291" s="237"/>
      <c r="E291" s="238"/>
      <c r="F291" s="239"/>
      <c r="G291" s="21"/>
      <c r="H291" s="492">
        <f>SUM(H292)</f>
        <v>0</v>
      </c>
    </row>
    <row r="292" spans="1:8" s="42" customFormat="1" ht="32.25" hidden="1" customHeight="1" x14ac:dyDescent="0.25">
      <c r="A292" s="26" t="s">
        <v>182</v>
      </c>
      <c r="B292" s="28" t="s">
        <v>106</v>
      </c>
      <c r="C292" s="32" t="s">
        <v>15</v>
      </c>
      <c r="D292" s="246" t="s">
        <v>509</v>
      </c>
      <c r="E292" s="247" t="s">
        <v>451</v>
      </c>
      <c r="F292" s="248" t="s">
        <v>452</v>
      </c>
      <c r="G292" s="30"/>
      <c r="H292" s="485">
        <f>SUM(H293)</f>
        <v>0</v>
      </c>
    </row>
    <row r="293" spans="1:8" s="42" customFormat="1" ht="48" hidden="1" customHeight="1" x14ac:dyDescent="0.25">
      <c r="A293" s="54" t="s">
        <v>183</v>
      </c>
      <c r="B293" s="5" t="s">
        <v>106</v>
      </c>
      <c r="C293" s="426" t="s">
        <v>15</v>
      </c>
      <c r="D293" s="261" t="s">
        <v>221</v>
      </c>
      <c r="E293" s="262" t="s">
        <v>451</v>
      </c>
      <c r="F293" s="263" t="s">
        <v>452</v>
      </c>
      <c r="G293" s="59"/>
      <c r="H293" s="486">
        <f>SUM(H294)</f>
        <v>0</v>
      </c>
    </row>
    <row r="294" spans="1:8" s="42" customFormat="1" ht="33" hidden="1" customHeight="1" x14ac:dyDescent="0.25">
      <c r="A294" s="108" t="s">
        <v>510</v>
      </c>
      <c r="B294" s="5" t="s">
        <v>106</v>
      </c>
      <c r="C294" s="426" t="s">
        <v>15</v>
      </c>
      <c r="D294" s="261" t="s">
        <v>221</v>
      </c>
      <c r="E294" s="262" t="s">
        <v>10</v>
      </c>
      <c r="F294" s="263" t="s">
        <v>452</v>
      </c>
      <c r="G294" s="59"/>
      <c r="H294" s="486">
        <f>SUM(H295)</f>
        <v>0</v>
      </c>
    </row>
    <row r="295" spans="1:8" s="42" customFormat="1" ht="19.5" hidden="1" customHeight="1" x14ac:dyDescent="0.25">
      <c r="A295" s="108" t="s">
        <v>613</v>
      </c>
      <c r="B295" s="5" t="s">
        <v>106</v>
      </c>
      <c r="C295" s="426" t="s">
        <v>15</v>
      </c>
      <c r="D295" s="261" t="s">
        <v>221</v>
      </c>
      <c r="E295" s="262" t="s">
        <v>10</v>
      </c>
      <c r="F295" s="263" t="s">
        <v>612</v>
      </c>
      <c r="G295" s="59"/>
      <c r="H295" s="486">
        <f>SUM(H296)</f>
        <v>0</v>
      </c>
    </row>
    <row r="296" spans="1:8" s="42" customFormat="1" ht="33" hidden="1" customHeight="1" x14ac:dyDescent="0.25">
      <c r="A296" s="76" t="s">
        <v>186</v>
      </c>
      <c r="B296" s="5" t="s">
        <v>106</v>
      </c>
      <c r="C296" s="426" t="s">
        <v>15</v>
      </c>
      <c r="D296" s="261" t="s">
        <v>221</v>
      </c>
      <c r="E296" s="262" t="s">
        <v>10</v>
      </c>
      <c r="F296" s="263" t="s">
        <v>612</v>
      </c>
      <c r="G296" s="59" t="s">
        <v>181</v>
      </c>
      <c r="H296" s="488">
        <f>SUM(прил9!I262)</f>
        <v>0</v>
      </c>
    </row>
    <row r="297" spans="1:8" ht="17.25" customHeight="1" x14ac:dyDescent="0.25">
      <c r="A297" s="74" t="s">
        <v>27</v>
      </c>
      <c r="B297" s="15" t="s">
        <v>29</v>
      </c>
      <c r="C297" s="38"/>
      <c r="D297" s="273"/>
      <c r="E297" s="274"/>
      <c r="F297" s="275"/>
      <c r="G297" s="14"/>
      <c r="H297" s="534">
        <f>SUM(H298+H319+H371+H391+H411)</f>
        <v>246614230</v>
      </c>
    </row>
    <row r="298" spans="1:8" ht="15.75" x14ac:dyDescent="0.25">
      <c r="A298" s="87" t="s">
        <v>28</v>
      </c>
      <c r="B298" s="22" t="s">
        <v>29</v>
      </c>
      <c r="C298" s="22" t="s">
        <v>10</v>
      </c>
      <c r="D298" s="237"/>
      <c r="E298" s="238"/>
      <c r="F298" s="239"/>
      <c r="G298" s="21"/>
      <c r="H298" s="492">
        <f>SUM(H299,H314)</f>
        <v>44247846</v>
      </c>
    </row>
    <row r="299" spans="1:8" ht="35.25" customHeight="1" x14ac:dyDescent="0.25">
      <c r="A299" s="26" t="s">
        <v>151</v>
      </c>
      <c r="B299" s="28" t="s">
        <v>29</v>
      </c>
      <c r="C299" s="28" t="s">
        <v>10</v>
      </c>
      <c r="D299" s="240" t="s">
        <v>515</v>
      </c>
      <c r="E299" s="241" t="s">
        <v>451</v>
      </c>
      <c r="F299" s="242" t="s">
        <v>452</v>
      </c>
      <c r="G299" s="30"/>
      <c r="H299" s="485">
        <f>SUM(H300)</f>
        <v>44109846</v>
      </c>
    </row>
    <row r="300" spans="1:8" ht="49.5" customHeight="1" x14ac:dyDescent="0.25">
      <c r="A300" s="3" t="s">
        <v>152</v>
      </c>
      <c r="B300" s="5" t="s">
        <v>29</v>
      </c>
      <c r="C300" s="5" t="s">
        <v>10</v>
      </c>
      <c r="D300" s="243" t="s">
        <v>235</v>
      </c>
      <c r="E300" s="244" t="s">
        <v>451</v>
      </c>
      <c r="F300" s="245" t="s">
        <v>452</v>
      </c>
      <c r="G300" s="59"/>
      <c r="H300" s="486">
        <f>SUM(H301+H311)</f>
        <v>44109846</v>
      </c>
    </row>
    <row r="301" spans="1:8" ht="17.25" customHeight="1" x14ac:dyDescent="0.25">
      <c r="A301" s="3" t="s">
        <v>516</v>
      </c>
      <c r="B301" s="5" t="s">
        <v>29</v>
      </c>
      <c r="C301" s="5" t="s">
        <v>10</v>
      </c>
      <c r="D301" s="243" t="s">
        <v>235</v>
      </c>
      <c r="E301" s="244" t="s">
        <v>10</v>
      </c>
      <c r="F301" s="245" t="s">
        <v>452</v>
      </c>
      <c r="G301" s="59"/>
      <c r="H301" s="486">
        <f>SUM(H302+H305+H307)</f>
        <v>24326347</v>
      </c>
    </row>
    <row r="302" spans="1:8" ht="81" customHeight="1" x14ac:dyDescent="0.25">
      <c r="A302" s="3" t="s">
        <v>517</v>
      </c>
      <c r="B302" s="5" t="s">
        <v>29</v>
      </c>
      <c r="C302" s="5" t="s">
        <v>10</v>
      </c>
      <c r="D302" s="243" t="s">
        <v>235</v>
      </c>
      <c r="E302" s="244" t="s">
        <v>10</v>
      </c>
      <c r="F302" s="245" t="s">
        <v>518</v>
      </c>
      <c r="G302" s="2"/>
      <c r="H302" s="486">
        <f>SUM(H303:H304)</f>
        <v>13629293</v>
      </c>
    </row>
    <row r="303" spans="1:8" ht="47.25" x14ac:dyDescent="0.25">
      <c r="A303" s="85" t="s">
        <v>82</v>
      </c>
      <c r="B303" s="5" t="s">
        <v>29</v>
      </c>
      <c r="C303" s="5" t="s">
        <v>10</v>
      </c>
      <c r="D303" s="243" t="s">
        <v>235</v>
      </c>
      <c r="E303" s="244" t="s">
        <v>10</v>
      </c>
      <c r="F303" s="245" t="s">
        <v>518</v>
      </c>
      <c r="G303" s="294" t="s">
        <v>13</v>
      </c>
      <c r="H303" s="488">
        <f>SUM(прил9!I412)</f>
        <v>13413337</v>
      </c>
    </row>
    <row r="304" spans="1:8" ht="31.5" customHeight="1" x14ac:dyDescent="0.25">
      <c r="A304" s="90" t="s">
        <v>633</v>
      </c>
      <c r="B304" s="5" t="s">
        <v>29</v>
      </c>
      <c r="C304" s="5" t="s">
        <v>10</v>
      </c>
      <c r="D304" s="243" t="s">
        <v>235</v>
      </c>
      <c r="E304" s="244" t="s">
        <v>10</v>
      </c>
      <c r="F304" s="245" t="s">
        <v>518</v>
      </c>
      <c r="G304" s="294" t="s">
        <v>16</v>
      </c>
      <c r="H304" s="488">
        <f>SUM(прил9!I413)</f>
        <v>215956</v>
      </c>
    </row>
    <row r="305" spans="1:8" ht="19.5" hidden="1" customHeight="1" x14ac:dyDescent="0.25">
      <c r="A305" s="414" t="s">
        <v>674</v>
      </c>
      <c r="B305" s="5" t="s">
        <v>29</v>
      </c>
      <c r="C305" s="5" t="s">
        <v>10</v>
      </c>
      <c r="D305" s="243" t="s">
        <v>235</v>
      </c>
      <c r="E305" s="244" t="s">
        <v>10</v>
      </c>
      <c r="F305" s="245" t="s">
        <v>658</v>
      </c>
      <c r="G305" s="294"/>
      <c r="H305" s="486">
        <f>SUM(H306)</f>
        <v>0</v>
      </c>
    </row>
    <row r="306" spans="1:8" ht="31.5" hidden="1" customHeight="1" x14ac:dyDescent="0.25">
      <c r="A306" s="113" t="s">
        <v>633</v>
      </c>
      <c r="B306" s="5" t="s">
        <v>29</v>
      </c>
      <c r="C306" s="5" t="s">
        <v>10</v>
      </c>
      <c r="D306" s="243" t="s">
        <v>235</v>
      </c>
      <c r="E306" s="244" t="s">
        <v>10</v>
      </c>
      <c r="F306" s="245" t="s">
        <v>658</v>
      </c>
      <c r="G306" s="294" t="s">
        <v>16</v>
      </c>
      <c r="H306" s="488">
        <f>SUM(прил9!I415)</f>
        <v>0</v>
      </c>
    </row>
    <row r="307" spans="1:8" ht="33" customHeight="1" x14ac:dyDescent="0.25">
      <c r="A307" s="3" t="s">
        <v>92</v>
      </c>
      <c r="B307" s="5" t="s">
        <v>29</v>
      </c>
      <c r="C307" s="5" t="s">
        <v>10</v>
      </c>
      <c r="D307" s="243" t="s">
        <v>235</v>
      </c>
      <c r="E307" s="244" t="s">
        <v>10</v>
      </c>
      <c r="F307" s="245" t="s">
        <v>484</v>
      </c>
      <c r="G307" s="59"/>
      <c r="H307" s="486">
        <f>SUM(H308:H310)</f>
        <v>10697054</v>
      </c>
    </row>
    <row r="308" spans="1:8" ht="49.5" customHeight="1" x14ac:dyDescent="0.25">
      <c r="A308" s="85" t="s">
        <v>82</v>
      </c>
      <c r="B308" s="5" t="s">
        <v>29</v>
      </c>
      <c r="C308" s="5" t="s">
        <v>10</v>
      </c>
      <c r="D308" s="243" t="s">
        <v>235</v>
      </c>
      <c r="E308" s="244" t="s">
        <v>10</v>
      </c>
      <c r="F308" s="245" t="s">
        <v>484</v>
      </c>
      <c r="G308" s="59" t="s">
        <v>13</v>
      </c>
      <c r="H308" s="488">
        <f>SUM(прил9!I417)</f>
        <v>4554955</v>
      </c>
    </row>
    <row r="309" spans="1:8" ht="31.5" customHeight="1" x14ac:dyDescent="0.25">
      <c r="A309" s="90" t="s">
        <v>633</v>
      </c>
      <c r="B309" s="5" t="s">
        <v>29</v>
      </c>
      <c r="C309" s="5" t="s">
        <v>10</v>
      </c>
      <c r="D309" s="243" t="s">
        <v>235</v>
      </c>
      <c r="E309" s="244" t="s">
        <v>10</v>
      </c>
      <c r="F309" s="245" t="s">
        <v>484</v>
      </c>
      <c r="G309" s="59" t="s">
        <v>16</v>
      </c>
      <c r="H309" s="488">
        <f>SUM(прил9!I418)</f>
        <v>6065725</v>
      </c>
    </row>
    <row r="310" spans="1:8" ht="18" customHeight="1" x14ac:dyDescent="0.25">
      <c r="A310" s="3" t="s">
        <v>18</v>
      </c>
      <c r="B310" s="5" t="s">
        <v>29</v>
      </c>
      <c r="C310" s="5" t="s">
        <v>10</v>
      </c>
      <c r="D310" s="243" t="s">
        <v>235</v>
      </c>
      <c r="E310" s="244" t="s">
        <v>10</v>
      </c>
      <c r="F310" s="245" t="s">
        <v>484</v>
      </c>
      <c r="G310" s="59" t="s">
        <v>17</v>
      </c>
      <c r="H310" s="488">
        <f>SUM(прил9!I419)</f>
        <v>76374</v>
      </c>
    </row>
    <row r="311" spans="1:8" ht="32.25" customHeight="1" x14ac:dyDescent="0.25">
      <c r="A311" s="3" t="s">
        <v>886</v>
      </c>
      <c r="B311" s="5" t="s">
        <v>29</v>
      </c>
      <c r="C311" s="5" t="s">
        <v>10</v>
      </c>
      <c r="D311" s="243" t="s">
        <v>235</v>
      </c>
      <c r="E311" s="244" t="s">
        <v>885</v>
      </c>
      <c r="F311" s="245" t="s">
        <v>452</v>
      </c>
      <c r="G311" s="59"/>
      <c r="H311" s="486">
        <f>SUM(H312)</f>
        <v>19783499</v>
      </c>
    </row>
    <row r="312" spans="1:8" ht="50.25" customHeight="1" x14ac:dyDescent="0.25">
      <c r="A312" s="414" t="s">
        <v>888</v>
      </c>
      <c r="B312" s="5" t="s">
        <v>29</v>
      </c>
      <c r="C312" s="5" t="s">
        <v>10</v>
      </c>
      <c r="D312" s="243" t="s">
        <v>235</v>
      </c>
      <c r="E312" s="244" t="s">
        <v>885</v>
      </c>
      <c r="F312" s="245" t="s">
        <v>887</v>
      </c>
      <c r="G312" s="294"/>
      <c r="H312" s="486">
        <f>SUM(H313)</f>
        <v>19783499</v>
      </c>
    </row>
    <row r="313" spans="1:8" ht="33.75" customHeight="1" x14ac:dyDescent="0.25">
      <c r="A313" s="113" t="s">
        <v>186</v>
      </c>
      <c r="B313" s="5" t="s">
        <v>29</v>
      </c>
      <c r="C313" s="5" t="s">
        <v>10</v>
      </c>
      <c r="D313" s="243" t="s">
        <v>235</v>
      </c>
      <c r="E313" s="244" t="s">
        <v>885</v>
      </c>
      <c r="F313" s="245" t="s">
        <v>887</v>
      </c>
      <c r="G313" s="294" t="s">
        <v>181</v>
      </c>
      <c r="H313" s="488">
        <f>SUM(прил9!I422)</f>
        <v>19783499</v>
      </c>
    </row>
    <row r="314" spans="1:8" ht="64.5" customHeight="1" x14ac:dyDescent="0.25">
      <c r="A314" s="75" t="s">
        <v>138</v>
      </c>
      <c r="B314" s="27" t="s">
        <v>29</v>
      </c>
      <c r="C314" s="41" t="s">
        <v>10</v>
      </c>
      <c r="D314" s="252" t="s">
        <v>214</v>
      </c>
      <c r="E314" s="253" t="s">
        <v>451</v>
      </c>
      <c r="F314" s="254" t="s">
        <v>452</v>
      </c>
      <c r="G314" s="27"/>
      <c r="H314" s="485">
        <f>SUM(H315)</f>
        <v>138000</v>
      </c>
    </row>
    <row r="315" spans="1:8" ht="96" customHeight="1" x14ac:dyDescent="0.25">
      <c r="A315" s="76" t="s">
        <v>154</v>
      </c>
      <c r="B315" s="2" t="s">
        <v>29</v>
      </c>
      <c r="C315" s="8" t="s">
        <v>10</v>
      </c>
      <c r="D315" s="279" t="s">
        <v>216</v>
      </c>
      <c r="E315" s="280" t="s">
        <v>451</v>
      </c>
      <c r="F315" s="281" t="s">
        <v>452</v>
      </c>
      <c r="G315" s="2"/>
      <c r="H315" s="486">
        <f>SUM(H316)</f>
        <v>138000</v>
      </c>
    </row>
    <row r="316" spans="1:8" ht="49.5" customHeight="1" x14ac:dyDescent="0.25">
      <c r="A316" s="76" t="s">
        <v>471</v>
      </c>
      <c r="B316" s="2" t="s">
        <v>29</v>
      </c>
      <c r="C316" s="8" t="s">
        <v>10</v>
      </c>
      <c r="D316" s="279" t="s">
        <v>216</v>
      </c>
      <c r="E316" s="280" t="s">
        <v>10</v>
      </c>
      <c r="F316" s="281" t="s">
        <v>452</v>
      </c>
      <c r="G316" s="2"/>
      <c r="H316" s="486">
        <f>SUM(H317)</f>
        <v>138000</v>
      </c>
    </row>
    <row r="317" spans="1:8" ht="18" customHeight="1" x14ac:dyDescent="0.25">
      <c r="A317" s="3" t="s">
        <v>107</v>
      </c>
      <c r="B317" s="2" t="s">
        <v>29</v>
      </c>
      <c r="C317" s="8" t="s">
        <v>10</v>
      </c>
      <c r="D317" s="279" t="s">
        <v>216</v>
      </c>
      <c r="E317" s="280" t="s">
        <v>10</v>
      </c>
      <c r="F317" s="281" t="s">
        <v>472</v>
      </c>
      <c r="G317" s="2"/>
      <c r="H317" s="486">
        <f>SUM(H318)</f>
        <v>138000</v>
      </c>
    </row>
    <row r="318" spans="1:8" ht="30" customHeight="1" x14ac:dyDescent="0.25">
      <c r="A318" s="90" t="s">
        <v>633</v>
      </c>
      <c r="B318" s="2" t="s">
        <v>29</v>
      </c>
      <c r="C318" s="8" t="s">
        <v>10</v>
      </c>
      <c r="D318" s="279" t="s">
        <v>216</v>
      </c>
      <c r="E318" s="280" t="s">
        <v>10</v>
      </c>
      <c r="F318" s="281" t="s">
        <v>472</v>
      </c>
      <c r="G318" s="2" t="s">
        <v>16</v>
      </c>
      <c r="H318" s="487">
        <f>SUM(прил9!I427)</f>
        <v>138000</v>
      </c>
    </row>
    <row r="319" spans="1:8" ht="15.75" x14ac:dyDescent="0.25">
      <c r="A319" s="87" t="s">
        <v>30</v>
      </c>
      <c r="B319" s="22" t="s">
        <v>29</v>
      </c>
      <c r="C319" s="22" t="s">
        <v>12</v>
      </c>
      <c r="D319" s="237"/>
      <c r="E319" s="238"/>
      <c r="F319" s="239"/>
      <c r="G319" s="21"/>
      <c r="H319" s="492">
        <f>SUM(H320+H366)</f>
        <v>176348772</v>
      </c>
    </row>
    <row r="320" spans="1:8" ht="35.25" customHeight="1" x14ac:dyDescent="0.25">
      <c r="A320" s="26" t="s">
        <v>151</v>
      </c>
      <c r="B320" s="27" t="s">
        <v>29</v>
      </c>
      <c r="C320" s="27" t="s">
        <v>12</v>
      </c>
      <c r="D320" s="240" t="s">
        <v>515</v>
      </c>
      <c r="E320" s="241" t="s">
        <v>451</v>
      </c>
      <c r="F320" s="242" t="s">
        <v>452</v>
      </c>
      <c r="G320" s="27"/>
      <c r="H320" s="485">
        <f>SUM(H321+H362)</f>
        <v>175232750</v>
      </c>
    </row>
    <row r="321" spans="1:8" ht="50.25" customHeight="1" x14ac:dyDescent="0.25">
      <c r="A321" s="3" t="s">
        <v>152</v>
      </c>
      <c r="B321" s="2" t="s">
        <v>29</v>
      </c>
      <c r="C321" s="2" t="s">
        <v>12</v>
      </c>
      <c r="D321" s="243" t="s">
        <v>235</v>
      </c>
      <c r="E321" s="244" t="s">
        <v>451</v>
      </c>
      <c r="F321" s="245" t="s">
        <v>452</v>
      </c>
      <c r="G321" s="2"/>
      <c r="H321" s="486">
        <f>SUM(H322)</f>
        <v>174685550</v>
      </c>
    </row>
    <row r="322" spans="1:8" ht="17.25" customHeight="1" x14ac:dyDescent="0.25">
      <c r="A322" s="298" t="s">
        <v>527</v>
      </c>
      <c r="B322" s="2" t="s">
        <v>29</v>
      </c>
      <c r="C322" s="2" t="s">
        <v>12</v>
      </c>
      <c r="D322" s="243" t="s">
        <v>235</v>
      </c>
      <c r="E322" s="244" t="s">
        <v>12</v>
      </c>
      <c r="F322" s="245" t="s">
        <v>452</v>
      </c>
      <c r="G322" s="2"/>
      <c r="H322" s="486">
        <f>SUM(H323+H326+H328+H333+H337+H341+H339+H343+H358+H348+H335+H350+H354+H356+H360+H331+H346)</f>
        <v>174685550</v>
      </c>
    </row>
    <row r="323" spans="1:8" ht="82.5" customHeight="1" x14ac:dyDescent="0.25">
      <c r="A323" s="50" t="s">
        <v>155</v>
      </c>
      <c r="B323" s="2" t="s">
        <v>29</v>
      </c>
      <c r="C323" s="2" t="s">
        <v>12</v>
      </c>
      <c r="D323" s="243" t="s">
        <v>235</v>
      </c>
      <c r="E323" s="244" t="s">
        <v>12</v>
      </c>
      <c r="F323" s="245" t="s">
        <v>519</v>
      </c>
      <c r="G323" s="2"/>
      <c r="H323" s="486">
        <f>SUM(H324:H325)</f>
        <v>143637562</v>
      </c>
    </row>
    <row r="324" spans="1:8" ht="48" customHeight="1" x14ac:dyDescent="0.25">
      <c r="A324" s="85" t="s">
        <v>82</v>
      </c>
      <c r="B324" s="2" t="s">
        <v>29</v>
      </c>
      <c r="C324" s="2" t="s">
        <v>12</v>
      </c>
      <c r="D324" s="243" t="s">
        <v>235</v>
      </c>
      <c r="E324" s="244" t="s">
        <v>12</v>
      </c>
      <c r="F324" s="245" t="s">
        <v>519</v>
      </c>
      <c r="G324" s="2" t="s">
        <v>13</v>
      </c>
      <c r="H324" s="488">
        <f>SUM(прил9!I433)</f>
        <v>138639185</v>
      </c>
    </row>
    <row r="325" spans="1:8" ht="32.25" customHeight="1" x14ac:dyDescent="0.25">
      <c r="A325" s="90" t="s">
        <v>633</v>
      </c>
      <c r="B325" s="2" t="s">
        <v>29</v>
      </c>
      <c r="C325" s="2" t="s">
        <v>12</v>
      </c>
      <c r="D325" s="243" t="s">
        <v>235</v>
      </c>
      <c r="E325" s="244" t="s">
        <v>12</v>
      </c>
      <c r="F325" s="245" t="s">
        <v>519</v>
      </c>
      <c r="G325" s="2" t="s">
        <v>16</v>
      </c>
      <c r="H325" s="488">
        <f>SUM(прил9!I434)</f>
        <v>4998377</v>
      </c>
    </row>
    <row r="326" spans="1:8" ht="17.25" hidden="1" customHeight="1" x14ac:dyDescent="0.25">
      <c r="A326" s="414" t="s">
        <v>659</v>
      </c>
      <c r="B326" s="2" t="s">
        <v>29</v>
      </c>
      <c r="C326" s="2" t="s">
        <v>12</v>
      </c>
      <c r="D326" s="243" t="s">
        <v>235</v>
      </c>
      <c r="E326" s="244" t="s">
        <v>12</v>
      </c>
      <c r="F326" s="245" t="s">
        <v>658</v>
      </c>
      <c r="G326" s="2"/>
      <c r="H326" s="486">
        <f>SUM(H327)</f>
        <v>0</v>
      </c>
    </row>
    <row r="327" spans="1:8" ht="33" hidden="1" customHeight="1" x14ac:dyDescent="0.25">
      <c r="A327" s="113" t="s">
        <v>633</v>
      </c>
      <c r="B327" s="2" t="s">
        <v>29</v>
      </c>
      <c r="C327" s="2" t="s">
        <v>12</v>
      </c>
      <c r="D327" s="243" t="s">
        <v>235</v>
      </c>
      <c r="E327" s="244" t="s">
        <v>12</v>
      </c>
      <c r="F327" s="245" t="s">
        <v>658</v>
      </c>
      <c r="G327" s="2" t="s">
        <v>16</v>
      </c>
      <c r="H327" s="488">
        <f>SUM(прил9!I436)</f>
        <v>0</v>
      </c>
    </row>
    <row r="328" spans="1:8" ht="34.5" customHeight="1" x14ac:dyDescent="0.25">
      <c r="A328" s="414" t="s">
        <v>652</v>
      </c>
      <c r="B328" s="2" t="s">
        <v>29</v>
      </c>
      <c r="C328" s="2" t="s">
        <v>12</v>
      </c>
      <c r="D328" s="243" t="s">
        <v>235</v>
      </c>
      <c r="E328" s="244" t="s">
        <v>12</v>
      </c>
      <c r="F328" s="245" t="s">
        <v>651</v>
      </c>
      <c r="G328" s="2"/>
      <c r="H328" s="486">
        <f>SUM(H329:H330)</f>
        <v>68896</v>
      </c>
    </row>
    <row r="329" spans="1:8" ht="50.25" customHeight="1" x14ac:dyDescent="0.25">
      <c r="A329" s="103" t="s">
        <v>82</v>
      </c>
      <c r="B329" s="2" t="s">
        <v>29</v>
      </c>
      <c r="C329" s="2" t="s">
        <v>12</v>
      </c>
      <c r="D329" s="243" t="s">
        <v>235</v>
      </c>
      <c r="E329" s="244" t="s">
        <v>12</v>
      </c>
      <c r="F329" s="245" t="s">
        <v>651</v>
      </c>
      <c r="G329" s="2" t="s">
        <v>13</v>
      </c>
      <c r="H329" s="488">
        <f>SUM(прил9!I438)</f>
        <v>53212</v>
      </c>
    </row>
    <row r="330" spans="1:8" ht="19.5" customHeight="1" x14ac:dyDescent="0.25">
      <c r="A330" s="61" t="s">
        <v>40</v>
      </c>
      <c r="B330" s="2" t="s">
        <v>29</v>
      </c>
      <c r="C330" s="2" t="s">
        <v>12</v>
      </c>
      <c r="D330" s="243" t="s">
        <v>235</v>
      </c>
      <c r="E330" s="244" t="s">
        <v>12</v>
      </c>
      <c r="F330" s="245" t="s">
        <v>651</v>
      </c>
      <c r="G330" s="2" t="s">
        <v>39</v>
      </c>
      <c r="H330" s="488">
        <f>SUM(прил9!I439)</f>
        <v>15684</v>
      </c>
    </row>
    <row r="331" spans="1:8" ht="48" customHeight="1" x14ac:dyDescent="0.25">
      <c r="A331" s="50" t="s">
        <v>882</v>
      </c>
      <c r="B331" s="2" t="s">
        <v>29</v>
      </c>
      <c r="C331" s="2" t="s">
        <v>12</v>
      </c>
      <c r="D331" s="243" t="s">
        <v>235</v>
      </c>
      <c r="E331" s="244" t="s">
        <v>12</v>
      </c>
      <c r="F331" s="245" t="s">
        <v>881</v>
      </c>
      <c r="G331" s="2"/>
      <c r="H331" s="486">
        <f>SUM(H332)</f>
        <v>358174</v>
      </c>
    </row>
    <row r="332" spans="1:8" ht="33.75" customHeight="1" x14ac:dyDescent="0.25">
      <c r="A332" s="113" t="s">
        <v>633</v>
      </c>
      <c r="B332" s="2" t="s">
        <v>29</v>
      </c>
      <c r="C332" s="2" t="s">
        <v>12</v>
      </c>
      <c r="D332" s="243" t="s">
        <v>235</v>
      </c>
      <c r="E332" s="244" t="s">
        <v>12</v>
      </c>
      <c r="F332" s="245" t="s">
        <v>881</v>
      </c>
      <c r="G332" s="2" t="s">
        <v>16</v>
      </c>
      <c r="H332" s="488">
        <f>SUM(прил9!I441)</f>
        <v>358174</v>
      </c>
    </row>
    <row r="333" spans="1:8" ht="63.75" customHeight="1" x14ac:dyDescent="0.25">
      <c r="A333" s="414" t="s">
        <v>786</v>
      </c>
      <c r="B333" s="2" t="s">
        <v>29</v>
      </c>
      <c r="C333" s="2" t="s">
        <v>12</v>
      </c>
      <c r="D333" s="243" t="s">
        <v>235</v>
      </c>
      <c r="E333" s="244" t="s">
        <v>12</v>
      </c>
      <c r="F333" s="245" t="s">
        <v>650</v>
      </c>
      <c r="G333" s="2"/>
      <c r="H333" s="486">
        <f>SUM(H334)</f>
        <v>196530</v>
      </c>
    </row>
    <row r="334" spans="1:8" ht="33" customHeight="1" x14ac:dyDescent="0.25">
      <c r="A334" s="113" t="s">
        <v>633</v>
      </c>
      <c r="B334" s="2" t="s">
        <v>29</v>
      </c>
      <c r="C334" s="2" t="s">
        <v>12</v>
      </c>
      <c r="D334" s="243" t="s">
        <v>235</v>
      </c>
      <c r="E334" s="244" t="s">
        <v>12</v>
      </c>
      <c r="F334" s="245" t="s">
        <v>650</v>
      </c>
      <c r="G334" s="2" t="s">
        <v>16</v>
      </c>
      <c r="H334" s="488">
        <f>SUM(прил9!I443)</f>
        <v>196530</v>
      </c>
    </row>
    <row r="335" spans="1:8" ht="17.25" hidden="1" customHeight="1" x14ac:dyDescent="0.25">
      <c r="A335" s="92" t="s">
        <v>431</v>
      </c>
      <c r="B335" s="5" t="s">
        <v>29</v>
      </c>
      <c r="C335" s="5" t="s">
        <v>12</v>
      </c>
      <c r="D335" s="243" t="s">
        <v>235</v>
      </c>
      <c r="E335" s="244" t="s">
        <v>12</v>
      </c>
      <c r="F335" s="245" t="s">
        <v>520</v>
      </c>
      <c r="G335" s="2"/>
      <c r="H335" s="486">
        <f>SUM(H336)</f>
        <v>0</v>
      </c>
    </row>
    <row r="336" spans="1:8" ht="48" hidden="1" customHeight="1" x14ac:dyDescent="0.25">
      <c r="A336" s="85" t="s">
        <v>82</v>
      </c>
      <c r="B336" s="5" t="s">
        <v>29</v>
      </c>
      <c r="C336" s="5" t="s">
        <v>12</v>
      </c>
      <c r="D336" s="243" t="s">
        <v>235</v>
      </c>
      <c r="E336" s="244" t="s">
        <v>12</v>
      </c>
      <c r="F336" s="245" t="s">
        <v>520</v>
      </c>
      <c r="G336" s="2" t="s">
        <v>13</v>
      </c>
      <c r="H336" s="488">
        <f>SUM(прил9!I445)</f>
        <v>0</v>
      </c>
    </row>
    <row r="337" spans="1:8" ht="48" hidden="1" customHeight="1" x14ac:dyDescent="0.25">
      <c r="A337" s="103" t="s">
        <v>732</v>
      </c>
      <c r="B337" s="5" t="s">
        <v>29</v>
      </c>
      <c r="C337" s="5" t="s">
        <v>12</v>
      </c>
      <c r="D337" s="243" t="s">
        <v>235</v>
      </c>
      <c r="E337" s="244" t="s">
        <v>12</v>
      </c>
      <c r="F337" s="245" t="s">
        <v>733</v>
      </c>
      <c r="G337" s="2"/>
      <c r="H337" s="486">
        <f>SUM(H338)</f>
        <v>0</v>
      </c>
    </row>
    <row r="338" spans="1:8" ht="32.25" hidden="1" customHeight="1" x14ac:dyDescent="0.25">
      <c r="A338" s="113" t="s">
        <v>633</v>
      </c>
      <c r="B338" s="5" t="s">
        <v>29</v>
      </c>
      <c r="C338" s="5" t="s">
        <v>12</v>
      </c>
      <c r="D338" s="243" t="s">
        <v>235</v>
      </c>
      <c r="E338" s="244" t="s">
        <v>12</v>
      </c>
      <c r="F338" s="245" t="s">
        <v>733</v>
      </c>
      <c r="G338" s="2" t="s">
        <v>16</v>
      </c>
      <c r="H338" s="488">
        <f>SUM(прил9!I447)</f>
        <v>0</v>
      </c>
    </row>
    <row r="339" spans="1:8" ht="32.25" hidden="1" customHeight="1" x14ac:dyDescent="0.25">
      <c r="A339" s="103" t="s">
        <v>734</v>
      </c>
      <c r="B339" s="5" t="s">
        <v>29</v>
      </c>
      <c r="C339" s="5" t="s">
        <v>12</v>
      </c>
      <c r="D339" s="243" t="s">
        <v>235</v>
      </c>
      <c r="E339" s="244" t="s">
        <v>12</v>
      </c>
      <c r="F339" s="245" t="s">
        <v>735</v>
      </c>
      <c r="G339" s="2"/>
      <c r="H339" s="486">
        <f>SUM(H340)</f>
        <v>0</v>
      </c>
    </row>
    <row r="340" spans="1:8" ht="32.25" hidden="1" customHeight="1" x14ac:dyDescent="0.25">
      <c r="A340" s="113" t="s">
        <v>633</v>
      </c>
      <c r="B340" s="5" t="s">
        <v>29</v>
      </c>
      <c r="C340" s="5" t="s">
        <v>12</v>
      </c>
      <c r="D340" s="243" t="s">
        <v>235</v>
      </c>
      <c r="E340" s="244" t="s">
        <v>12</v>
      </c>
      <c r="F340" s="245" t="s">
        <v>735</v>
      </c>
      <c r="G340" s="2" t="s">
        <v>16</v>
      </c>
      <c r="H340" s="488">
        <f>SUM(прил9!I449)</f>
        <v>0</v>
      </c>
    </row>
    <row r="341" spans="1:8" ht="32.25" hidden="1" customHeight="1" x14ac:dyDescent="0.25">
      <c r="A341" s="414" t="s">
        <v>630</v>
      </c>
      <c r="B341" s="2" t="s">
        <v>29</v>
      </c>
      <c r="C341" s="2" t="s">
        <v>12</v>
      </c>
      <c r="D341" s="243" t="s">
        <v>235</v>
      </c>
      <c r="E341" s="244" t="s">
        <v>12</v>
      </c>
      <c r="F341" s="245" t="s">
        <v>629</v>
      </c>
      <c r="G341" s="2"/>
      <c r="H341" s="486">
        <f>SUM(H342)</f>
        <v>0</v>
      </c>
    </row>
    <row r="342" spans="1:8" ht="31.5" hidden="1" customHeight="1" x14ac:dyDescent="0.25">
      <c r="A342" s="90" t="s">
        <v>633</v>
      </c>
      <c r="B342" s="2" t="s">
        <v>29</v>
      </c>
      <c r="C342" s="2" t="s">
        <v>12</v>
      </c>
      <c r="D342" s="243" t="s">
        <v>235</v>
      </c>
      <c r="E342" s="244" t="s">
        <v>12</v>
      </c>
      <c r="F342" s="245" t="s">
        <v>629</v>
      </c>
      <c r="G342" s="2" t="s">
        <v>16</v>
      </c>
      <c r="H342" s="488">
        <f>SUM(прил9!I451)</f>
        <v>0</v>
      </c>
    </row>
    <row r="343" spans="1:8" ht="32.25" customHeight="1" x14ac:dyDescent="0.25">
      <c r="A343" s="299" t="s">
        <v>521</v>
      </c>
      <c r="B343" s="2" t="s">
        <v>29</v>
      </c>
      <c r="C343" s="2" t="s">
        <v>12</v>
      </c>
      <c r="D343" s="243" t="s">
        <v>235</v>
      </c>
      <c r="E343" s="244" t="s">
        <v>12</v>
      </c>
      <c r="F343" s="245" t="s">
        <v>522</v>
      </c>
      <c r="G343" s="2"/>
      <c r="H343" s="486">
        <f>SUM(H344:H345)</f>
        <v>691630</v>
      </c>
    </row>
    <row r="344" spans="1:8" ht="49.5" customHeight="1" x14ac:dyDescent="0.25">
      <c r="A344" s="85" t="s">
        <v>82</v>
      </c>
      <c r="B344" s="2" t="s">
        <v>29</v>
      </c>
      <c r="C344" s="2" t="s">
        <v>12</v>
      </c>
      <c r="D344" s="243" t="s">
        <v>235</v>
      </c>
      <c r="E344" s="244" t="s">
        <v>12</v>
      </c>
      <c r="F344" s="245" t="s">
        <v>522</v>
      </c>
      <c r="G344" s="2" t="s">
        <v>13</v>
      </c>
      <c r="H344" s="488">
        <f>SUM(прил9!I453)</f>
        <v>562294</v>
      </c>
    </row>
    <row r="345" spans="1:8" ht="16.5" customHeight="1" x14ac:dyDescent="0.25">
      <c r="A345" s="61" t="s">
        <v>40</v>
      </c>
      <c r="B345" s="2" t="s">
        <v>29</v>
      </c>
      <c r="C345" s="2" t="s">
        <v>12</v>
      </c>
      <c r="D345" s="243" t="s">
        <v>235</v>
      </c>
      <c r="E345" s="244" t="s">
        <v>12</v>
      </c>
      <c r="F345" s="245" t="s">
        <v>522</v>
      </c>
      <c r="G345" s="294" t="s">
        <v>39</v>
      </c>
      <c r="H345" s="488">
        <f>SUM(прил9!I454)</f>
        <v>129336</v>
      </c>
    </row>
    <row r="346" spans="1:8" ht="49.5" customHeight="1" x14ac:dyDescent="0.25">
      <c r="A346" s="50" t="s">
        <v>884</v>
      </c>
      <c r="B346" s="2" t="s">
        <v>29</v>
      </c>
      <c r="C346" s="2" t="s">
        <v>12</v>
      </c>
      <c r="D346" s="243" t="s">
        <v>235</v>
      </c>
      <c r="E346" s="244" t="s">
        <v>12</v>
      </c>
      <c r="F346" s="245" t="s">
        <v>883</v>
      </c>
      <c r="G346" s="294"/>
      <c r="H346" s="486">
        <f>SUM(H347)</f>
        <v>551291</v>
      </c>
    </row>
    <row r="347" spans="1:8" ht="33.75" customHeight="1" x14ac:dyDescent="0.25">
      <c r="A347" s="228" t="s">
        <v>633</v>
      </c>
      <c r="B347" s="2" t="s">
        <v>29</v>
      </c>
      <c r="C347" s="2" t="s">
        <v>12</v>
      </c>
      <c r="D347" s="243" t="s">
        <v>235</v>
      </c>
      <c r="E347" s="244" t="s">
        <v>12</v>
      </c>
      <c r="F347" s="245" t="s">
        <v>883</v>
      </c>
      <c r="G347" s="294" t="s">
        <v>16</v>
      </c>
      <c r="H347" s="488">
        <f>SUM(прил9!I456)</f>
        <v>551291</v>
      </c>
    </row>
    <row r="348" spans="1:8" ht="48.75" customHeight="1" x14ac:dyDescent="0.25">
      <c r="A348" s="300" t="s">
        <v>767</v>
      </c>
      <c r="B348" s="43" t="s">
        <v>29</v>
      </c>
      <c r="C348" s="43" t="s">
        <v>12</v>
      </c>
      <c r="D348" s="282" t="s">
        <v>235</v>
      </c>
      <c r="E348" s="283" t="s">
        <v>12</v>
      </c>
      <c r="F348" s="284" t="s">
        <v>523</v>
      </c>
      <c r="G348" s="43"/>
      <c r="H348" s="486">
        <f>SUM(H349)</f>
        <v>1835000</v>
      </c>
    </row>
    <row r="349" spans="1:8" ht="30.75" customHeight="1" x14ac:dyDescent="0.25">
      <c r="A349" s="228" t="s">
        <v>633</v>
      </c>
      <c r="B349" s="59" t="s">
        <v>29</v>
      </c>
      <c r="C349" s="43" t="s">
        <v>12</v>
      </c>
      <c r="D349" s="282" t="s">
        <v>235</v>
      </c>
      <c r="E349" s="283" t="s">
        <v>12</v>
      </c>
      <c r="F349" s="284" t="s">
        <v>523</v>
      </c>
      <c r="G349" s="43" t="s">
        <v>16</v>
      </c>
      <c r="H349" s="488">
        <f>SUM(прил9!I458)</f>
        <v>1835000</v>
      </c>
    </row>
    <row r="350" spans="1:8" ht="33" customHeight="1" x14ac:dyDescent="0.25">
      <c r="A350" s="3" t="s">
        <v>92</v>
      </c>
      <c r="B350" s="5" t="s">
        <v>29</v>
      </c>
      <c r="C350" s="5" t="s">
        <v>12</v>
      </c>
      <c r="D350" s="243" t="s">
        <v>235</v>
      </c>
      <c r="E350" s="244" t="s">
        <v>12</v>
      </c>
      <c r="F350" s="245" t="s">
        <v>484</v>
      </c>
      <c r="G350" s="2"/>
      <c r="H350" s="486">
        <f>SUM(H351:H353)</f>
        <v>23624528</v>
      </c>
    </row>
    <row r="351" spans="1:8" ht="49.5" customHeight="1" x14ac:dyDescent="0.25">
      <c r="A351" s="85" t="s">
        <v>82</v>
      </c>
      <c r="B351" s="5" t="s">
        <v>29</v>
      </c>
      <c r="C351" s="5" t="s">
        <v>12</v>
      </c>
      <c r="D351" s="243" t="s">
        <v>235</v>
      </c>
      <c r="E351" s="244" t="s">
        <v>12</v>
      </c>
      <c r="F351" s="245" t="s">
        <v>484</v>
      </c>
      <c r="G351" s="2" t="s">
        <v>13</v>
      </c>
      <c r="H351" s="487">
        <f>SUM(прил9!I460)</f>
        <v>1684242</v>
      </c>
    </row>
    <row r="352" spans="1:8" ht="31.5" customHeight="1" x14ac:dyDescent="0.25">
      <c r="A352" s="90" t="s">
        <v>633</v>
      </c>
      <c r="B352" s="5" t="s">
        <v>29</v>
      </c>
      <c r="C352" s="5" t="s">
        <v>12</v>
      </c>
      <c r="D352" s="243" t="s">
        <v>235</v>
      </c>
      <c r="E352" s="244" t="s">
        <v>12</v>
      </c>
      <c r="F352" s="245" t="s">
        <v>484</v>
      </c>
      <c r="G352" s="2" t="s">
        <v>16</v>
      </c>
      <c r="H352" s="487">
        <f>SUM(прил9!I461)</f>
        <v>18928290</v>
      </c>
    </row>
    <row r="353" spans="1:8" ht="16.5" customHeight="1" x14ac:dyDescent="0.25">
      <c r="A353" s="3" t="s">
        <v>18</v>
      </c>
      <c r="B353" s="43" t="s">
        <v>29</v>
      </c>
      <c r="C353" s="43" t="s">
        <v>12</v>
      </c>
      <c r="D353" s="282" t="s">
        <v>235</v>
      </c>
      <c r="E353" s="283" t="s">
        <v>12</v>
      </c>
      <c r="F353" s="284" t="s">
        <v>484</v>
      </c>
      <c r="G353" s="43" t="s">
        <v>17</v>
      </c>
      <c r="H353" s="487">
        <f>SUM(прил9!I462)</f>
        <v>3011996</v>
      </c>
    </row>
    <row r="354" spans="1:8" ht="17.25" hidden="1" customHeight="1" x14ac:dyDescent="0.25">
      <c r="A354" s="3" t="s">
        <v>108</v>
      </c>
      <c r="B354" s="43" t="s">
        <v>29</v>
      </c>
      <c r="C354" s="43" t="s">
        <v>12</v>
      </c>
      <c r="D354" s="282" t="s">
        <v>235</v>
      </c>
      <c r="E354" s="283" t="s">
        <v>12</v>
      </c>
      <c r="F354" s="284" t="s">
        <v>474</v>
      </c>
      <c r="G354" s="43"/>
      <c r="H354" s="486">
        <f>SUM(H355)</f>
        <v>0</v>
      </c>
    </row>
    <row r="355" spans="1:8" ht="30.75" hidden="1" customHeight="1" x14ac:dyDescent="0.25">
      <c r="A355" s="90" t="s">
        <v>633</v>
      </c>
      <c r="B355" s="43" t="s">
        <v>29</v>
      </c>
      <c r="C355" s="43" t="s">
        <v>12</v>
      </c>
      <c r="D355" s="282" t="s">
        <v>235</v>
      </c>
      <c r="E355" s="283" t="s">
        <v>12</v>
      </c>
      <c r="F355" s="284" t="s">
        <v>474</v>
      </c>
      <c r="G355" s="43" t="s">
        <v>16</v>
      </c>
      <c r="H355" s="487">
        <f>SUM(прил9!I464)</f>
        <v>0</v>
      </c>
    </row>
    <row r="356" spans="1:8" ht="30.75" customHeight="1" x14ac:dyDescent="0.25">
      <c r="A356" s="455" t="s">
        <v>628</v>
      </c>
      <c r="B356" s="43" t="s">
        <v>29</v>
      </c>
      <c r="C356" s="43" t="s">
        <v>12</v>
      </c>
      <c r="D356" s="282" t="s">
        <v>235</v>
      </c>
      <c r="E356" s="283" t="s">
        <v>12</v>
      </c>
      <c r="F356" s="284" t="s">
        <v>627</v>
      </c>
      <c r="G356" s="43"/>
      <c r="H356" s="486">
        <f>SUM(H357)</f>
        <v>1009000</v>
      </c>
    </row>
    <row r="357" spans="1:8" ht="33" customHeight="1" x14ac:dyDescent="0.25">
      <c r="A357" s="103" t="s">
        <v>633</v>
      </c>
      <c r="B357" s="43" t="s">
        <v>29</v>
      </c>
      <c r="C357" s="43" t="s">
        <v>12</v>
      </c>
      <c r="D357" s="282" t="s">
        <v>235</v>
      </c>
      <c r="E357" s="283" t="s">
        <v>12</v>
      </c>
      <c r="F357" s="284" t="s">
        <v>627</v>
      </c>
      <c r="G357" s="43" t="s">
        <v>16</v>
      </c>
      <c r="H357" s="487">
        <f>SUM(прил9!I466)</f>
        <v>1009000</v>
      </c>
    </row>
    <row r="358" spans="1:8" ht="16.5" customHeight="1" x14ac:dyDescent="0.25">
      <c r="A358" s="61" t="s">
        <v>632</v>
      </c>
      <c r="B358" s="2" t="s">
        <v>29</v>
      </c>
      <c r="C358" s="2" t="s">
        <v>12</v>
      </c>
      <c r="D358" s="243" t="s">
        <v>235</v>
      </c>
      <c r="E358" s="244" t="s">
        <v>12</v>
      </c>
      <c r="F358" s="284" t="s">
        <v>631</v>
      </c>
      <c r="G358" s="2"/>
      <c r="H358" s="486">
        <f>SUM(H359)</f>
        <v>135000</v>
      </c>
    </row>
    <row r="359" spans="1:8" ht="31.5" customHeight="1" x14ac:dyDescent="0.25">
      <c r="A359" s="228" t="s">
        <v>633</v>
      </c>
      <c r="B359" s="59" t="s">
        <v>29</v>
      </c>
      <c r="C359" s="43" t="s">
        <v>12</v>
      </c>
      <c r="D359" s="282" t="s">
        <v>235</v>
      </c>
      <c r="E359" s="283" t="s">
        <v>12</v>
      </c>
      <c r="F359" s="284" t="s">
        <v>631</v>
      </c>
      <c r="G359" s="43" t="s">
        <v>16</v>
      </c>
      <c r="H359" s="488">
        <f>SUM(прил9!I468)</f>
        <v>135000</v>
      </c>
    </row>
    <row r="360" spans="1:8" ht="32.25" customHeight="1" x14ac:dyDescent="0.25">
      <c r="A360" s="545" t="s">
        <v>861</v>
      </c>
      <c r="B360" s="43" t="s">
        <v>29</v>
      </c>
      <c r="C360" s="43" t="s">
        <v>12</v>
      </c>
      <c r="D360" s="282" t="s">
        <v>235</v>
      </c>
      <c r="E360" s="283" t="s">
        <v>12</v>
      </c>
      <c r="F360" s="284" t="s">
        <v>860</v>
      </c>
      <c r="G360" s="43"/>
      <c r="H360" s="486">
        <f>SUM(H361)</f>
        <v>2577939</v>
      </c>
    </row>
    <row r="361" spans="1:8" ht="31.5" customHeight="1" x14ac:dyDescent="0.25">
      <c r="A361" s="545" t="s">
        <v>633</v>
      </c>
      <c r="B361" s="43" t="s">
        <v>29</v>
      </c>
      <c r="C361" s="43" t="s">
        <v>12</v>
      </c>
      <c r="D361" s="282" t="s">
        <v>235</v>
      </c>
      <c r="E361" s="283" t="s">
        <v>12</v>
      </c>
      <c r="F361" s="284" t="s">
        <v>860</v>
      </c>
      <c r="G361" s="43" t="s">
        <v>16</v>
      </c>
      <c r="H361" s="488">
        <f>SUM(прил9!I470)</f>
        <v>2577939</v>
      </c>
    </row>
    <row r="362" spans="1:8" ht="65.25" customHeight="1" x14ac:dyDescent="0.25">
      <c r="A362" s="76" t="s">
        <v>157</v>
      </c>
      <c r="B362" s="43" t="s">
        <v>29</v>
      </c>
      <c r="C362" s="43" t="s">
        <v>12</v>
      </c>
      <c r="D362" s="282" t="s">
        <v>237</v>
      </c>
      <c r="E362" s="283" t="s">
        <v>451</v>
      </c>
      <c r="F362" s="284" t="s">
        <v>452</v>
      </c>
      <c r="G362" s="43"/>
      <c r="H362" s="486">
        <f>SUM(H363)</f>
        <v>547200</v>
      </c>
    </row>
    <row r="363" spans="1:8" ht="33" customHeight="1" x14ac:dyDescent="0.25">
      <c r="A363" s="296" t="s">
        <v>524</v>
      </c>
      <c r="B363" s="43" t="s">
        <v>29</v>
      </c>
      <c r="C363" s="43" t="s">
        <v>12</v>
      </c>
      <c r="D363" s="282" t="s">
        <v>237</v>
      </c>
      <c r="E363" s="283" t="s">
        <v>10</v>
      </c>
      <c r="F363" s="284" t="s">
        <v>452</v>
      </c>
      <c r="G363" s="43"/>
      <c r="H363" s="486">
        <f>SUM(H364)</f>
        <v>547200</v>
      </c>
    </row>
    <row r="364" spans="1:8" ht="17.25" customHeight="1" x14ac:dyDescent="0.25">
      <c r="A364" s="80" t="s">
        <v>525</v>
      </c>
      <c r="B364" s="43" t="s">
        <v>29</v>
      </c>
      <c r="C364" s="43" t="s">
        <v>12</v>
      </c>
      <c r="D364" s="282" t="s">
        <v>237</v>
      </c>
      <c r="E364" s="283" t="s">
        <v>10</v>
      </c>
      <c r="F364" s="284" t="s">
        <v>526</v>
      </c>
      <c r="G364" s="43"/>
      <c r="H364" s="486">
        <f>SUM(H365)</f>
        <v>547200</v>
      </c>
    </row>
    <row r="365" spans="1:8" ht="31.5" customHeight="1" x14ac:dyDescent="0.25">
      <c r="A365" s="90" t="s">
        <v>633</v>
      </c>
      <c r="B365" s="2" t="s">
        <v>29</v>
      </c>
      <c r="C365" s="2" t="s">
        <v>12</v>
      </c>
      <c r="D365" s="243" t="s">
        <v>237</v>
      </c>
      <c r="E365" s="244" t="s">
        <v>10</v>
      </c>
      <c r="F365" s="245" t="s">
        <v>526</v>
      </c>
      <c r="G365" s="2" t="s">
        <v>16</v>
      </c>
      <c r="H365" s="488">
        <f>SUM(прил9!I474)</f>
        <v>547200</v>
      </c>
    </row>
    <row r="366" spans="1:8" s="36" customFormat="1" ht="48.75" customHeight="1" x14ac:dyDescent="0.25">
      <c r="A366" s="75" t="s">
        <v>138</v>
      </c>
      <c r="B366" s="27" t="s">
        <v>29</v>
      </c>
      <c r="C366" s="41" t="s">
        <v>12</v>
      </c>
      <c r="D366" s="252" t="s">
        <v>214</v>
      </c>
      <c r="E366" s="253" t="s">
        <v>451</v>
      </c>
      <c r="F366" s="254" t="s">
        <v>452</v>
      </c>
      <c r="G366" s="27"/>
      <c r="H366" s="485">
        <f>SUM(H367)</f>
        <v>1116022</v>
      </c>
    </row>
    <row r="367" spans="1:8" s="36" customFormat="1" ht="81.75" customHeight="1" x14ac:dyDescent="0.25">
      <c r="A367" s="76" t="s">
        <v>154</v>
      </c>
      <c r="B367" s="2" t="s">
        <v>29</v>
      </c>
      <c r="C367" s="34" t="s">
        <v>12</v>
      </c>
      <c r="D367" s="285" t="s">
        <v>216</v>
      </c>
      <c r="E367" s="286" t="s">
        <v>451</v>
      </c>
      <c r="F367" s="287" t="s">
        <v>452</v>
      </c>
      <c r="G367" s="2"/>
      <c r="H367" s="486">
        <f>SUM(H368)</f>
        <v>1116022</v>
      </c>
    </row>
    <row r="368" spans="1:8" s="36" customFormat="1" ht="48.75" customHeight="1" x14ac:dyDescent="0.25">
      <c r="A368" s="76" t="s">
        <v>471</v>
      </c>
      <c r="B368" s="2" t="s">
        <v>29</v>
      </c>
      <c r="C368" s="34" t="s">
        <v>12</v>
      </c>
      <c r="D368" s="285" t="s">
        <v>216</v>
      </c>
      <c r="E368" s="286" t="s">
        <v>10</v>
      </c>
      <c r="F368" s="287" t="s">
        <v>452</v>
      </c>
      <c r="G368" s="2"/>
      <c r="H368" s="486">
        <f>SUM(H369)</f>
        <v>1116022</v>
      </c>
    </row>
    <row r="369" spans="1:8" s="36" customFormat="1" ht="15.75" customHeight="1" x14ac:dyDescent="0.25">
      <c r="A369" s="3" t="s">
        <v>107</v>
      </c>
      <c r="B369" s="2" t="s">
        <v>29</v>
      </c>
      <c r="C369" s="34" t="s">
        <v>12</v>
      </c>
      <c r="D369" s="285" t="s">
        <v>216</v>
      </c>
      <c r="E369" s="286" t="s">
        <v>10</v>
      </c>
      <c r="F369" s="287" t="s">
        <v>472</v>
      </c>
      <c r="G369" s="2"/>
      <c r="H369" s="486">
        <f>SUM(H370)</f>
        <v>1116022</v>
      </c>
    </row>
    <row r="370" spans="1:8" s="36" customFormat="1" ht="31.5" customHeight="1" x14ac:dyDescent="0.25">
      <c r="A370" s="90" t="s">
        <v>633</v>
      </c>
      <c r="B370" s="2" t="s">
        <v>29</v>
      </c>
      <c r="C370" s="34" t="s">
        <v>12</v>
      </c>
      <c r="D370" s="285" t="s">
        <v>216</v>
      </c>
      <c r="E370" s="286" t="s">
        <v>10</v>
      </c>
      <c r="F370" s="287" t="s">
        <v>472</v>
      </c>
      <c r="G370" s="2" t="s">
        <v>16</v>
      </c>
      <c r="H370" s="487">
        <f>SUM(прил9!I496)</f>
        <v>1116022</v>
      </c>
    </row>
    <row r="371" spans="1:8" s="36" customFormat="1" ht="18" customHeight="1" x14ac:dyDescent="0.25">
      <c r="A371" s="439" t="s">
        <v>710</v>
      </c>
      <c r="B371" s="22" t="s">
        <v>29</v>
      </c>
      <c r="C371" s="440" t="s">
        <v>15</v>
      </c>
      <c r="D371" s="441"/>
      <c r="E371" s="442"/>
      <c r="F371" s="443"/>
      <c r="G371" s="22"/>
      <c r="H371" s="492">
        <f>SUM(H372+H379+H386)</f>
        <v>15166182</v>
      </c>
    </row>
    <row r="372" spans="1:8" s="36" customFormat="1" ht="33" customHeight="1" x14ac:dyDescent="0.25">
      <c r="A372" s="101" t="s">
        <v>160</v>
      </c>
      <c r="B372" s="27" t="s">
        <v>29</v>
      </c>
      <c r="C372" s="27" t="s">
        <v>15</v>
      </c>
      <c r="D372" s="240" t="s">
        <v>241</v>
      </c>
      <c r="E372" s="241" t="s">
        <v>451</v>
      </c>
      <c r="F372" s="242" t="s">
        <v>452</v>
      </c>
      <c r="G372" s="27"/>
      <c r="H372" s="485">
        <f>SUM(H373)</f>
        <v>6531531</v>
      </c>
    </row>
    <row r="373" spans="1:8" s="36" customFormat="1" ht="47.25" customHeight="1" x14ac:dyDescent="0.25">
      <c r="A373" s="61" t="s">
        <v>161</v>
      </c>
      <c r="B373" s="43" t="s">
        <v>29</v>
      </c>
      <c r="C373" s="43" t="s">
        <v>15</v>
      </c>
      <c r="D373" s="282" t="s">
        <v>242</v>
      </c>
      <c r="E373" s="283" t="s">
        <v>451</v>
      </c>
      <c r="F373" s="284" t="s">
        <v>452</v>
      </c>
      <c r="G373" s="43"/>
      <c r="H373" s="486">
        <f>SUM(H374)</f>
        <v>6531531</v>
      </c>
    </row>
    <row r="374" spans="1:8" s="36" customFormat="1" ht="47.25" customHeight="1" x14ac:dyDescent="0.25">
      <c r="A374" s="61" t="s">
        <v>530</v>
      </c>
      <c r="B374" s="43" t="s">
        <v>29</v>
      </c>
      <c r="C374" s="43" t="s">
        <v>15</v>
      </c>
      <c r="D374" s="282" t="s">
        <v>242</v>
      </c>
      <c r="E374" s="283" t="s">
        <v>10</v>
      </c>
      <c r="F374" s="284" t="s">
        <v>452</v>
      </c>
      <c r="G374" s="43"/>
      <c r="H374" s="486">
        <f>SUM(H375)</f>
        <v>6531531</v>
      </c>
    </row>
    <row r="375" spans="1:8" s="36" customFormat="1" ht="31.5" customHeight="1" x14ac:dyDescent="0.25">
      <c r="A375" s="61" t="s">
        <v>92</v>
      </c>
      <c r="B375" s="43" t="s">
        <v>29</v>
      </c>
      <c r="C375" s="43" t="s">
        <v>15</v>
      </c>
      <c r="D375" s="282" t="s">
        <v>242</v>
      </c>
      <c r="E375" s="283" t="s">
        <v>10</v>
      </c>
      <c r="F375" s="284" t="s">
        <v>484</v>
      </c>
      <c r="G375" s="43"/>
      <c r="H375" s="486">
        <f>SUM(H376:H378)</f>
        <v>6531531</v>
      </c>
    </row>
    <row r="376" spans="1:8" s="36" customFormat="1" ht="48" customHeight="1" x14ac:dyDescent="0.25">
      <c r="A376" s="103" t="s">
        <v>82</v>
      </c>
      <c r="B376" s="43" t="s">
        <v>29</v>
      </c>
      <c r="C376" s="43" t="s">
        <v>15</v>
      </c>
      <c r="D376" s="282" t="s">
        <v>242</v>
      </c>
      <c r="E376" s="283" t="s">
        <v>10</v>
      </c>
      <c r="F376" s="284" t="s">
        <v>484</v>
      </c>
      <c r="G376" s="43" t="s">
        <v>13</v>
      </c>
      <c r="H376" s="488">
        <f>SUM(прил9!I609)</f>
        <v>6054240</v>
      </c>
    </row>
    <row r="377" spans="1:8" s="36" customFormat="1" ht="30.75" customHeight="1" x14ac:dyDescent="0.25">
      <c r="A377" s="113" t="s">
        <v>633</v>
      </c>
      <c r="B377" s="43" t="s">
        <v>29</v>
      </c>
      <c r="C377" s="43" t="s">
        <v>15</v>
      </c>
      <c r="D377" s="285" t="s">
        <v>242</v>
      </c>
      <c r="E377" s="286" t="s">
        <v>10</v>
      </c>
      <c r="F377" s="287" t="s">
        <v>484</v>
      </c>
      <c r="G377" s="2" t="s">
        <v>16</v>
      </c>
      <c r="H377" s="487">
        <f>SUM(прил9!I610)</f>
        <v>470400</v>
      </c>
    </row>
    <row r="378" spans="1:8" s="36" customFormat="1" ht="15.75" customHeight="1" x14ac:dyDescent="0.25">
      <c r="A378" s="61" t="s">
        <v>18</v>
      </c>
      <c r="B378" s="43" t="s">
        <v>29</v>
      </c>
      <c r="C378" s="43" t="s">
        <v>15</v>
      </c>
      <c r="D378" s="285" t="s">
        <v>242</v>
      </c>
      <c r="E378" s="286" t="s">
        <v>10</v>
      </c>
      <c r="F378" s="287" t="s">
        <v>484</v>
      </c>
      <c r="G378" s="2" t="s">
        <v>17</v>
      </c>
      <c r="H378" s="487">
        <f>SUM(прил9!I611)</f>
        <v>6891</v>
      </c>
    </row>
    <row r="379" spans="1:8" s="36" customFormat="1" ht="31.5" customHeight="1" x14ac:dyDescent="0.25">
      <c r="A379" s="26" t="s">
        <v>151</v>
      </c>
      <c r="B379" s="27" t="s">
        <v>29</v>
      </c>
      <c r="C379" s="27" t="s">
        <v>15</v>
      </c>
      <c r="D379" s="240" t="s">
        <v>515</v>
      </c>
      <c r="E379" s="241" t="s">
        <v>451</v>
      </c>
      <c r="F379" s="242" t="s">
        <v>452</v>
      </c>
      <c r="G379" s="27"/>
      <c r="H379" s="485">
        <f>SUM(H380)</f>
        <v>8510151</v>
      </c>
    </row>
    <row r="380" spans="1:8" s="36" customFormat="1" ht="48" customHeight="1" x14ac:dyDescent="0.25">
      <c r="A380" s="3" t="s">
        <v>156</v>
      </c>
      <c r="B380" s="43" t="s">
        <v>29</v>
      </c>
      <c r="C380" s="43" t="s">
        <v>15</v>
      </c>
      <c r="D380" s="282" t="s">
        <v>236</v>
      </c>
      <c r="E380" s="283" t="s">
        <v>451</v>
      </c>
      <c r="F380" s="284" t="s">
        <v>452</v>
      </c>
      <c r="G380" s="43"/>
      <c r="H380" s="486">
        <f>SUM(H381)</f>
        <v>8510151</v>
      </c>
    </row>
    <row r="381" spans="1:8" s="36" customFormat="1" ht="33" customHeight="1" x14ac:dyDescent="0.25">
      <c r="A381" s="3" t="s">
        <v>531</v>
      </c>
      <c r="B381" s="43" t="s">
        <v>29</v>
      </c>
      <c r="C381" s="43" t="s">
        <v>15</v>
      </c>
      <c r="D381" s="282" t="s">
        <v>236</v>
      </c>
      <c r="E381" s="283" t="s">
        <v>10</v>
      </c>
      <c r="F381" s="284" t="s">
        <v>452</v>
      </c>
      <c r="G381" s="43"/>
      <c r="H381" s="486">
        <f>SUM(H382)</f>
        <v>8510151</v>
      </c>
    </row>
    <row r="382" spans="1:8" s="36" customFormat="1" ht="32.25" customHeight="1" x14ac:dyDescent="0.25">
      <c r="A382" s="3" t="s">
        <v>92</v>
      </c>
      <c r="B382" s="43" t="s">
        <v>29</v>
      </c>
      <c r="C382" s="43" t="s">
        <v>15</v>
      </c>
      <c r="D382" s="282" t="s">
        <v>236</v>
      </c>
      <c r="E382" s="283" t="s">
        <v>10</v>
      </c>
      <c r="F382" s="284" t="s">
        <v>484</v>
      </c>
      <c r="G382" s="43"/>
      <c r="H382" s="486">
        <f>SUM(H383:H385)</f>
        <v>8510151</v>
      </c>
    </row>
    <row r="383" spans="1:8" s="36" customFormat="1" ht="49.5" customHeight="1" x14ac:dyDescent="0.25">
      <c r="A383" s="85" t="s">
        <v>82</v>
      </c>
      <c r="B383" s="43" t="s">
        <v>29</v>
      </c>
      <c r="C383" s="43" t="s">
        <v>15</v>
      </c>
      <c r="D383" s="282" t="s">
        <v>236</v>
      </c>
      <c r="E383" s="283" t="s">
        <v>10</v>
      </c>
      <c r="F383" s="284" t="s">
        <v>484</v>
      </c>
      <c r="G383" s="43" t="s">
        <v>13</v>
      </c>
      <c r="H383" s="488">
        <f>SUM(прил9!I502)</f>
        <v>5426148</v>
      </c>
    </row>
    <row r="384" spans="1:8" s="36" customFormat="1" ht="33" customHeight="1" x14ac:dyDescent="0.25">
      <c r="A384" s="90" t="s">
        <v>633</v>
      </c>
      <c r="B384" s="43" t="s">
        <v>29</v>
      </c>
      <c r="C384" s="43" t="s">
        <v>15</v>
      </c>
      <c r="D384" s="285" t="s">
        <v>236</v>
      </c>
      <c r="E384" s="286" t="s">
        <v>10</v>
      </c>
      <c r="F384" s="287" t="s">
        <v>484</v>
      </c>
      <c r="G384" s="2" t="s">
        <v>16</v>
      </c>
      <c r="H384" s="487">
        <f>SUM(прил9!I503)</f>
        <v>1784951</v>
      </c>
    </row>
    <row r="385" spans="1:8" s="36" customFormat="1" ht="15.75" customHeight="1" x14ac:dyDescent="0.25">
      <c r="A385" s="3" t="s">
        <v>18</v>
      </c>
      <c r="B385" s="43" t="s">
        <v>29</v>
      </c>
      <c r="C385" s="43" t="s">
        <v>15</v>
      </c>
      <c r="D385" s="285" t="s">
        <v>236</v>
      </c>
      <c r="E385" s="286" t="s">
        <v>10</v>
      </c>
      <c r="F385" s="287" t="s">
        <v>484</v>
      </c>
      <c r="G385" s="2" t="s">
        <v>17</v>
      </c>
      <c r="H385" s="487">
        <f>SUM(прил9!I504)</f>
        <v>1299052</v>
      </c>
    </row>
    <row r="386" spans="1:8" s="36" customFormat="1" ht="64.5" customHeight="1" x14ac:dyDescent="0.25">
      <c r="A386" s="104" t="s">
        <v>138</v>
      </c>
      <c r="B386" s="27" t="s">
        <v>29</v>
      </c>
      <c r="C386" s="41" t="s">
        <v>15</v>
      </c>
      <c r="D386" s="252" t="s">
        <v>214</v>
      </c>
      <c r="E386" s="253" t="s">
        <v>451</v>
      </c>
      <c r="F386" s="254" t="s">
        <v>452</v>
      </c>
      <c r="G386" s="27"/>
      <c r="H386" s="485">
        <f>SUM(H387)</f>
        <v>124500</v>
      </c>
    </row>
    <row r="387" spans="1:8" s="36" customFormat="1" ht="94.5" customHeight="1" x14ac:dyDescent="0.25">
      <c r="A387" s="105" t="s">
        <v>154</v>
      </c>
      <c r="B387" s="2" t="s">
        <v>29</v>
      </c>
      <c r="C387" s="34" t="s">
        <v>15</v>
      </c>
      <c r="D387" s="285" t="s">
        <v>216</v>
      </c>
      <c r="E387" s="286" t="s">
        <v>451</v>
      </c>
      <c r="F387" s="287" t="s">
        <v>452</v>
      </c>
      <c r="G387" s="2"/>
      <c r="H387" s="486">
        <f>SUM(H388)</f>
        <v>124500</v>
      </c>
    </row>
    <row r="388" spans="1:8" s="36" customFormat="1" ht="46.5" customHeight="1" x14ac:dyDescent="0.25">
      <c r="A388" s="105" t="s">
        <v>471</v>
      </c>
      <c r="B388" s="2" t="s">
        <v>29</v>
      </c>
      <c r="C388" s="34" t="s">
        <v>15</v>
      </c>
      <c r="D388" s="285" t="s">
        <v>216</v>
      </c>
      <c r="E388" s="286" t="s">
        <v>10</v>
      </c>
      <c r="F388" s="287" t="s">
        <v>452</v>
      </c>
      <c r="G388" s="2"/>
      <c r="H388" s="486">
        <f>SUM(H389)</f>
        <v>124500</v>
      </c>
    </row>
    <row r="389" spans="1:8" s="36" customFormat="1" ht="18.75" customHeight="1" x14ac:dyDescent="0.25">
      <c r="A389" s="61" t="s">
        <v>107</v>
      </c>
      <c r="B389" s="2" t="s">
        <v>29</v>
      </c>
      <c r="C389" s="34" t="s">
        <v>15</v>
      </c>
      <c r="D389" s="285" t="s">
        <v>216</v>
      </c>
      <c r="E389" s="286" t="s">
        <v>10</v>
      </c>
      <c r="F389" s="287" t="s">
        <v>472</v>
      </c>
      <c r="G389" s="2"/>
      <c r="H389" s="486">
        <f>SUM(H390)</f>
        <v>124500</v>
      </c>
    </row>
    <row r="390" spans="1:8" s="36" customFormat="1" ht="34.5" customHeight="1" x14ac:dyDescent="0.25">
      <c r="A390" s="113" t="s">
        <v>633</v>
      </c>
      <c r="B390" s="2" t="s">
        <v>29</v>
      </c>
      <c r="C390" s="34" t="s">
        <v>15</v>
      </c>
      <c r="D390" s="285" t="s">
        <v>216</v>
      </c>
      <c r="E390" s="286" t="s">
        <v>10</v>
      </c>
      <c r="F390" s="287" t="s">
        <v>472</v>
      </c>
      <c r="G390" s="2" t="s">
        <v>16</v>
      </c>
      <c r="H390" s="487">
        <f>SUM(прил9!I509+прил9!I616)</f>
        <v>124500</v>
      </c>
    </row>
    <row r="391" spans="1:8" ht="15.75" x14ac:dyDescent="0.25">
      <c r="A391" s="87" t="s">
        <v>736</v>
      </c>
      <c r="B391" s="22" t="s">
        <v>29</v>
      </c>
      <c r="C391" s="22" t="s">
        <v>29</v>
      </c>
      <c r="D391" s="237"/>
      <c r="E391" s="238"/>
      <c r="F391" s="239"/>
      <c r="G391" s="21"/>
      <c r="H391" s="492">
        <f>SUM(H392,H406)</f>
        <v>1373960</v>
      </c>
    </row>
    <row r="392" spans="1:8" ht="63" x14ac:dyDescent="0.25">
      <c r="A392" s="75" t="s">
        <v>162</v>
      </c>
      <c r="B392" s="27" t="s">
        <v>29</v>
      </c>
      <c r="C392" s="27" t="s">
        <v>29</v>
      </c>
      <c r="D392" s="240" t="s">
        <v>532</v>
      </c>
      <c r="E392" s="241" t="s">
        <v>451</v>
      </c>
      <c r="F392" s="242" t="s">
        <v>452</v>
      </c>
      <c r="G392" s="27"/>
      <c r="H392" s="485">
        <f>SUM(H393,H397)</f>
        <v>1348960</v>
      </c>
    </row>
    <row r="393" spans="1:8" ht="81.75" customHeight="1" x14ac:dyDescent="0.25">
      <c r="A393" s="54" t="s">
        <v>163</v>
      </c>
      <c r="B393" s="43" t="s">
        <v>29</v>
      </c>
      <c r="C393" s="43" t="s">
        <v>29</v>
      </c>
      <c r="D393" s="282" t="s">
        <v>243</v>
      </c>
      <c r="E393" s="283" t="s">
        <v>451</v>
      </c>
      <c r="F393" s="284" t="s">
        <v>452</v>
      </c>
      <c r="G393" s="43"/>
      <c r="H393" s="486">
        <f>SUM(H394)</f>
        <v>148000</v>
      </c>
    </row>
    <row r="394" spans="1:8" ht="33" customHeight="1" x14ac:dyDescent="0.25">
      <c r="A394" s="54" t="s">
        <v>533</v>
      </c>
      <c r="B394" s="43" t="s">
        <v>29</v>
      </c>
      <c r="C394" s="43" t="s">
        <v>29</v>
      </c>
      <c r="D394" s="282" t="s">
        <v>243</v>
      </c>
      <c r="E394" s="283" t="s">
        <v>10</v>
      </c>
      <c r="F394" s="284" t="s">
        <v>452</v>
      </c>
      <c r="G394" s="43"/>
      <c r="H394" s="486">
        <f>SUM(H395)</f>
        <v>148000</v>
      </c>
    </row>
    <row r="395" spans="1:8" ht="15.75" x14ac:dyDescent="0.25">
      <c r="A395" s="3" t="s">
        <v>93</v>
      </c>
      <c r="B395" s="43" t="s">
        <v>29</v>
      </c>
      <c r="C395" s="43" t="s">
        <v>29</v>
      </c>
      <c r="D395" s="282" t="s">
        <v>243</v>
      </c>
      <c r="E395" s="283" t="s">
        <v>10</v>
      </c>
      <c r="F395" s="284" t="s">
        <v>534</v>
      </c>
      <c r="G395" s="43"/>
      <c r="H395" s="486">
        <f>SUM(H396)</f>
        <v>148000</v>
      </c>
    </row>
    <row r="396" spans="1:8" ht="31.5" x14ac:dyDescent="0.25">
      <c r="A396" s="90" t="s">
        <v>633</v>
      </c>
      <c r="B396" s="43" t="s">
        <v>29</v>
      </c>
      <c r="C396" s="43" t="s">
        <v>29</v>
      </c>
      <c r="D396" s="282" t="s">
        <v>243</v>
      </c>
      <c r="E396" s="283" t="s">
        <v>10</v>
      </c>
      <c r="F396" s="284" t="s">
        <v>534</v>
      </c>
      <c r="G396" s="43" t="s">
        <v>16</v>
      </c>
      <c r="H396" s="488">
        <f>SUM(прил9!I622)</f>
        <v>148000</v>
      </c>
    </row>
    <row r="397" spans="1:8" ht="64.5" customHeight="1" x14ac:dyDescent="0.25">
      <c r="A397" s="76" t="s">
        <v>164</v>
      </c>
      <c r="B397" s="43" t="s">
        <v>29</v>
      </c>
      <c r="C397" s="43" t="s">
        <v>29</v>
      </c>
      <c r="D397" s="282" t="s">
        <v>239</v>
      </c>
      <c r="E397" s="283" t="s">
        <v>451</v>
      </c>
      <c r="F397" s="284" t="s">
        <v>452</v>
      </c>
      <c r="G397" s="43"/>
      <c r="H397" s="486">
        <f>SUM(H398)</f>
        <v>1200960</v>
      </c>
    </row>
    <row r="398" spans="1:8" ht="32.25" customHeight="1" x14ac:dyDescent="0.25">
      <c r="A398" s="76" t="s">
        <v>535</v>
      </c>
      <c r="B398" s="43" t="s">
        <v>29</v>
      </c>
      <c r="C398" s="43" t="s">
        <v>29</v>
      </c>
      <c r="D398" s="282" t="s">
        <v>239</v>
      </c>
      <c r="E398" s="283" t="s">
        <v>10</v>
      </c>
      <c r="F398" s="284" t="s">
        <v>452</v>
      </c>
      <c r="G398" s="43"/>
      <c r="H398" s="486">
        <f>SUM(H399+H401+H404)</f>
        <v>1200960</v>
      </c>
    </row>
    <row r="399" spans="1:8" ht="18" customHeight="1" x14ac:dyDescent="0.25">
      <c r="A399" s="76" t="s">
        <v>656</v>
      </c>
      <c r="B399" s="2" t="s">
        <v>29</v>
      </c>
      <c r="C399" s="2" t="s">
        <v>29</v>
      </c>
      <c r="D399" s="282" t="s">
        <v>239</v>
      </c>
      <c r="E399" s="244" t="s">
        <v>10</v>
      </c>
      <c r="F399" s="284" t="s">
        <v>655</v>
      </c>
      <c r="G399" s="43"/>
      <c r="H399" s="486">
        <f>SUM(H400)</f>
        <v>359960</v>
      </c>
    </row>
    <row r="400" spans="1:8" ht="16.5" customHeight="1" x14ac:dyDescent="0.25">
      <c r="A400" s="76" t="s">
        <v>40</v>
      </c>
      <c r="B400" s="2" t="s">
        <v>29</v>
      </c>
      <c r="C400" s="2" t="s">
        <v>29</v>
      </c>
      <c r="D400" s="282" t="s">
        <v>239</v>
      </c>
      <c r="E400" s="244" t="s">
        <v>10</v>
      </c>
      <c r="F400" s="284" t="s">
        <v>655</v>
      </c>
      <c r="G400" s="43" t="s">
        <v>39</v>
      </c>
      <c r="H400" s="488">
        <f>SUM(прил9!I626+прил9!I515)</f>
        <v>359960</v>
      </c>
    </row>
    <row r="401" spans="1:8" ht="18.75" customHeight="1" x14ac:dyDescent="0.25">
      <c r="A401" s="85" t="s">
        <v>536</v>
      </c>
      <c r="B401" s="2" t="s">
        <v>29</v>
      </c>
      <c r="C401" s="2" t="s">
        <v>29</v>
      </c>
      <c r="D401" s="282" t="s">
        <v>239</v>
      </c>
      <c r="E401" s="244" t="s">
        <v>10</v>
      </c>
      <c r="F401" s="245" t="s">
        <v>537</v>
      </c>
      <c r="G401" s="2"/>
      <c r="H401" s="486">
        <f>SUM(H402:H403)</f>
        <v>644674</v>
      </c>
    </row>
    <row r="402" spans="1:8" ht="31.5" x14ac:dyDescent="0.25">
      <c r="A402" s="90" t="s">
        <v>633</v>
      </c>
      <c r="B402" s="2" t="s">
        <v>29</v>
      </c>
      <c r="C402" s="2" t="s">
        <v>29</v>
      </c>
      <c r="D402" s="282" t="s">
        <v>239</v>
      </c>
      <c r="E402" s="244" t="s">
        <v>10</v>
      </c>
      <c r="F402" s="245" t="s">
        <v>537</v>
      </c>
      <c r="G402" s="2" t="s">
        <v>16</v>
      </c>
      <c r="H402" s="488">
        <f>SUM(прил9!I517)</f>
        <v>442579</v>
      </c>
    </row>
    <row r="403" spans="1:8" ht="15.75" x14ac:dyDescent="0.25">
      <c r="A403" s="61" t="s">
        <v>40</v>
      </c>
      <c r="B403" s="2" t="s">
        <v>29</v>
      </c>
      <c r="C403" s="2" t="s">
        <v>29</v>
      </c>
      <c r="D403" s="282" t="s">
        <v>239</v>
      </c>
      <c r="E403" s="244" t="s">
        <v>10</v>
      </c>
      <c r="F403" s="245" t="s">
        <v>537</v>
      </c>
      <c r="G403" s="2" t="s">
        <v>39</v>
      </c>
      <c r="H403" s="488">
        <f>SUM(прил9!I628)</f>
        <v>202095</v>
      </c>
    </row>
    <row r="404" spans="1:8" ht="15.75" x14ac:dyDescent="0.25">
      <c r="A404" s="91" t="s">
        <v>654</v>
      </c>
      <c r="B404" s="2" t="s">
        <v>29</v>
      </c>
      <c r="C404" s="2" t="s">
        <v>29</v>
      </c>
      <c r="D404" s="282" t="s">
        <v>239</v>
      </c>
      <c r="E404" s="244" t="s">
        <v>10</v>
      </c>
      <c r="F404" s="245" t="s">
        <v>653</v>
      </c>
      <c r="G404" s="2"/>
      <c r="H404" s="486">
        <f>SUM(H405)</f>
        <v>196326</v>
      </c>
    </row>
    <row r="405" spans="1:8" ht="31.5" x14ac:dyDescent="0.25">
      <c r="A405" s="113" t="s">
        <v>633</v>
      </c>
      <c r="B405" s="2" t="s">
        <v>29</v>
      </c>
      <c r="C405" s="2" t="s">
        <v>29</v>
      </c>
      <c r="D405" s="282" t="s">
        <v>239</v>
      </c>
      <c r="E405" s="244" t="s">
        <v>10</v>
      </c>
      <c r="F405" s="245" t="s">
        <v>653</v>
      </c>
      <c r="G405" s="2" t="s">
        <v>16</v>
      </c>
      <c r="H405" s="488">
        <f>SUM(прил9!I630+прил9!I519)</f>
        <v>196326</v>
      </c>
    </row>
    <row r="406" spans="1:8" s="64" customFormat="1" ht="33.75" customHeight="1" x14ac:dyDescent="0.25">
      <c r="A406" s="75" t="s">
        <v>122</v>
      </c>
      <c r="B406" s="27" t="s">
        <v>29</v>
      </c>
      <c r="C406" s="27" t="s">
        <v>29</v>
      </c>
      <c r="D406" s="240" t="s">
        <v>466</v>
      </c>
      <c r="E406" s="241" t="s">
        <v>451</v>
      </c>
      <c r="F406" s="242" t="s">
        <v>452</v>
      </c>
      <c r="G406" s="27"/>
      <c r="H406" s="485">
        <f>SUM(H407)</f>
        <v>25000</v>
      </c>
    </row>
    <row r="407" spans="1:8" s="64" customFormat="1" ht="47.25" customHeight="1" x14ac:dyDescent="0.25">
      <c r="A407" s="76" t="s">
        <v>158</v>
      </c>
      <c r="B407" s="34" t="s">
        <v>29</v>
      </c>
      <c r="C407" s="43" t="s">
        <v>29</v>
      </c>
      <c r="D407" s="282" t="s">
        <v>238</v>
      </c>
      <c r="E407" s="283" t="s">
        <v>451</v>
      </c>
      <c r="F407" s="284" t="s">
        <v>452</v>
      </c>
      <c r="G407" s="71"/>
      <c r="H407" s="489">
        <f>SUM(H408)</f>
        <v>25000</v>
      </c>
    </row>
    <row r="408" spans="1:8" s="64" customFormat="1" ht="32.25" customHeight="1" x14ac:dyDescent="0.25">
      <c r="A408" s="76" t="s">
        <v>528</v>
      </c>
      <c r="B408" s="34" t="s">
        <v>29</v>
      </c>
      <c r="C408" s="43" t="s">
        <v>29</v>
      </c>
      <c r="D408" s="282" t="s">
        <v>238</v>
      </c>
      <c r="E408" s="283" t="s">
        <v>10</v>
      </c>
      <c r="F408" s="284" t="s">
        <v>452</v>
      </c>
      <c r="G408" s="71"/>
      <c r="H408" s="489">
        <f>SUM(H409)</f>
        <v>25000</v>
      </c>
    </row>
    <row r="409" spans="1:8" s="36" customFormat="1" ht="32.25" customHeight="1" x14ac:dyDescent="0.25">
      <c r="A409" s="69" t="s">
        <v>159</v>
      </c>
      <c r="B409" s="34" t="s">
        <v>29</v>
      </c>
      <c r="C409" s="43" t="s">
        <v>29</v>
      </c>
      <c r="D409" s="282" t="s">
        <v>238</v>
      </c>
      <c r="E409" s="283" t="s">
        <v>10</v>
      </c>
      <c r="F409" s="284" t="s">
        <v>529</v>
      </c>
      <c r="G409" s="71"/>
      <c r="H409" s="489">
        <f>SUM(H410)</f>
        <v>25000</v>
      </c>
    </row>
    <row r="410" spans="1:8" s="36" customFormat="1" ht="30.75" customHeight="1" x14ac:dyDescent="0.25">
      <c r="A410" s="93" t="s">
        <v>633</v>
      </c>
      <c r="B410" s="43" t="s">
        <v>29</v>
      </c>
      <c r="C410" s="43" t="s">
        <v>29</v>
      </c>
      <c r="D410" s="282" t="s">
        <v>238</v>
      </c>
      <c r="E410" s="283" t="s">
        <v>10</v>
      </c>
      <c r="F410" s="284" t="s">
        <v>529</v>
      </c>
      <c r="G410" s="71" t="s">
        <v>16</v>
      </c>
      <c r="H410" s="490">
        <f>SUM(прил9!I635)</f>
        <v>25000</v>
      </c>
    </row>
    <row r="411" spans="1:8" ht="15.75" x14ac:dyDescent="0.25">
      <c r="A411" s="87" t="s">
        <v>31</v>
      </c>
      <c r="B411" s="22" t="s">
        <v>29</v>
      </c>
      <c r="C411" s="22" t="s">
        <v>32</v>
      </c>
      <c r="D411" s="237"/>
      <c r="E411" s="238"/>
      <c r="F411" s="239"/>
      <c r="G411" s="21"/>
      <c r="H411" s="492">
        <f>SUM(H417,H412,H438,H443)</f>
        <v>9477470</v>
      </c>
    </row>
    <row r="412" spans="1:8" s="64" customFormat="1" ht="32.25" customHeight="1" x14ac:dyDescent="0.25">
      <c r="A412" s="75" t="s">
        <v>120</v>
      </c>
      <c r="B412" s="27" t="s">
        <v>29</v>
      </c>
      <c r="C412" s="27" t="s">
        <v>32</v>
      </c>
      <c r="D412" s="240" t="s">
        <v>195</v>
      </c>
      <c r="E412" s="241" t="s">
        <v>451</v>
      </c>
      <c r="F412" s="242" t="s">
        <v>452</v>
      </c>
      <c r="G412" s="27"/>
      <c r="H412" s="485">
        <f>SUM(H413)</f>
        <v>3000</v>
      </c>
    </row>
    <row r="413" spans="1:8" s="36" customFormat="1" ht="63.75" customHeight="1" x14ac:dyDescent="0.25">
      <c r="A413" s="69" t="s">
        <v>121</v>
      </c>
      <c r="B413" s="70" t="s">
        <v>29</v>
      </c>
      <c r="C413" s="34" t="s">
        <v>32</v>
      </c>
      <c r="D413" s="285" t="s">
        <v>228</v>
      </c>
      <c r="E413" s="286" t="s">
        <v>451</v>
      </c>
      <c r="F413" s="287" t="s">
        <v>452</v>
      </c>
      <c r="G413" s="71"/>
      <c r="H413" s="489">
        <f>SUM(H414)</f>
        <v>3000</v>
      </c>
    </row>
    <row r="414" spans="1:8" s="36" customFormat="1" ht="33" customHeight="1" x14ac:dyDescent="0.25">
      <c r="A414" s="301" t="s">
        <v>459</v>
      </c>
      <c r="B414" s="70" t="s">
        <v>29</v>
      </c>
      <c r="C414" s="34" t="s">
        <v>32</v>
      </c>
      <c r="D414" s="285" t="s">
        <v>228</v>
      </c>
      <c r="E414" s="286" t="s">
        <v>10</v>
      </c>
      <c r="F414" s="287" t="s">
        <v>452</v>
      </c>
      <c r="G414" s="71"/>
      <c r="H414" s="489">
        <f>SUM(H415)</f>
        <v>3000</v>
      </c>
    </row>
    <row r="415" spans="1:8" s="36" customFormat="1" ht="33.75" customHeight="1" x14ac:dyDescent="0.25">
      <c r="A415" s="80" t="s">
        <v>110</v>
      </c>
      <c r="B415" s="70" t="s">
        <v>29</v>
      </c>
      <c r="C415" s="34" t="s">
        <v>32</v>
      </c>
      <c r="D415" s="285" t="s">
        <v>228</v>
      </c>
      <c r="E415" s="286" t="s">
        <v>10</v>
      </c>
      <c r="F415" s="287" t="s">
        <v>461</v>
      </c>
      <c r="G415" s="2"/>
      <c r="H415" s="486">
        <f>SUM(H416)</f>
        <v>3000</v>
      </c>
    </row>
    <row r="416" spans="1:8" s="36" customFormat="1" ht="32.25" customHeight="1" x14ac:dyDescent="0.25">
      <c r="A416" s="93" t="s">
        <v>633</v>
      </c>
      <c r="B416" s="70" t="s">
        <v>29</v>
      </c>
      <c r="C416" s="34" t="s">
        <v>32</v>
      </c>
      <c r="D416" s="285" t="s">
        <v>228</v>
      </c>
      <c r="E416" s="286" t="s">
        <v>10</v>
      </c>
      <c r="F416" s="287" t="s">
        <v>461</v>
      </c>
      <c r="G416" s="71" t="s">
        <v>16</v>
      </c>
      <c r="H416" s="490">
        <f>SUM(прил9!I525)</f>
        <v>3000</v>
      </c>
    </row>
    <row r="417" spans="1:8" ht="36" customHeight="1" x14ac:dyDescent="0.25">
      <c r="A417" s="26" t="s">
        <v>151</v>
      </c>
      <c r="B417" s="27" t="s">
        <v>29</v>
      </c>
      <c r="C417" s="27" t="s">
        <v>32</v>
      </c>
      <c r="D417" s="240" t="s">
        <v>515</v>
      </c>
      <c r="E417" s="241" t="s">
        <v>451</v>
      </c>
      <c r="F417" s="242" t="s">
        <v>452</v>
      </c>
      <c r="G417" s="27"/>
      <c r="H417" s="485">
        <f>SUM(H426+H422+H418)</f>
        <v>9446770</v>
      </c>
    </row>
    <row r="418" spans="1:8" s="556" customFormat="1" ht="36" customHeight="1" x14ac:dyDescent="0.25">
      <c r="A418" s="61" t="s">
        <v>152</v>
      </c>
      <c r="B418" s="2" t="s">
        <v>29</v>
      </c>
      <c r="C418" s="2" t="s">
        <v>32</v>
      </c>
      <c r="D418" s="243" t="s">
        <v>235</v>
      </c>
      <c r="E418" s="244" t="s">
        <v>451</v>
      </c>
      <c r="F418" s="245" t="s">
        <v>452</v>
      </c>
      <c r="G418" s="2"/>
      <c r="H418" s="486">
        <f>SUM(H419)</f>
        <v>120000</v>
      </c>
    </row>
    <row r="419" spans="1:8" s="556" customFormat="1" ht="16.5" customHeight="1" x14ac:dyDescent="0.25">
      <c r="A419" s="309" t="s">
        <v>527</v>
      </c>
      <c r="B419" s="2" t="s">
        <v>29</v>
      </c>
      <c r="C419" s="2" t="s">
        <v>32</v>
      </c>
      <c r="D419" s="243" t="s">
        <v>235</v>
      </c>
      <c r="E419" s="244" t="s">
        <v>12</v>
      </c>
      <c r="F419" s="245" t="s">
        <v>452</v>
      </c>
      <c r="G419" s="2"/>
      <c r="H419" s="486">
        <f>SUM(H420)</f>
        <v>120000</v>
      </c>
    </row>
    <row r="420" spans="1:8" s="556" customFormat="1" ht="17.25" customHeight="1" x14ac:dyDescent="0.25">
      <c r="A420" s="616" t="s">
        <v>942</v>
      </c>
      <c r="B420" s="2" t="s">
        <v>29</v>
      </c>
      <c r="C420" s="2" t="s">
        <v>32</v>
      </c>
      <c r="D420" s="243" t="s">
        <v>235</v>
      </c>
      <c r="E420" s="244" t="s">
        <v>12</v>
      </c>
      <c r="F420" s="245" t="s">
        <v>921</v>
      </c>
      <c r="G420" s="43"/>
      <c r="H420" s="486">
        <f>SUM(H421)</f>
        <v>120000</v>
      </c>
    </row>
    <row r="421" spans="1:8" s="556" customFormat="1" ht="36" customHeight="1" x14ac:dyDescent="0.25">
      <c r="A421" s="113" t="s">
        <v>633</v>
      </c>
      <c r="B421" s="2" t="s">
        <v>29</v>
      </c>
      <c r="C421" s="2" t="s">
        <v>32</v>
      </c>
      <c r="D421" s="243" t="s">
        <v>235</v>
      </c>
      <c r="E421" s="244" t="s">
        <v>12</v>
      </c>
      <c r="F421" s="245" t="s">
        <v>921</v>
      </c>
      <c r="G421" s="43" t="s">
        <v>16</v>
      </c>
      <c r="H421" s="488">
        <f>SUM(прил9!I530)</f>
        <v>120000</v>
      </c>
    </row>
    <row r="422" spans="1:8" s="550" customFormat="1" ht="65.25" customHeight="1" x14ac:dyDescent="0.25">
      <c r="A422" s="76" t="s">
        <v>157</v>
      </c>
      <c r="B422" s="43" t="s">
        <v>29</v>
      </c>
      <c r="C422" s="34" t="s">
        <v>32</v>
      </c>
      <c r="D422" s="282" t="s">
        <v>237</v>
      </c>
      <c r="E422" s="283" t="s">
        <v>451</v>
      </c>
      <c r="F422" s="284" t="s">
        <v>452</v>
      </c>
      <c r="G422" s="43"/>
      <c r="H422" s="486">
        <f>SUM(H423)</f>
        <v>50093</v>
      </c>
    </row>
    <row r="423" spans="1:8" s="550" customFormat="1" ht="33" customHeight="1" x14ac:dyDescent="0.25">
      <c r="A423" s="296" t="s">
        <v>524</v>
      </c>
      <c r="B423" s="43" t="s">
        <v>29</v>
      </c>
      <c r="C423" s="34" t="s">
        <v>32</v>
      </c>
      <c r="D423" s="282" t="s">
        <v>237</v>
      </c>
      <c r="E423" s="283" t="s">
        <v>10</v>
      </c>
      <c r="F423" s="284" t="s">
        <v>452</v>
      </c>
      <c r="G423" s="43"/>
      <c r="H423" s="486">
        <f>SUM(H424)</f>
        <v>50093</v>
      </c>
    </row>
    <row r="424" spans="1:8" s="550" customFormat="1" ht="17.25" customHeight="1" x14ac:dyDescent="0.25">
      <c r="A424" s="80" t="s">
        <v>525</v>
      </c>
      <c r="B424" s="43" t="s">
        <v>29</v>
      </c>
      <c r="C424" s="34" t="s">
        <v>32</v>
      </c>
      <c r="D424" s="282" t="s">
        <v>237</v>
      </c>
      <c r="E424" s="283" t="s">
        <v>10</v>
      </c>
      <c r="F424" s="284" t="s">
        <v>526</v>
      </c>
      <c r="G424" s="43"/>
      <c r="H424" s="486">
        <f>SUM(H425)</f>
        <v>50093</v>
      </c>
    </row>
    <row r="425" spans="1:8" s="550" customFormat="1" ht="31.5" customHeight="1" x14ac:dyDescent="0.25">
      <c r="A425" s="90" t="s">
        <v>633</v>
      </c>
      <c r="B425" s="2" t="s">
        <v>29</v>
      </c>
      <c r="C425" s="34" t="s">
        <v>32</v>
      </c>
      <c r="D425" s="243" t="s">
        <v>237</v>
      </c>
      <c r="E425" s="244" t="s">
        <v>10</v>
      </c>
      <c r="F425" s="245" t="s">
        <v>526</v>
      </c>
      <c r="G425" s="2" t="s">
        <v>16</v>
      </c>
      <c r="H425" s="488">
        <f>SUM(прил9!I534)</f>
        <v>50093</v>
      </c>
    </row>
    <row r="426" spans="1:8" ht="49.5" customHeight="1" x14ac:dyDescent="0.25">
      <c r="A426" s="3" t="s">
        <v>165</v>
      </c>
      <c r="B426" s="2" t="s">
        <v>29</v>
      </c>
      <c r="C426" s="2" t="s">
        <v>32</v>
      </c>
      <c r="D426" s="243" t="s">
        <v>240</v>
      </c>
      <c r="E426" s="244" t="s">
        <v>451</v>
      </c>
      <c r="F426" s="245" t="s">
        <v>452</v>
      </c>
      <c r="G426" s="2"/>
      <c r="H426" s="486">
        <f>SUM(H427+H434)</f>
        <v>9276677</v>
      </c>
    </row>
    <row r="427" spans="1:8" ht="34.5" customHeight="1" x14ac:dyDescent="0.25">
      <c r="A427" s="3" t="s">
        <v>538</v>
      </c>
      <c r="B427" s="2" t="s">
        <v>29</v>
      </c>
      <c r="C427" s="2" t="s">
        <v>32</v>
      </c>
      <c r="D427" s="243" t="s">
        <v>240</v>
      </c>
      <c r="E427" s="244" t="s">
        <v>10</v>
      </c>
      <c r="F427" s="245" t="s">
        <v>452</v>
      </c>
      <c r="G427" s="2"/>
      <c r="H427" s="486">
        <f>SUM(H428+H430)</f>
        <v>7716237</v>
      </c>
    </row>
    <row r="428" spans="1:8" ht="33" customHeight="1" x14ac:dyDescent="0.25">
      <c r="A428" s="3" t="s">
        <v>166</v>
      </c>
      <c r="B428" s="2" t="s">
        <v>29</v>
      </c>
      <c r="C428" s="2" t="s">
        <v>32</v>
      </c>
      <c r="D428" s="243" t="s">
        <v>240</v>
      </c>
      <c r="E428" s="244" t="s">
        <v>10</v>
      </c>
      <c r="F428" s="245" t="s">
        <v>539</v>
      </c>
      <c r="G428" s="2"/>
      <c r="H428" s="486">
        <f>SUM(H429)</f>
        <v>87569</v>
      </c>
    </row>
    <row r="429" spans="1:8" ht="47.25" x14ac:dyDescent="0.25">
      <c r="A429" s="85" t="s">
        <v>82</v>
      </c>
      <c r="B429" s="2" t="s">
        <v>29</v>
      </c>
      <c r="C429" s="2" t="s">
        <v>32</v>
      </c>
      <c r="D429" s="243" t="s">
        <v>240</v>
      </c>
      <c r="E429" s="244" t="s">
        <v>10</v>
      </c>
      <c r="F429" s="245" t="s">
        <v>539</v>
      </c>
      <c r="G429" s="2" t="s">
        <v>13</v>
      </c>
      <c r="H429" s="488">
        <f>SUM(прил9!I538)</f>
        <v>87569</v>
      </c>
    </row>
    <row r="430" spans="1:8" ht="31.5" x14ac:dyDescent="0.25">
      <c r="A430" s="3" t="s">
        <v>92</v>
      </c>
      <c r="B430" s="43" t="s">
        <v>29</v>
      </c>
      <c r="C430" s="43" t="s">
        <v>32</v>
      </c>
      <c r="D430" s="282" t="s">
        <v>240</v>
      </c>
      <c r="E430" s="283" t="s">
        <v>10</v>
      </c>
      <c r="F430" s="284" t="s">
        <v>484</v>
      </c>
      <c r="G430" s="43"/>
      <c r="H430" s="486">
        <f>SUM(H431:H433)</f>
        <v>7628668</v>
      </c>
    </row>
    <row r="431" spans="1:8" ht="48" customHeight="1" x14ac:dyDescent="0.25">
      <c r="A431" s="85" t="s">
        <v>82</v>
      </c>
      <c r="B431" s="2" t="s">
        <v>29</v>
      </c>
      <c r="C431" s="2" t="s">
        <v>32</v>
      </c>
      <c r="D431" s="243" t="s">
        <v>240</v>
      </c>
      <c r="E431" s="244" t="s">
        <v>10</v>
      </c>
      <c r="F431" s="245" t="s">
        <v>484</v>
      </c>
      <c r="G431" s="2" t="s">
        <v>13</v>
      </c>
      <c r="H431" s="488">
        <f>SUM(прил9!I540)</f>
        <v>6869397</v>
      </c>
    </row>
    <row r="432" spans="1:8" ht="31.5" x14ac:dyDescent="0.25">
      <c r="A432" s="90" t="s">
        <v>633</v>
      </c>
      <c r="B432" s="2" t="s">
        <v>29</v>
      </c>
      <c r="C432" s="2" t="s">
        <v>32</v>
      </c>
      <c r="D432" s="243" t="s">
        <v>240</v>
      </c>
      <c r="E432" s="244" t="s">
        <v>10</v>
      </c>
      <c r="F432" s="245" t="s">
        <v>484</v>
      </c>
      <c r="G432" s="2" t="s">
        <v>16</v>
      </c>
      <c r="H432" s="488">
        <f>SUM(прил9!I541)</f>
        <v>755841</v>
      </c>
    </row>
    <row r="433" spans="1:8" ht="15.75" x14ac:dyDescent="0.25">
      <c r="A433" s="3" t="s">
        <v>18</v>
      </c>
      <c r="B433" s="2" t="s">
        <v>29</v>
      </c>
      <c r="C433" s="2" t="s">
        <v>32</v>
      </c>
      <c r="D433" s="243" t="s">
        <v>240</v>
      </c>
      <c r="E433" s="244" t="s">
        <v>10</v>
      </c>
      <c r="F433" s="245" t="s">
        <v>484</v>
      </c>
      <c r="G433" s="2" t="s">
        <v>17</v>
      </c>
      <c r="H433" s="488">
        <f>SUM(прил9!I542)</f>
        <v>3430</v>
      </c>
    </row>
    <row r="434" spans="1:8" ht="63" x14ac:dyDescent="0.25">
      <c r="A434" s="3" t="s">
        <v>876</v>
      </c>
      <c r="B434" s="2" t="s">
        <v>29</v>
      </c>
      <c r="C434" s="2" t="s">
        <v>32</v>
      </c>
      <c r="D434" s="243" t="s">
        <v>240</v>
      </c>
      <c r="E434" s="244" t="s">
        <v>12</v>
      </c>
      <c r="F434" s="245" t="s">
        <v>452</v>
      </c>
      <c r="G434" s="2"/>
      <c r="H434" s="486">
        <f>SUM(H435)</f>
        <v>1560440</v>
      </c>
    </row>
    <row r="435" spans="1:8" ht="31.5" customHeight="1" x14ac:dyDescent="0.25">
      <c r="A435" s="3" t="s">
        <v>81</v>
      </c>
      <c r="B435" s="2" t="s">
        <v>29</v>
      </c>
      <c r="C435" s="2" t="s">
        <v>32</v>
      </c>
      <c r="D435" s="243" t="s">
        <v>240</v>
      </c>
      <c r="E435" s="244" t="s">
        <v>12</v>
      </c>
      <c r="F435" s="245" t="s">
        <v>456</v>
      </c>
      <c r="G435" s="2"/>
      <c r="H435" s="486">
        <f>SUM(H436:H437)</f>
        <v>1560440</v>
      </c>
    </row>
    <row r="436" spans="1:8" ht="47.25" x14ac:dyDescent="0.25">
      <c r="A436" s="85" t="s">
        <v>82</v>
      </c>
      <c r="B436" s="2" t="s">
        <v>29</v>
      </c>
      <c r="C436" s="2" t="s">
        <v>32</v>
      </c>
      <c r="D436" s="243" t="s">
        <v>240</v>
      </c>
      <c r="E436" s="244" t="s">
        <v>12</v>
      </c>
      <c r="F436" s="245" t="s">
        <v>456</v>
      </c>
      <c r="G436" s="2" t="s">
        <v>13</v>
      </c>
      <c r="H436" s="487">
        <f>SUM(прил9!I545)</f>
        <v>1560440</v>
      </c>
    </row>
    <row r="437" spans="1:8" ht="31.5" hidden="1" x14ac:dyDescent="0.25">
      <c r="A437" s="90" t="s">
        <v>633</v>
      </c>
      <c r="B437" s="2" t="s">
        <v>29</v>
      </c>
      <c r="C437" s="2" t="s">
        <v>32</v>
      </c>
      <c r="D437" s="243" t="s">
        <v>240</v>
      </c>
      <c r="E437" s="244" t="s">
        <v>12</v>
      </c>
      <c r="F437" s="245" t="s">
        <v>456</v>
      </c>
      <c r="G437" s="2" t="s">
        <v>16</v>
      </c>
      <c r="H437" s="487"/>
    </row>
    <row r="438" spans="1:8" ht="31.5" hidden="1" x14ac:dyDescent="0.25">
      <c r="A438" s="75" t="s">
        <v>122</v>
      </c>
      <c r="B438" s="27" t="s">
        <v>29</v>
      </c>
      <c r="C438" s="27" t="s">
        <v>32</v>
      </c>
      <c r="D438" s="240" t="s">
        <v>466</v>
      </c>
      <c r="E438" s="241" t="s">
        <v>451</v>
      </c>
      <c r="F438" s="242" t="s">
        <v>452</v>
      </c>
      <c r="G438" s="27"/>
      <c r="H438" s="485">
        <f>SUM(H439)</f>
        <v>0</v>
      </c>
    </row>
    <row r="439" spans="1:8" ht="63" hidden="1" x14ac:dyDescent="0.25">
      <c r="A439" s="76" t="s">
        <v>158</v>
      </c>
      <c r="B439" s="34" t="s">
        <v>29</v>
      </c>
      <c r="C439" s="43" t="s">
        <v>32</v>
      </c>
      <c r="D439" s="282" t="s">
        <v>238</v>
      </c>
      <c r="E439" s="283" t="s">
        <v>451</v>
      </c>
      <c r="F439" s="284" t="s">
        <v>452</v>
      </c>
      <c r="G439" s="71"/>
      <c r="H439" s="489">
        <f>SUM(H440)</f>
        <v>0</v>
      </c>
    </row>
    <row r="440" spans="1:8" ht="31.5" hidden="1" x14ac:dyDescent="0.25">
      <c r="A440" s="76" t="s">
        <v>528</v>
      </c>
      <c r="B440" s="34" t="s">
        <v>29</v>
      </c>
      <c r="C440" s="43" t="s">
        <v>32</v>
      </c>
      <c r="D440" s="282" t="s">
        <v>238</v>
      </c>
      <c r="E440" s="283" t="s">
        <v>10</v>
      </c>
      <c r="F440" s="284" t="s">
        <v>452</v>
      </c>
      <c r="G440" s="71"/>
      <c r="H440" s="489">
        <f>SUM(H441)</f>
        <v>0</v>
      </c>
    </row>
    <row r="441" spans="1:8" ht="31.5" hidden="1" x14ac:dyDescent="0.25">
      <c r="A441" s="69" t="s">
        <v>159</v>
      </c>
      <c r="B441" s="34" t="s">
        <v>29</v>
      </c>
      <c r="C441" s="43" t="s">
        <v>32</v>
      </c>
      <c r="D441" s="282" t="s">
        <v>238</v>
      </c>
      <c r="E441" s="283" t="s">
        <v>10</v>
      </c>
      <c r="F441" s="284" t="s">
        <v>529</v>
      </c>
      <c r="G441" s="71"/>
      <c r="H441" s="489">
        <f>SUM(H442)</f>
        <v>0</v>
      </c>
    </row>
    <row r="442" spans="1:8" ht="31.5" hidden="1" x14ac:dyDescent="0.25">
      <c r="A442" s="93" t="s">
        <v>633</v>
      </c>
      <c r="B442" s="43" t="s">
        <v>29</v>
      </c>
      <c r="C442" s="43" t="s">
        <v>32</v>
      </c>
      <c r="D442" s="282" t="s">
        <v>238</v>
      </c>
      <c r="E442" s="283" t="s">
        <v>10</v>
      </c>
      <c r="F442" s="284" t="s">
        <v>529</v>
      </c>
      <c r="G442" s="71" t="s">
        <v>16</v>
      </c>
      <c r="H442" s="490"/>
    </row>
    <row r="443" spans="1:8" s="36" customFormat="1" ht="65.25" customHeight="1" x14ac:dyDescent="0.25">
      <c r="A443" s="75" t="s">
        <v>138</v>
      </c>
      <c r="B443" s="27" t="s">
        <v>29</v>
      </c>
      <c r="C443" s="41" t="s">
        <v>32</v>
      </c>
      <c r="D443" s="252" t="s">
        <v>214</v>
      </c>
      <c r="E443" s="253" t="s">
        <v>451</v>
      </c>
      <c r="F443" s="254" t="s">
        <v>452</v>
      </c>
      <c r="G443" s="27"/>
      <c r="H443" s="485">
        <f>SUM(H444)</f>
        <v>27700</v>
      </c>
    </row>
    <row r="444" spans="1:8" s="36" customFormat="1" ht="98.25" customHeight="1" x14ac:dyDescent="0.25">
      <c r="A444" s="76" t="s">
        <v>154</v>
      </c>
      <c r="B444" s="2" t="s">
        <v>29</v>
      </c>
      <c r="C444" s="34" t="s">
        <v>32</v>
      </c>
      <c r="D444" s="285" t="s">
        <v>216</v>
      </c>
      <c r="E444" s="286" t="s">
        <v>451</v>
      </c>
      <c r="F444" s="287" t="s">
        <v>452</v>
      </c>
      <c r="G444" s="2"/>
      <c r="H444" s="486">
        <f>SUM(H445)</f>
        <v>27700</v>
      </c>
    </row>
    <row r="445" spans="1:8" s="36" customFormat="1" ht="49.5" customHeight="1" x14ac:dyDescent="0.25">
      <c r="A445" s="76" t="s">
        <v>471</v>
      </c>
      <c r="B445" s="2" t="s">
        <v>29</v>
      </c>
      <c r="C445" s="34" t="s">
        <v>32</v>
      </c>
      <c r="D445" s="285" t="s">
        <v>216</v>
      </c>
      <c r="E445" s="286" t="s">
        <v>10</v>
      </c>
      <c r="F445" s="287" t="s">
        <v>452</v>
      </c>
      <c r="G445" s="2"/>
      <c r="H445" s="486">
        <f>SUM(H446)</f>
        <v>27700</v>
      </c>
    </row>
    <row r="446" spans="1:8" s="36" customFormat="1" ht="15.75" customHeight="1" x14ac:dyDescent="0.25">
      <c r="A446" s="3" t="s">
        <v>107</v>
      </c>
      <c r="B446" s="2" t="s">
        <v>29</v>
      </c>
      <c r="C446" s="34" t="s">
        <v>32</v>
      </c>
      <c r="D446" s="285" t="s">
        <v>216</v>
      </c>
      <c r="E446" s="286" t="s">
        <v>10</v>
      </c>
      <c r="F446" s="287" t="s">
        <v>472</v>
      </c>
      <c r="G446" s="2"/>
      <c r="H446" s="486">
        <f>SUM(H447)</f>
        <v>27700</v>
      </c>
    </row>
    <row r="447" spans="1:8" s="36" customFormat="1" ht="31.5" customHeight="1" x14ac:dyDescent="0.25">
      <c r="A447" s="90" t="s">
        <v>633</v>
      </c>
      <c r="B447" s="2" t="s">
        <v>29</v>
      </c>
      <c r="C447" s="34" t="s">
        <v>32</v>
      </c>
      <c r="D447" s="285" t="s">
        <v>216</v>
      </c>
      <c r="E447" s="286" t="s">
        <v>10</v>
      </c>
      <c r="F447" s="287" t="s">
        <v>472</v>
      </c>
      <c r="G447" s="2" t="s">
        <v>16</v>
      </c>
      <c r="H447" s="487">
        <f>SUM(прил9!I556)</f>
        <v>27700</v>
      </c>
    </row>
    <row r="448" spans="1:8" ht="15.75" x14ac:dyDescent="0.25">
      <c r="A448" s="74" t="s">
        <v>33</v>
      </c>
      <c r="B448" s="15" t="s">
        <v>35</v>
      </c>
      <c r="C448" s="15"/>
      <c r="D448" s="234"/>
      <c r="E448" s="235"/>
      <c r="F448" s="236"/>
      <c r="G448" s="14"/>
      <c r="H448" s="534">
        <f>SUM(H449,H488)</f>
        <v>27622957</v>
      </c>
    </row>
    <row r="449" spans="1:8" ht="15.75" x14ac:dyDescent="0.25">
      <c r="A449" s="87" t="s">
        <v>34</v>
      </c>
      <c r="B449" s="22" t="s">
        <v>35</v>
      </c>
      <c r="C449" s="22" t="s">
        <v>10</v>
      </c>
      <c r="D449" s="237"/>
      <c r="E449" s="238"/>
      <c r="F449" s="239"/>
      <c r="G449" s="21"/>
      <c r="H449" s="492">
        <f>SUM(H450+H476+H481+H471)</f>
        <v>20849398</v>
      </c>
    </row>
    <row r="450" spans="1:8" ht="33.75" customHeight="1" x14ac:dyDescent="0.25">
      <c r="A450" s="26" t="s">
        <v>160</v>
      </c>
      <c r="B450" s="27" t="s">
        <v>35</v>
      </c>
      <c r="C450" s="27" t="s">
        <v>10</v>
      </c>
      <c r="D450" s="240" t="s">
        <v>241</v>
      </c>
      <c r="E450" s="241" t="s">
        <v>451</v>
      </c>
      <c r="F450" s="242" t="s">
        <v>452</v>
      </c>
      <c r="G450" s="30"/>
      <c r="H450" s="485">
        <f>SUM(H451,H463)</f>
        <v>20757398</v>
      </c>
    </row>
    <row r="451" spans="1:8" ht="35.25" customHeight="1" x14ac:dyDescent="0.25">
      <c r="A451" s="85" t="s">
        <v>167</v>
      </c>
      <c r="B451" s="2" t="s">
        <v>35</v>
      </c>
      <c r="C451" s="2" t="s">
        <v>10</v>
      </c>
      <c r="D451" s="243" t="s">
        <v>244</v>
      </c>
      <c r="E451" s="244" t="s">
        <v>451</v>
      </c>
      <c r="F451" s="245" t="s">
        <v>452</v>
      </c>
      <c r="G451" s="2"/>
      <c r="H451" s="486">
        <f>SUM(H452)</f>
        <v>10672662</v>
      </c>
    </row>
    <row r="452" spans="1:8" ht="18" customHeight="1" x14ac:dyDescent="0.25">
      <c r="A452" s="85" t="s">
        <v>540</v>
      </c>
      <c r="B452" s="2" t="s">
        <v>35</v>
      </c>
      <c r="C452" s="2" t="s">
        <v>10</v>
      </c>
      <c r="D452" s="243" t="s">
        <v>244</v>
      </c>
      <c r="E452" s="244" t="s">
        <v>10</v>
      </c>
      <c r="F452" s="245" t="s">
        <v>452</v>
      </c>
      <c r="G452" s="2"/>
      <c r="H452" s="486">
        <f>SUM(H455+H459+H461+H453)</f>
        <v>10672662</v>
      </c>
    </row>
    <row r="453" spans="1:8" ht="33.75" customHeight="1" x14ac:dyDescent="0.25">
      <c r="A453" s="85" t="s">
        <v>781</v>
      </c>
      <c r="B453" s="2" t="s">
        <v>35</v>
      </c>
      <c r="C453" s="2" t="s">
        <v>10</v>
      </c>
      <c r="D453" s="243" t="s">
        <v>244</v>
      </c>
      <c r="E453" s="244" t="s">
        <v>10</v>
      </c>
      <c r="F453" s="245" t="s">
        <v>780</v>
      </c>
      <c r="G453" s="2"/>
      <c r="H453" s="486">
        <f>SUM(H454)</f>
        <v>483912</v>
      </c>
    </row>
    <row r="454" spans="1:8" ht="32.25" customHeight="1" x14ac:dyDescent="0.25">
      <c r="A454" s="90" t="s">
        <v>633</v>
      </c>
      <c r="B454" s="2" t="s">
        <v>35</v>
      </c>
      <c r="C454" s="2" t="s">
        <v>10</v>
      </c>
      <c r="D454" s="243" t="s">
        <v>244</v>
      </c>
      <c r="E454" s="244" t="s">
        <v>10</v>
      </c>
      <c r="F454" s="245" t="s">
        <v>780</v>
      </c>
      <c r="G454" s="2" t="s">
        <v>16</v>
      </c>
      <c r="H454" s="488">
        <f>SUM(прил9!I642)</f>
        <v>483912</v>
      </c>
    </row>
    <row r="455" spans="1:8" ht="32.25" customHeight="1" x14ac:dyDescent="0.25">
      <c r="A455" s="3" t="s">
        <v>92</v>
      </c>
      <c r="B455" s="2" t="s">
        <v>35</v>
      </c>
      <c r="C455" s="2" t="s">
        <v>10</v>
      </c>
      <c r="D455" s="243" t="s">
        <v>244</v>
      </c>
      <c r="E455" s="244" t="s">
        <v>10</v>
      </c>
      <c r="F455" s="245" t="s">
        <v>484</v>
      </c>
      <c r="G455" s="2"/>
      <c r="H455" s="486">
        <f>SUM(H456:H458)</f>
        <v>9732750</v>
      </c>
    </row>
    <row r="456" spans="1:8" ht="47.25" x14ac:dyDescent="0.25">
      <c r="A456" s="85" t="s">
        <v>82</v>
      </c>
      <c r="B456" s="2" t="s">
        <v>35</v>
      </c>
      <c r="C456" s="2" t="s">
        <v>10</v>
      </c>
      <c r="D456" s="243" t="s">
        <v>244</v>
      </c>
      <c r="E456" s="244" t="s">
        <v>10</v>
      </c>
      <c r="F456" s="245" t="s">
        <v>484</v>
      </c>
      <c r="G456" s="2" t="s">
        <v>13</v>
      </c>
      <c r="H456" s="488">
        <f>SUM(прил9!I644)</f>
        <v>8976928</v>
      </c>
    </row>
    <row r="457" spans="1:8" ht="31.5" x14ac:dyDescent="0.25">
      <c r="A457" s="90" t="s">
        <v>633</v>
      </c>
      <c r="B457" s="2" t="s">
        <v>35</v>
      </c>
      <c r="C457" s="2" t="s">
        <v>10</v>
      </c>
      <c r="D457" s="243" t="s">
        <v>244</v>
      </c>
      <c r="E457" s="244" t="s">
        <v>10</v>
      </c>
      <c r="F457" s="245" t="s">
        <v>484</v>
      </c>
      <c r="G457" s="2" t="s">
        <v>16</v>
      </c>
      <c r="H457" s="488">
        <f>SUM(прил9!I645)</f>
        <v>742667</v>
      </c>
    </row>
    <row r="458" spans="1:8" ht="15.75" x14ac:dyDescent="0.25">
      <c r="A458" s="3" t="s">
        <v>18</v>
      </c>
      <c r="B458" s="2" t="s">
        <v>35</v>
      </c>
      <c r="C458" s="2" t="s">
        <v>10</v>
      </c>
      <c r="D458" s="243" t="s">
        <v>244</v>
      </c>
      <c r="E458" s="244" t="s">
        <v>10</v>
      </c>
      <c r="F458" s="245" t="s">
        <v>484</v>
      </c>
      <c r="G458" s="2" t="s">
        <v>17</v>
      </c>
      <c r="H458" s="488">
        <f>SUM(прил9!I646)</f>
        <v>13155</v>
      </c>
    </row>
    <row r="459" spans="1:8" ht="18" hidden="1" customHeight="1" x14ac:dyDescent="0.25">
      <c r="A459" s="61" t="s">
        <v>108</v>
      </c>
      <c r="B459" s="2" t="s">
        <v>35</v>
      </c>
      <c r="C459" s="2" t="s">
        <v>10</v>
      </c>
      <c r="D459" s="243" t="s">
        <v>244</v>
      </c>
      <c r="E459" s="244" t="s">
        <v>10</v>
      </c>
      <c r="F459" s="245" t="s">
        <v>474</v>
      </c>
      <c r="G459" s="2"/>
      <c r="H459" s="486">
        <f>SUM(H460)</f>
        <v>0</v>
      </c>
    </row>
    <row r="460" spans="1:8" ht="31.5" hidden="1" x14ac:dyDescent="0.25">
      <c r="A460" s="113" t="s">
        <v>633</v>
      </c>
      <c r="B460" s="2" t="s">
        <v>35</v>
      </c>
      <c r="C460" s="2" t="s">
        <v>10</v>
      </c>
      <c r="D460" s="243" t="s">
        <v>244</v>
      </c>
      <c r="E460" s="244" t="s">
        <v>10</v>
      </c>
      <c r="F460" s="245" t="s">
        <v>474</v>
      </c>
      <c r="G460" s="2" t="s">
        <v>16</v>
      </c>
      <c r="H460" s="488">
        <f>SUM(прил9!I648)</f>
        <v>0</v>
      </c>
    </row>
    <row r="461" spans="1:8" ht="31.5" x14ac:dyDescent="0.25">
      <c r="A461" s="554" t="s">
        <v>909</v>
      </c>
      <c r="B461" s="2" t="s">
        <v>35</v>
      </c>
      <c r="C461" s="2" t="s">
        <v>10</v>
      </c>
      <c r="D461" s="243" t="s">
        <v>244</v>
      </c>
      <c r="E461" s="244" t="s">
        <v>10</v>
      </c>
      <c r="F461" s="245" t="s">
        <v>906</v>
      </c>
      <c r="G461" s="2"/>
      <c r="H461" s="486">
        <f>SUM(H462)</f>
        <v>456000</v>
      </c>
    </row>
    <row r="462" spans="1:8" ht="31.5" x14ac:dyDescent="0.25">
      <c r="A462" s="3" t="s">
        <v>633</v>
      </c>
      <c r="B462" s="2" t="s">
        <v>35</v>
      </c>
      <c r="C462" s="2" t="s">
        <v>10</v>
      </c>
      <c r="D462" s="243" t="s">
        <v>244</v>
      </c>
      <c r="E462" s="244" t="s">
        <v>10</v>
      </c>
      <c r="F462" s="245" t="s">
        <v>906</v>
      </c>
      <c r="G462" s="2" t="s">
        <v>16</v>
      </c>
      <c r="H462" s="488">
        <f>SUM(прил9!I650)</f>
        <v>456000</v>
      </c>
    </row>
    <row r="463" spans="1:8" ht="34.5" customHeight="1" x14ac:dyDescent="0.25">
      <c r="A463" s="3" t="s">
        <v>168</v>
      </c>
      <c r="B463" s="2" t="s">
        <v>35</v>
      </c>
      <c r="C463" s="2" t="s">
        <v>10</v>
      </c>
      <c r="D463" s="243" t="s">
        <v>541</v>
      </c>
      <c r="E463" s="244" t="s">
        <v>451</v>
      </c>
      <c r="F463" s="245" t="s">
        <v>452</v>
      </c>
      <c r="G463" s="2"/>
      <c r="H463" s="486">
        <f>SUM(H464)</f>
        <v>10084736</v>
      </c>
    </row>
    <row r="464" spans="1:8" ht="18" customHeight="1" x14ac:dyDescent="0.25">
      <c r="A464" s="3" t="s">
        <v>542</v>
      </c>
      <c r="B464" s="2" t="s">
        <v>35</v>
      </c>
      <c r="C464" s="2" t="s">
        <v>10</v>
      </c>
      <c r="D464" s="243" t="s">
        <v>245</v>
      </c>
      <c r="E464" s="244" t="s">
        <v>10</v>
      </c>
      <c r="F464" s="245" t="s">
        <v>452</v>
      </c>
      <c r="G464" s="2"/>
      <c r="H464" s="486">
        <f>SUM(H465+H469)</f>
        <v>10084736</v>
      </c>
    </row>
    <row r="465" spans="1:8" ht="32.25" customHeight="1" x14ac:dyDescent="0.25">
      <c r="A465" s="3" t="s">
        <v>92</v>
      </c>
      <c r="B465" s="2" t="s">
        <v>35</v>
      </c>
      <c r="C465" s="2" t="s">
        <v>10</v>
      </c>
      <c r="D465" s="243" t="s">
        <v>245</v>
      </c>
      <c r="E465" s="244" t="s">
        <v>10</v>
      </c>
      <c r="F465" s="245" t="s">
        <v>484</v>
      </c>
      <c r="G465" s="2"/>
      <c r="H465" s="486">
        <f>SUM(H466:H468)</f>
        <v>9864736</v>
      </c>
    </row>
    <row r="466" spans="1:8" ht="48.75" customHeight="1" x14ac:dyDescent="0.25">
      <c r="A466" s="85" t="s">
        <v>82</v>
      </c>
      <c r="B466" s="2" t="s">
        <v>35</v>
      </c>
      <c r="C466" s="2" t="s">
        <v>10</v>
      </c>
      <c r="D466" s="243" t="s">
        <v>245</v>
      </c>
      <c r="E466" s="244" t="s">
        <v>10</v>
      </c>
      <c r="F466" s="245" t="s">
        <v>484</v>
      </c>
      <c r="G466" s="2" t="s">
        <v>13</v>
      </c>
      <c r="H466" s="488">
        <f>SUM(прил9!I654)</f>
        <v>9067457</v>
      </c>
    </row>
    <row r="467" spans="1:8" ht="31.5" customHeight="1" x14ac:dyDescent="0.25">
      <c r="A467" s="90" t="s">
        <v>633</v>
      </c>
      <c r="B467" s="2" t="s">
        <v>35</v>
      </c>
      <c r="C467" s="2" t="s">
        <v>10</v>
      </c>
      <c r="D467" s="243" t="s">
        <v>245</v>
      </c>
      <c r="E467" s="244" t="s">
        <v>10</v>
      </c>
      <c r="F467" s="245" t="s">
        <v>484</v>
      </c>
      <c r="G467" s="2" t="s">
        <v>16</v>
      </c>
      <c r="H467" s="488">
        <f>SUM(прил9!I655)</f>
        <v>792432</v>
      </c>
    </row>
    <row r="468" spans="1:8" ht="17.25" customHeight="1" x14ac:dyDescent="0.25">
      <c r="A468" s="3" t="s">
        <v>18</v>
      </c>
      <c r="B468" s="2" t="s">
        <v>35</v>
      </c>
      <c r="C468" s="2" t="s">
        <v>10</v>
      </c>
      <c r="D468" s="243" t="s">
        <v>245</v>
      </c>
      <c r="E468" s="244" t="s">
        <v>10</v>
      </c>
      <c r="F468" s="245" t="s">
        <v>484</v>
      </c>
      <c r="G468" s="2" t="s">
        <v>17</v>
      </c>
      <c r="H468" s="488">
        <f>SUM(прил9!I656)</f>
        <v>4847</v>
      </c>
    </row>
    <row r="469" spans="1:8" s="550" customFormat="1" ht="48" customHeight="1" x14ac:dyDescent="0.25">
      <c r="A469" s="61" t="s">
        <v>908</v>
      </c>
      <c r="B469" s="2" t="s">
        <v>35</v>
      </c>
      <c r="C469" s="2" t="s">
        <v>10</v>
      </c>
      <c r="D469" s="243" t="s">
        <v>244</v>
      </c>
      <c r="E469" s="244" t="s">
        <v>10</v>
      </c>
      <c r="F469" s="245" t="s">
        <v>907</v>
      </c>
      <c r="G469" s="2"/>
      <c r="H469" s="486">
        <f>SUM(H470)</f>
        <v>220000</v>
      </c>
    </row>
    <row r="470" spans="1:8" s="550" customFormat="1" ht="33.75" customHeight="1" x14ac:dyDescent="0.25">
      <c r="A470" s="3" t="s">
        <v>633</v>
      </c>
      <c r="B470" s="2" t="s">
        <v>35</v>
      </c>
      <c r="C470" s="2" t="s">
        <v>10</v>
      </c>
      <c r="D470" s="243" t="s">
        <v>244</v>
      </c>
      <c r="E470" s="244" t="s">
        <v>10</v>
      </c>
      <c r="F470" s="245" t="s">
        <v>907</v>
      </c>
      <c r="G470" s="2" t="s">
        <v>16</v>
      </c>
      <c r="H470" s="488">
        <f>SUM(прил9!I658)</f>
        <v>220000</v>
      </c>
    </row>
    <row r="471" spans="1:8" s="64" customFormat="1" ht="33.75" customHeight="1" x14ac:dyDescent="0.25">
      <c r="A471" s="75" t="s">
        <v>122</v>
      </c>
      <c r="B471" s="27" t="s">
        <v>35</v>
      </c>
      <c r="C471" s="27" t="s">
        <v>10</v>
      </c>
      <c r="D471" s="240" t="s">
        <v>466</v>
      </c>
      <c r="E471" s="241" t="s">
        <v>451</v>
      </c>
      <c r="F471" s="242" t="s">
        <v>452</v>
      </c>
      <c r="G471" s="27"/>
      <c r="H471" s="485">
        <f>SUM(H472)</f>
        <v>55000</v>
      </c>
    </row>
    <row r="472" spans="1:8" s="64" customFormat="1" ht="47.25" customHeight="1" x14ac:dyDescent="0.25">
      <c r="A472" s="76" t="s">
        <v>158</v>
      </c>
      <c r="B472" s="34" t="s">
        <v>35</v>
      </c>
      <c r="C472" s="43" t="s">
        <v>10</v>
      </c>
      <c r="D472" s="282" t="s">
        <v>238</v>
      </c>
      <c r="E472" s="283" t="s">
        <v>451</v>
      </c>
      <c r="F472" s="284" t="s">
        <v>452</v>
      </c>
      <c r="G472" s="71"/>
      <c r="H472" s="489">
        <f>SUM(H473)</f>
        <v>55000</v>
      </c>
    </row>
    <row r="473" spans="1:8" s="64" customFormat="1" ht="32.25" customHeight="1" x14ac:dyDescent="0.25">
      <c r="A473" s="76" t="s">
        <v>528</v>
      </c>
      <c r="B473" s="34" t="s">
        <v>35</v>
      </c>
      <c r="C473" s="43" t="s">
        <v>10</v>
      </c>
      <c r="D473" s="282" t="s">
        <v>238</v>
      </c>
      <c r="E473" s="283" t="s">
        <v>10</v>
      </c>
      <c r="F473" s="284" t="s">
        <v>452</v>
      </c>
      <c r="G473" s="71"/>
      <c r="H473" s="489">
        <f>SUM(H474)</f>
        <v>55000</v>
      </c>
    </row>
    <row r="474" spans="1:8" s="36" customFormat="1" ht="32.25" customHeight="1" x14ac:dyDescent="0.25">
      <c r="A474" s="69" t="s">
        <v>159</v>
      </c>
      <c r="B474" s="34" t="s">
        <v>35</v>
      </c>
      <c r="C474" s="43" t="s">
        <v>10</v>
      </c>
      <c r="D474" s="282" t="s">
        <v>238</v>
      </c>
      <c r="E474" s="283" t="s">
        <v>10</v>
      </c>
      <c r="F474" s="284" t="s">
        <v>529</v>
      </c>
      <c r="G474" s="71"/>
      <c r="H474" s="489">
        <f>SUM(H475)</f>
        <v>55000</v>
      </c>
    </row>
    <row r="475" spans="1:8" s="36" customFormat="1" ht="30.75" customHeight="1" x14ac:dyDescent="0.25">
      <c r="A475" s="93" t="s">
        <v>633</v>
      </c>
      <c r="B475" s="43" t="s">
        <v>35</v>
      </c>
      <c r="C475" s="43" t="s">
        <v>10</v>
      </c>
      <c r="D475" s="282" t="s">
        <v>238</v>
      </c>
      <c r="E475" s="283" t="s">
        <v>10</v>
      </c>
      <c r="F475" s="284" t="s">
        <v>529</v>
      </c>
      <c r="G475" s="71" t="s">
        <v>16</v>
      </c>
      <c r="H475" s="490">
        <f>SUM(прил9!I663)</f>
        <v>55000</v>
      </c>
    </row>
    <row r="476" spans="1:8" s="36" customFormat="1" ht="64.5" customHeight="1" x14ac:dyDescent="0.25">
      <c r="A476" s="104" t="s">
        <v>138</v>
      </c>
      <c r="B476" s="27" t="s">
        <v>35</v>
      </c>
      <c r="C476" s="41" t="s">
        <v>10</v>
      </c>
      <c r="D476" s="252" t="s">
        <v>214</v>
      </c>
      <c r="E476" s="253" t="s">
        <v>451</v>
      </c>
      <c r="F476" s="254" t="s">
        <v>452</v>
      </c>
      <c r="G476" s="27"/>
      <c r="H476" s="485">
        <f>SUM(H477)</f>
        <v>12000</v>
      </c>
    </row>
    <row r="477" spans="1:8" s="36" customFormat="1" ht="94.5" customHeight="1" x14ac:dyDescent="0.25">
      <c r="A477" s="105" t="s">
        <v>154</v>
      </c>
      <c r="B477" s="2" t="s">
        <v>35</v>
      </c>
      <c r="C477" s="34" t="s">
        <v>10</v>
      </c>
      <c r="D477" s="285" t="s">
        <v>216</v>
      </c>
      <c r="E477" s="286" t="s">
        <v>451</v>
      </c>
      <c r="F477" s="287" t="s">
        <v>452</v>
      </c>
      <c r="G477" s="2"/>
      <c r="H477" s="486">
        <f>SUM(H478)</f>
        <v>12000</v>
      </c>
    </row>
    <row r="478" spans="1:8" s="36" customFormat="1" ht="46.5" customHeight="1" x14ac:dyDescent="0.25">
      <c r="A478" s="105" t="s">
        <v>471</v>
      </c>
      <c r="B478" s="2" t="s">
        <v>35</v>
      </c>
      <c r="C478" s="34" t="s">
        <v>10</v>
      </c>
      <c r="D478" s="285" t="s">
        <v>216</v>
      </c>
      <c r="E478" s="286" t="s">
        <v>10</v>
      </c>
      <c r="F478" s="287" t="s">
        <v>452</v>
      </c>
      <c r="G478" s="2"/>
      <c r="H478" s="486">
        <f>SUM(H479)</f>
        <v>12000</v>
      </c>
    </row>
    <row r="479" spans="1:8" s="36" customFormat="1" ht="18.75" customHeight="1" x14ac:dyDescent="0.25">
      <c r="A479" s="61" t="s">
        <v>107</v>
      </c>
      <c r="B479" s="2" t="s">
        <v>35</v>
      </c>
      <c r="C479" s="34" t="s">
        <v>10</v>
      </c>
      <c r="D479" s="285" t="s">
        <v>216</v>
      </c>
      <c r="E479" s="286" t="s">
        <v>10</v>
      </c>
      <c r="F479" s="287" t="s">
        <v>472</v>
      </c>
      <c r="G479" s="2"/>
      <c r="H479" s="486">
        <f>SUM(H480)</f>
        <v>12000</v>
      </c>
    </row>
    <row r="480" spans="1:8" s="36" customFormat="1" ht="34.5" customHeight="1" x14ac:dyDescent="0.25">
      <c r="A480" s="113" t="s">
        <v>633</v>
      </c>
      <c r="B480" s="2" t="s">
        <v>35</v>
      </c>
      <c r="C480" s="34" t="s">
        <v>10</v>
      </c>
      <c r="D480" s="285" t="s">
        <v>216</v>
      </c>
      <c r="E480" s="286" t="s">
        <v>10</v>
      </c>
      <c r="F480" s="287" t="s">
        <v>472</v>
      </c>
      <c r="G480" s="2" t="s">
        <v>16</v>
      </c>
      <c r="H480" s="487">
        <f>SUM(прил9!I668)</f>
        <v>12000</v>
      </c>
    </row>
    <row r="481" spans="1:8" s="64" customFormat="1" ht="33.75" customHeight="1" x14ac:dyDescent="0.25">
      <c r="A481" s="26" t="s">
        <v>145</v>
      </c>
      <c r="B481" s="27" t="s">
        <v>35</v>
      </c>
      <c r="C481" s="27" t="s">
        <v>10</v>
      </c>
      <c r="D481" s="240" t="s">
        <v>219</v>
      </c>
      <c r="E481" s="241" t="s">
        <v>451</v>
      </c>
      <c r="F481" s="242" t="s">
        <v>452</v>
      </c>
      <c r="G481" s="30"/>
      <c r="H481" s="485">
        <f>SUM(H482)</f>
        <v>25000</v>
      </c>
    </row>
    <row r="482" spans="1:8" s="64" customFormat="1" ht="64.5" customHeight="1" x14ac:dyDescent="0.25">
      <c r="A482" s="85" t="s">
        <v>169</v>
      </c>
      <c r="B482" s="2" t="s">
        <v>35</v>
      </c>
      <c r="C482" s="2" t="s">
        <v>10</v>
      </c>
      <c r="D482" s="243" t="s">
        <v>246</v>
      </c>
      <c r="E482" s="244" t="s">
        <v>451</v>
      </c>
      <c r="F482" s="245" t="s">
        <v>452</v>
      </c>
      <c r="G482" s="2"/>
      <c r="H482" s="486">
        <f>SUM(H483)</f>
        <v>25000</v>
      </c>
    </row>
    <row r="483" spans="1:8" s="64" customFormat="1" ht="33.75" customHeight="1" x14ac:dyDescent="0.25">
      <c r="A483" s="85" t="s">
        <v>543</v>
      </c>
      <c r="B483" s="2" t="s">
        <v>35</v>
      </c>
      <c r="C483" s="2" t="s">
        <v>10</v>
      </c>
      <c r="D483" s="243" t="s">
        <v>246</v>
      </c>
      <c r="E483" s="244" t="s">
        <v>12</v>
      </c>
      <c r="F483" s="245" t="s">
        <v>452</v>
      </c>
      <c r="G483" s="2"/>
      <c r="H483" s="486">
        <f>SUM(H484+H486)</f>
        <v>25000</v>
      </c>
    </row>
    <row r="484" spans="1:8" s="64" customFormat="1" ht="17.25" hidden="1" customHeight="1" x14ac:dyDescent="0.25">
      <c r="A484" s="61" t="s">
        <v>108</v>
      </c>
      <c r="B484" s="2" t="s">
        <v>35</v>
      </c>
      <c r="C484" s="2" t="s">
        <v>10</v>
      </c>
      <c r="D484" s="243" t="s">
        <v>246</v>
      </c>
      <c r="E484" s="244" t="s">
        <v>12</v>
      </c>
      <c r="F484" s="245" t="s">
        <v>474</v>
      </c>
      <c r="G484" s="2"/>
      <c r="H484" s="486">
        <f>SUM(H485)</f>
        <v>0</v>
      </c>
    </row>
    <row r="485" spans="1:8" s="64" customFormat="1" ht="33.75" hidden="1" customHeight="1" x14ac:dyDescent="0.25">
      <c r="A485" s="113" t="s">
        <v>633</v>
      </c>
      <c r="B485" s="2" t="s">
        <v>35</v>
      </c>
      <c r="C485" s="2" t="s">
        <v>10</v>
      </c>
      <c r="D485" s="243" t="s">
        <v>246</v>
      </c>
      <c r="E485" s="244" t="s">
        <v>12</v>
      </c>
      <c r="F485" s="245" t="s">
        <v>474</v>
      </c>
      <c r="G485" s="2" t="s">
        <v>16</v>
      </c>
      <c r="H485" s="488">
        <f>SUM(прил9!I673)</f>
        <v>0</v>
      </c>
    </row>
    <row r="486" spans="1:8" s="64" customFormat="1" ht="33" customHeight="1" x14ac:dyDescent="0.25">
      <c r="A486" s="3" t="s">
        <v>545</v>
      </c>
      <c r="B486" s="2" t="s">
        <v>35</v>
      </c>
      <c r="C486" s="2" t="s">
        <v>10</v>
      </c>
      <c r="D486" s="243" t="s">
        <v>246</v>
      </c>
      <c r="E486" s="244" t="s">
        <v>12</v>
      </c>
      <c r="F486" s="245" t="s">
        <v>544</v>
      </c>
      <c r="G486" s="2"/>
      <c r="H486" s="486">
        <f>SUM(H487)</f>
        <v>25000</v>
      </c>
    </row>
    <row r="487" spans="1:8" s="64" customFormat="1" ht="30.75" customHeight="1" x14ac:dyDescent="0.25">
      <c r="A487" s="90" t="s">
        <v>633</v>
      </c>
      <c r="B487" s="2" t="s">
        <v>35</v>
      </c>
      <c r="C487" s="2" t="s">
        <v>10</v>
      </c>
      <c r="D487" s="243" t="s">
        <v>246</v>
      </c>
      <c r="E487" s="244" t="s">
        <v>12</v>
      </c>
      <c r="F487" s="245" t="s">
        <v>544</v>
      </c>
      <c r="G487" s="2" t="s">
        <v>16</v>
      </c>
      <c r="H487" s="488">
        <f>SUM(прил9!I675)</f>
        <v>25000</v>
      </c>
    </row>
    <row r="488" spans="1:8" ht="15.75" x14ac:dyDescent="0.25">
      <c r="A488" s="87" t="s">
        <v>36</v>
      </c>
      <c r="B488" s="22" t="s">
        <v>35</v>
      </c>
      <c r="C488" s="22" t="s">
        <v>20</v>
      </c>
      <c r="D488" s="237"/>
      <c r="E488" s="238"/>
      <c r="F488" s="239"/>
      <c r="G488" s="21"/>
      <c r="H488" s="492">
        <f>SUM(H489,H508)</f>
        <v>6773559</v>
      </c>
    </row>
    <row r="489" spans="1:8" ht="35.25" customHeight="1" x14ac:dyDescent="0.25">
      <c r="A489" s="26" t="s">
        <v>160</v>
      </c>
      <c r="B489" s="27" t="s">
        <v>35</v>
      </c>
      <c r="C489" s="27" t="s">
        <v>20</v>
      </c>
      <c r="D489" s="240" t="s">
        <v>241</v>
      </c>
      <c r="E489" s="241" t="s">
        <v>451</v>
      </c>
      <c r="F489" s="242" t="s">
        <v>452</v>
      </c>
      <c r="G489" s="27"/>
      <c r="H489" s="485">
        <f>SUM(H496+H490)</f>
        <v>6767559</v>
      </c>
    </row>
    <row r="490" spans="1:8" s="42" customFormat="1" ht="35.25" customHeight="1" x14ac:dyDescent="0.25">
      <c r="A490" s="61" t="s">
        <v>168</v>
      </c>
      <c r="B490" s="2" t="s">
        <v>35</v>
      </c>
      <c r="C490" s="2" t="s">
        <v>20</v>
      </c>
      <c r="D490" s="243" t="s">
        <v>541</v>
      </c>
      <c r="E490" s="244" t="s">
        <v>451</v>
      </c>
      <c r="F490" s="245" t="s">
        <v>452</v>
      </c>
      <c r="G490" s="2"/>
      <c r="H490" s="486">
        <f>SUM(H491)</f>
        <v>800000</v>
      </c>
    </row>
    <row r="491" spans="1:8" s="42" customFormat="1" ht="19.5" customHeight="1" x14ac:dyDescent="0.25">
      <c r="A491" s="108" t="s">
        <v>709</v>
      </c>
      <c r="B491" s="2" t="s">
        <v>35</v>
      </c>
      <c r="C491" s="2" t="s">
        <v>20</v>
      </c>
      <c r="D491" s="243" t="s">
        <v>245</v>
      </c>
      <c r="E491" s="244" t="s">
        <v>12</v>
      </c>
      <c r="F491" s="245" t="s">
        <v>452</v>
      </c>
      <c r="G491" s="2"/>
      <c r="H491" s="486">
        <f>SUM(H492+H494)</f>
        <v>800000</v>
      </c>
    </row>
    <row r="492" spans="1:8" s="42" customFormat="1" ht="35.25" customHeight="1" x14ac:dyDescent="0.25">
      <c r="A492" s="108" t="s">
        <v>708</v>
      </c>
      <c r="B492" s="2" t="s">
        <v>35</v>
      </c>
      <c r="C492" s="2" t="s">
        <v>20</v>
      </c>
      <c r="D492" s="243" t="s">
        <v>245</v>
      </c>
      <c r="E492" s="244" t="s">
        <v>12</v>
      </c>
      <c r="F492" s="245" t="s">
        <v>707</v>
      </c>
      <c r="G492" s="2"/>
      <c r="H492" s="486">
        <f>SUM(H493)</f>
        <v>50000</v>
      </c>
    </row>
    <row r="493" spans="1:8" s="42" customFormat="1" ht="18" customHeight="1" x14ac:dyDescent="0.25">
      <c r="A493" s="108" t="s">
        <v>21</v>
      </c>
      <c r="B493" s="2" t="s">
        <v>35</v>
      </c>
      <c r="C493" s="2" t="s">
        <v>20</v>
      </c>
      <c r="D493" s="243" t="s">
        <v>245</v>
      </c>
      <c r="E493" s="244" t="s">
        <v>12</v>
      </c>
      <c r="F493" s="245" t="s">
        <v>707</v>
      </c>
      <c r="G493" s="2" t="s">
        <v>68</v>
      </c>
      <c r="H493" s="488">
        <f>SUM(прил9!I681)</f>
        <v>50000</v>
      </c>
    </row>
    <row r="494" spans="1:8" s="42" customFormat="1" ht="18" customHeight="1" x14ac:dyDescent="0.25">
      <c r="A494" s="108" t="s">
        <v>790</v>
      </c>
      <c r="B494" s="43" t="s">
        <v>35</v>
      </c>
      <c r="C494" s="43" t="s">
        <v>20</v>
      </c>
      <c r="D494" s="282" t="s">
        <v>247</v>
      </c>
      <c r="E494" s="283" t="s">
        <v>550</v>
      </c>
      <c r="F494" s="284" t="s">
        <v>789</v>
      </c>
      <c r="G494" s="2"/>
      <c r="H494" s="486">
        <f>SUM(H495)</f>
        <v>750000</v>
      </c>
    </row>
    <row r="495" spans="1:8" s="42" customFormat="1" ht="18" customHeight="1" x14ac:dyDescent="0.25">
      <c r="A495" s="113" t="s">
        <v>633</v>
      </c>
      <c r="B495" s="43" t="s">
        <v>35</v>
      </c>
      <c r="C495" s="43" t="s">
        <v>20</v>
      </c>
      <c r="D495" s="282" t="s">
        <v>247</v>
      </c>
      <c r="E495" s="283" t="s">
        <v>550</v>
      </c>
      <c r="F495" s="284" t="s">
        <v>789</v>
      </c>
      <c r="G495" s="2" t="s">
        <v>16</v>
      </c>
      <c r="H495" s="488">
        <f>SUM(прил9!I683)</f>
        <v>750000</v>
      </c>
    </row>
    <row r="496" spans="1:8" ht="48" customHeight="1" x14ac:dyDescent="0.25">
      <c r="A496" s="3" t="s">
        <v>170</v>
      </c>
      <c r="B496" s="2" t="s">
        <v>35</v>
      </c>
      <c r="C496" s="2" t="s">
        <v>20</v>
      </c>
      <c r="D496" s="243" t="s">
        <v>247</v>
      </c>
      <c r="E496" s="244" t="s">
        <v>451</v>
      </c>
      <c r="F496" s="245" t="s">
        <v>452</v>
      </c>
      <c r="G496" s="2"/>
      <c r="H496" s="486">
        <f>SUM(H497+H501)</f>
        <v>5967559</v>
      </c>
    </row>
    <row r="497" spans="1:8" ht="66.75" customHeight="1" x14ac:dyDescent="0.25">
      <c r="A497" s="3" t="s">
        <v>549</v>
      </c>
      <c r="B497" s="2" t="s">
        <v>35</v>
      </c>
      <c r="C497" s="2" t="s">
        <v>20</v>
      </c>
      <c r="D497" s="243" t="s">
        <v>247</v>
      </c>
      <c r="E497" s="244" t="s">
        <v>10</v>
      </c>
      <c r="F497" s="245" t="s">
        <v>452</v>
      </c>
      <c r="G497" s="2"/>
      <c r="H497" s="486">
        <f>SUM(H498)</f>
        <v>1133792</v>
      </c>
    </row>
    <row r="498" spans="1:8" ht="31.5" x14ac:dyDescent="0.25">
      <c r="A498" s="3" t="s">
        <v>81</v>
      </c>
      <c r="B498" s="43" t="s">
        <v>35</v>
      </c>
      <c r="C498" s="43" t="s">
        <v>20</v>
      </c>
      <c r="D498" s="282" t="s">
        <v>247</v>
      </c>
      <c r="E498" s="283" t="s">
        <v>550</v>
      </c>
      <c r="F498" s="284" t="s">
        <v>456</v>
      </c>
      <c r="G498" s="43"/>
      <c r="H498" s="486">
        <f>SUM(H499:H500)</f>
        <v>1133792</v>
      </c>
    </row>
    <row r="499" spans="1:8" ht="48.75" customHeight="1" x14ac:dyDescent="0.25">
      <c r="A499" s="85" t="s">
        <v>82</v>
      </c>
      <c r="B499" s="2" t="s">
        <v>35</v>
      </c>
      <c r="C499" s="2" t="s">
        <v>20</v>
      </c>
      <c r="D499" s="243" t="s">
        <v>247</v>
      </c>
      <c r="E499" s="244" t="s">
        <v>550</v>
      </c>
      <c r="F499" s="245" t="s">
        <v>456</v>
      </c>
      <c r="G499" s="2" t="s">
        <v>13</v>
      </c>
      <c r="H499" s="488">
        <f>SUM(прил9!I687)</f>
        <v>1133792</v>
      </c>
    </row>
    <row r="500" spans="1:8" ht="19.5" customHeight="1" x14ac:dyDescent="0.25">
      <c r="A500" s="90" t="s">
        <v>633</v>
      </c>
      <c r="B500" s="2" t="s">
        <v>35</v>
      </c>
      <c r="C500" s="2" t="s">
        <v>20</v>
      </c>
      <c r="D500" s="243" t="s">
        <v>247</v>
      </c>
      <c r="E500" s="244" t="s">
        <v>550</v>
      </c>
      <c r="F500" s="245" t="s">
        <v>456</v>
      </c>
      <c r="G500" s="2" t="s">
        <v>17</v>
      </c>
      <c r="H500" s="488"/>
    </row>
    <row r="501" spans="1:8" ht="48" customHeight="1" x14ac:dyDescent="0.25">
      <c r="A501" s="3" t="s">
        <v>546</v>
      </c>
      <c r="B501" s="2" t="s">
        <v>35</v>
      </c>
      <c r="C501" s="2" t="s">
        <v>20</v>
      </c>
      <c r="D501" s="243" t="s">
        <v>247</v>
      </c>
      <c r="E501" s="244" t="s">
        <v>12</v>
      </c>
      <c r="F501" s="245" t="s">
        <v>452</v>
      </c>
      <c r="G501" s="2"/>
      <c r="H501" s="486">
        <f>SUM(H502+H504)</f>
        <v>4833767</v>
      </c>
    </row>
    <row r="502" spans="1:8" ht="47.25" x14ac:dyDescent="0.25">
      <c r="A502" s="3" t="s">
        <v>94</v>
      </c>
      <c r="B502" s="2" t="s">
        <v>35</v>
      </c>
      <c r="C502" s="2" t="s">
        <v>20</v>
      </c>
      <c r="D502" s="243" t="s">
        <v>247</v>
      </c>
      <c r="E502" s="244" t="s">
        <v>547</v>
      </c>
      <c r="F502" s="245" t="s">
        <v>548</v>
      </c>
      <c r="G502" s="2"/>
      <c r="H502" s="486">
        <f>SUM(H503)</f>
        <v>52872</v>
      </c>
    </row>
    <row r="503" spans="1:8" ht="47.25" x14ac:dyDescent="0.25">
      <c r="A503" s="85" t="s">
        <v>82</v>
      </c>
      <c r="B503" s="2" t="s">
        <v>35</v>
      </c>
      <c r="C503" s="2" t="s">
        <v>20</v>
      </c>
      <c r="D503" s="243" t="s">
        <v>247</v>
      </c>
      <c r="E503" s="244" t="s">
        <v>547</v>
      </c>
      <c r="F503" s="245" t="s">
        <v>548</v>
      </c>
      <c r="G503" s="2" t="s">
        <v>13</v>
      </c>
      <c r="H503" s="488">
        <f>SUM(прил9!I691)</f>
        <v>52872</v>
      </c>
    </row>
    <row r="504" spans="1:8" ht="31.5" x14ac:dyDescent="0.25">
      <c r="A504" s="3" t="s">
        <v>92</v>
      </c>
      <c r="B504" s="2" t="s">
        <v>35</v>
      </c>
      <c r="C504" s="2" t="s">
        <v>20</v>
      </c>
      <c r="D504" s="243" t="s">
        <v>247</v>
      </c>
      <c r="E504" s="244" t="s">
        <v>547</v>
      </c>
      <c r="F504" s="245" t="s">
        <v>484</v>
      </c>
      <c r="G504" s="2"/>
      <c r="H504" s="486">
        <f>SUM(H505:H507)</f>
        <v>4780895</v>
      </c>
    </row>
    <row r="505" spans="1:8" ht="47.25" x14ac:dyDescent="0.25">
      <c r="A505" s="85" t="s">
        <v>82</v>
      </c>
      <c r="B505" s="2" t="s">
        <v>35</v>
      </c>
      <c r="C505" s="2" t="s">
        <v>20</v>
      </c>
      <c r="D505" s="243" t="s">
        <v>247</v>
      </c>
      <c r="E505" s="244" t="s">
        <v>547</v>
      </c>
      <c r="F505" s="245" t="s">
        <v>484</v>
      </c>
      <c r="G505" s="2" t="s">
        <v>13</v>
      </c>
      <c r="H505" s="488">
        <f>SUM(прил9!I693)</f>
        <v>4604695</v>
      </c>
    </row>
    <row r="506" spans="1:8" ht="32.25" customHeight="1" x14ac:dyDescent="0.25">
      <c r="A506" s="90" t="s">
        <v>633</v>
      </c>
      <c r="B506" s="2" t="s">
        <v>35</v>
      </c>
      <c r="C506" s="2" t="s">
        <v>20</v>
      </c>
      <c r="D506" s="243" t="s">
        <v>247</v>
      </c>
      <c r="E506" s="244" t="s">
        <v>547</v>
      </c>
      <c r="F506" s="245" t="s">
        <v>484</v>
      </c>
      <c r="G506" s="2" t="s">
        <v>16</v>
      </c>
      <c r="H506" s="488">
        <f>SUM(прил9!I694)</f>
        <v>176000</v>
      </c>
    </row>
    <row r="507" spans="1:8" ht="16.5" customHeight="1" x14ac:dyDescent="0.25">
      <c r="A507" s="3" t="s">
        <v>18</v>
      </c>
      <c r="B507" s="2" t="s">
        <v>35</v>
      </c>
      <c r="C507" s="2" t="s">
        <v>20</v>
      </c>
      <c r="D507" s="243" t="s">
        <v>247</v>
      </c>
      <c r="E507" s="244" t="s">
        <v>547</v>
      </c>
      <c r="F507" s="245" t="s">
        <v>484</v>
      </c>
      <c r="G507" s="2" t="s">
        <v>17</v>
      </c>
      <c r="H507" s="488">
        <f>SUM(прил9!I695)</f>
        <v>200</v>
      </c>
    </row>
    <row r="508" spans="1:8" ht="31.5" customHeight="1" x14ac:dyDescent="0.25">
      <c r="A508" s="104" t="s">
        <v>113</v>
      </c>
      <c r="B508" s="27" t="s">
        <v>35</v>
      </c>
      <c r="C508" s="27" t="s">
        <v>20</v>
      </c>
      <c r="D508" s="240" t="s">
        <v>454</v>
      </c>
      <c r="E508" s="241" t="s">
        <v>451</v>
      </c>
      <c r="F508" s="242" t="s">
        <v>452</v>
      </c>
      <c r="G508" s="27"/>
      <c r="H508" s="485">
        <f>SUM(H509)</f>
        <v>6000</v>
      </c>
    </row>
    <row r="509" spans="1:8" ht="48.75" customHeight="1" x14ac:dyDescent="0.25">
      <c r="A509" s="105" t="s">
        <v>126</v>
      </c>
      <c r="B509" s="2" t="s">
        <v>35</v>
      </c>
      <c r="C509" s="2" t="s">
        <v>20</v>
      </c>
      <c r="D509" s="243" t="s">
        <v>198</v>
      </c>
      <c r="E509" s="244" t="s">
        <v>451</v>
      </c>
      <c r="F509" s="245" t="s">
        <v>452</v>
      </c>
      <c r="G509" s="43"/>
      <c r="H509" s="486">
        <f>SUM(H510)</f>
        <v>6000</v>
      </c>
    </row>
    <row r="510" spans="1:8" ht="48.75" customHeight="1" x14ac:dyDescent="0.25">
      <c r="A510" s="105" t="s">
        <v>458</v>
      </c>
      <c r="B510" s="2" t="s">
        <v>35</v>
      </c>
      <c r="C510" s="2" t="s">
        <v>20</v>
      </c>
      <c r="D510" s="243" t="s">
        <v>198</v>
      </c>
      <c r="E510" s="244" t="s">
        <v>10</v>
      </c>
      <c r="F510" s="245" t="s">
        <v>452</v>
      </c>
      <c r="G510" s="43"/>
      <c r="H510" s="486">
        <f>SUM(H511)</f>
        <v>6000</v>
      </c>
    </row>
    <row r="511" spans="1:8" ht="15.75" customHeight="1" x14ac:dyDescent="0.25">
      <c r="A511" s="105" t="s">
        <v>115</v>
      </c>
      <c r="B511" s="2" t="s">
        <v>35</v>
      </c>
      <c r="C511" s="2" t="s">
        <v>20</v>
      </c>
      <c r="D511" s="243" t="s">
        <v>198</v>
      </c>
      <c r="E511" s="244" t="s">
        <v>10</v>
      </c>
      <c r="F511" s="245" t="s">
        <v>457</v>
      </c>
      <c r="G511" s="43"/>
      <c r="H511" s="486">
        <f>SUM(H512)</f>
        <v>6000</v>
      </c>
    </row>
    <row r="512" spans="1:8" ht="32.25" customHeight="1" x14ac:dyDescent="0.25">
      <c r="A512" s="113" t="s">
        <v>633</v>
      </c>
      <c r="B512" s="2" t="s">
        <v>35</v>
      </c>
      <c r="C512" s="2" t="s">
        <v>20</v>
      </c>
      <c r="D512" s="243" t="s">
        <v>198</v>
      </c>
      <c r="E512" s="244" t="s">
        <v>10</v>
      </c>
      <c r="F512" s="245" t="s">
        <v>457</v>
      </c>
      <c r="G512" s="2" t="s">
        <v>16</v>
      </c>
      <c r="H512" s="488">
        <f>SUM(прил9!I700)</f>
        <v>6000</v>
      </c>
    </row>
    <row r="513" spans="1:8" ht="17.25" customHeight="1" x14ac:dyDescent="0.25">
      <c r="A513" s="445" t="s">
        <v>711</v>
      </c>
      <c r="B513" s="136" t="s">
        <v>32</v>
      </c>
      <c r="C513" s="38"/>
      <c r="D513" s="273"/>
      <c r="E513" s="274"/>
      <c r="F513" s="275"/>
      <c r="G513" s="15"/>
      <c r="H513" s="534">
        <f>SUM(H514)</f>
        <v>107545</v>
      </c>
    </row>
    <row r="514" spans="1:8" ht="16.5" customHeight="1" x14ac:dyDescent="0.25">
      <c r="A514" s="439" t="s">
        <v>712</v>
      </c>
      <c r="B514" s="55" t="s">
        <v>32</v>
      </c>
      <c r="C514" s="22" t="s">
        <v>29</v>
      </c>
      <c r="D514" s="237"/>
      <c r="E514" s="238"/>
      <c r="F514" s="239"/>
      <c r="G514" s="22"/>
      <c r="H514" s="492">
        <f>SUM(H515)</f>
        <v>107545</v>
      </c>
    </row>
    <row r="515" spans="1:8" ht="16.5" customHeight="1" x14ac:dyDescent="0.25">
      <c r="A515" s="75" t="s">
        <v>191</v>
      </c>
      <c r="B515" s="27" t="s">
        <v>32</v>
      </c>
      <c r="C515" s="29" t="s">
        <v>29</v>
      </c>
      <c r="D515" s="246" t="s">
        <v>210</v>
      </c>
      <c r="E515" s="247" t="s">
        <v>451</v>
      </c>
      <c r="F515" s="248" t="s">
        <v>452</v>
      </c>
      <c r="G515" s="27"/>
      <c r="H515" s="485">
        <f>SUM(H516)</f>
        <v>107545</v>
      </c>
    </row>
    <row r="516" spans="1:8" ht="16.5" customHeight="1" x14ac:dyDescent="0.25">
      <c r="A516" s="85" t="s">
        <v>190</v>
      </c>
      <c r="B516" s="2" t="s">
        <v>32</v>
      </c>
      <c r="C516" s="400" t="s">
        <v>29</v>
      </c>
      <c r="D516" s="261" t="s">
        <v>211</v>
      </c>
      <c r="E516" s="262" t="s">
        <v>451</v>
      </c>
      <c r="F516" s="263" t="s">
        <v>452</v>
      </c>
      <c r="G516" s="2"/>
      <c r="H516" s="486">
        <f>SUM(H517)</f>
        <v>107545</v>
      </c>
    </row>
    <row r="517" spans="1:8" ht="30.75" customHeight="1" x14ac:dyDescent="0.25">
      <c r="A517" s="85" t="s">
        <v>891</v>
      </c>
      <c r="B517" s="2" t="s">
        <v>32</v>
      </c>
      <c r="C517" s="400" t="s">
        <v>29</v>
      </c>
      <c r="D517" s="261" t="s">
        <v>211</v>
      </c>
      <c r="E517" s="262" t="s">
        <v>451</v>
      </c>
      <c r="F517" s="415">
        <v>12700</v>
      </c>
      <c r="G517" s="2"/>
      <c r="H517" s="486">
        <f>SUM(H518)</f>
        <v>107545</v>
      </c>
    </row>
    <row r="518" spans="1:8" ht="31.5" customHeight="1" x14ac:dyDescent="0.25">
      <c r="A518" s="85" t="s">
        <v>633</v>
      </c>
      <c r="B518" s="2" t="s">
        <v>32</v>
      </c>
      <c r="C518" s="400" t="s">
        <v>29</v>
      </c>
      <c r="D518" s="261" t="s">
        <v>211</v>
      </c>
      <c r="E518" s="262" t="s">
        <v>451</v>
      </c>
      <c r="F518" s="415">
        <v>12700</v>
      </c>
      <c r="G518" s="2" t="s">
        <v>16</v>
      </c>
      <c r="H518" s="488">
        <f>SUM(прил9!I268)</f>
        <v>107545</v>
      </c>
    </row>
    <row r="519" spans="1:8" ht="15.75" x14ac:dyDescent="0.25">
      <c r="A519" s="74" t="s">
        <v>37</v>
      </c>
      <c r="B519" s="38">
        <v>10</v>
      </c>
      <c r="C519" s="38"/>
      <c r="D519" s="273"/>
      <c r="E519" s="274"/>
      <c r="F519" s="275"/>
      <c r="G519" s="14"/>
      <c r="H519" s="534">
        <f>SUM(H520,H526,H592,H608)</f>
        <v>25661922</v>
      </c>
    </row>
    <row r="520" spans="1:8" ht="15.75" x14ac:dyDescent="0.25">
      <c r="A520" s="87" t="s">
        <v>38</v>
      </c>
      <c r="B520" s="39">
        <v>10</v>
      </c>
      <c r="C520" s="22" t="s">
        <v>10</v>
      </c>
      <c r="D520" s="237"/>
      <c r="E520" s="238"/>
      <c r="F520" s="239"/>
      <c r="G520" s="21"/>
      <c r="H520" s="492">
        <f>SUM(H521)</f>
        <v>854686</v>
      </c>
    </row>
    <row r="521" spans="1:8" ht="32.25" customHeight="1" x14ac:dyDescent="0.25">
      <c r="A521" s="75" t="s">
        <v>120</v>
      </c>
      <c r="B521" s="29">
        <v>10</v>
      </c>
      <c r="C521" s="27" t="s">
        <v>10</v>
      </c>
      <c r="D521" s="240" t="s">
        <v>195</v>
      </c>
      <c r="E521" s="241" t="s">
        <v>451</v>
      </c>
      <c r="F521" s="242" t="s">
        <v>452</v>
      </c>
      <c r="G521" s="27"/>
      <c r="H521" s="485">
        <f>SUM(H522)</f>
        <v>854686</v>
      </c>
    </row>
    <row r="522" spans="1:8" ht="48.75" customHeight="1" x14ac:dyDescent="0.25">
      <c r="A522" s="3" t="s">
        <v>171</v>
      </c>
      <c r="B522" s="400">
        <v>10</v>
      </c>
      <c r="C522" s="2" t="s">
        <v>10</v>
      </c>
      <c r="D522" s="243" t="s">
        <v>197</v>
      </c>
      <c r="E522" s="244" t="s">
        <v>451</v>
      </c>
      <c r="F522" s="245" t="s">
        <v>452</v>
      </c>
      <c r="G522" s="2"/>
      <c r="H522" s="486">
        <f>SUM(H523)</f>
        <v>854686</v>
      </c>
    </row>
    <row r="523" spans="1:8" ht="33.75" customHeight="1" x14ac:dyDescent="0.25">
      <c r="A523" s="3" t="s">
        <v>551</v>
      </c>
      <c r="B523" s="400">
        <v>10</v>
      </c>
      <c r="C523" s="2" t="s">
        <v>10</v>
      </c>
      <c r="D523" s="243" t="s">
        <v>197</v>
      </c>
      <c r="E523" s="244" t="s">
        <v>10</v>
      </c>
      <c r="F523" s="245" t="s">
        <v>452</v>
      </c>
      <c r="G523" s="2"/>
      <c r="H523" s="486">
        <f>SUM(H524)</f>
        <v>854686</v>
      </c>
    </row>
    <row r="524" spans="1:8" ht="18.75" customHeight="1" x14ac:dyDescent="0.25">
      <c r="A524" s="3" t="s">
        <v>172</v>
      </c>
      <c r="B524" s="400">
        <v>10</v>
      </c>
      <c r="C524" s="2" t="s">
        <v>10</v>
      </c>
      <c r="D524" s="243" t="s">
        <v>197</v>
      </c>
      <c r="E524" s="244" t="s">
        <v>10</v>
      </c>
      <c r="F524" s="245" t="s">
        <v>764</v>
      </c>
      <c r="G524" s="2"/>
      <c r="H524" s="486">
        <f>SUM(H525)</f>
        <v>854686</v>
      </c>
    </row>
    <row r="525" spans="1:8" ht="17.25" customHeight="1" x14ac:dyDescent="0.25">
      <c r="A525" s="3" t="s">
        <v>40</v>
      </c>
      <c r="B525" s="400">
        <v>10</v>
      </c>
      <c r="C525" s="2" t="s">
        <v>10</v>
      </c>
      <c r="D525" s="243" t="s">
        <v>197</v>
      </c>
      <c r="E525" s="244" t="s">
        <v>10</v>
      </c>
      <c r="F525" s="245" t="s">
        <v>764</v>
      </c>
      <c r="G525" s="2" t="s">
        <v>39</v>
      </c>
      <c r="H525" s="487">
        <f>SUM(прил9!I322)</f>
        <v>854686</v>
      </c>
    </row>
    <row r="526" spans="1:8" ht="15.75" x14ac:dyDescent="0.25">
      <c r="A526" s="87" t="s">
        <v>41</v>
      </c>
      <c r="B526" s="39">
        <v>10</v>
      </c>
      <c r="C526" s="22" t="s">
        <v>15</v>
      </c>
      <c r="D526" s="237"/>
      <c r="E526" s="238"/>
      <c r="F526" s="239"/>
      <c r="G526" s="21"/>
      <c r="H526" s="492">
        <f>SUM(H527,H543,H558,H587)</f>
        <v>15570324</v>
      </c>
    </row>
    <row r="527" spans="1:8" ht="31.5" x14ac:dyDescent="0.25">
      <c r="A527" s="26" t="s">
        <v>160</v>
      </c>
      <c r="B527" s="27" t="s">
        <v>57</v>
      </c>
      <c r="C527" s="27" t="s">
        <v>15</v>
      </c>
      <c r="D527" s="240" t="s">
        <v>241</v>
      </c>
      <c r="E527" s="241" t="s">
        <v>451</v>
      </c>
      <c r="F527" s="242" t="s">
        <v>452</v>
      </c>
      <c r="G527" s="27"/>
      <c r="H527" s="485">
        <f>SUM(H528,H533,H538)</f>
        <v>1210578</v>
      </c>
    </row>
    <row r="528" spans="1:8" ht="33.75" customHeight="1" x14ac:dyDescent="0.25">
      <c r="A528" s="85" t="s">
        <v>167</v>
      </c>
      <c r="B528" s="53">
        <v>10</v>
      </c>
      <c r="C528" s="43" t="s">
        <v>15</v>
      </c>
      <c r="D528" s="282" t="s">
        <v>244</v>
      </c>
      <c r="E528" s="283" t="s">
        <v>451</v>
      </c>
      <c r="F528" s="284" t="s">
        <v>452</v>
      </c>
      <c r="G528" s="43"/>
      <c r="H528" s="486">
        <f>SUM(H529)</f>
        <v>509078</v>
      </c>
    </row>
    <row r="529" spans="1:8" ht="20.25" customHeight="1" x14ac:dyDescent="0.25">
      <c r="A529" s="85" t="s">
        <v>540</v>
      </c>
      <c r="B529" s="53">
        <v>10</v>
      </c>
      <c r="C529" s="43" t="s">
        <v>15</v>
      </c>
      <c r="D529" s="282" t="s">
        <v>244</v>
      </c>
      <c r="E529" s="283" t="s">
        <v>10</v>
      </c>
      <c r="F529" s="284" t="s">
        <v>452</v>
      </c>
      <c r="G529" s="43"/>
      <c r="H529" s="486">
        <f>SUM(H530)</f>
        <v>509078</v>
      </c>
    </row>
    <row r="530" spans="1:8" ht="32.25" customHeight="1" x14ac:dyDescent="0.25">
      <c r="A530" s="85" t="s">
        <v>173</v>
      </c>
      <c r="B530" s="53">
        <v>10</v>
      </c>
      <c r="C530" s="43" t="s">
        <v>15</v>
      </c>
      <c r="D530" s="282" t="s">
        <v>244</v>
      </c>
      <c r="E530" s="283" t="s">
        <v>550</v>
      </c>
      <c r="F530" s="284" t="s">
        <v>552</v>
      </c>
      <c r="G530" s="43"/>
      <c r="H530" s="486">
        <f>SUM(H531:H532)</f>
        <v>509078</v>
      </c>
    </row>
    <row r="531" spans="1:8" ht="31.5" x14ac:dyDescent="0.25">
      <c r="A531" s="90" t="s">
        <v>633</v>
      </c>
      <c r="B531" s="53">
        <v>10</v>
      </c>
      <c r="C531" s="43" t="s">
        <v>15</v>
      </c>
      <c r="D531" s="282" t="s">
        <v>244</v>
      </c>
      <c r="E531" s="283" t="s">
        <v>550</v>
      </c>
      <c r="F531" s="284" t="s">
        <v>552</v>
      </c>
      <c r="G531" s="43" t="s">
        <v>16</v>
      </c>
      <c r="H531" s="488">
        <f>SUM(прил9!I707)</f>
        <v>2600</v>
      </c>
    </row>
    <row r="532" spans="1:8" ht="15.75" x14ac:dyDescent="0.25">
      <c r="A532" s="3" t="s">
        <v>40</v>
      </c>
      <c r="B532" s="53">
        <v>10</v>
      </c>
      <c r="C532" s="43" t="s">
        <v>15</v>
      </c>
      <c r="D532" s="282" t="s">
        <v>244</v>
      </c>
      <c r="E532" s="283" t="s">
        <v>550</v>
      </c>
      <c r="F532" s="284" t="s">
        <v>552</v>
      </c>
      <c r="G532" s="43" t="s">
        <v>39</v>
      </c>
      <c r="H532" s="488">
        <f>SUM(прил9!I708)</f>
        <v>506478</v>
      </c>
    </row>
    <row r="533" spans="1:8" ht="33" customHeight="1" x14ac:dyDescent="0.25">
      <c r="A533" s="3" t="s">
        <v>168</v>
      </c>
      <c r="B533" s="53">
        <v>10</v>
      </c>
      <c r="C533" s="43" t="s">
        <v>15</v>
      </c>
      <c r="D533" s="282" t="s">
        <v>541</v>
      </c>
      <c r="E533" s="283" t="s">
        <v>451</v>
      </c>
      <c r="F533" s="284" t="s">
        <v>452</v>
      </c>
      <c r="G533" s="43"/>
      <c r="H533" s="486">
        <f>SUM(H534)</f>
        <v>472500</v>
      </c>
    </row>
    <row r="534" spans="1:8" ht="18.75" customHeight="1" x14ac:dyDescent="0.25">
      <c r="A534" s="3" t="s">
        <v>542</v>
      </c>
      <c r="B534" s="53">
        <v>10</v>
      </c>
      <c r="C534" s="43" t="s">
        <v>15</v>
      </c>
      <c r="D534" s="282" t="s">
        <v>245</v>
      </c>
      <c r="E534" s="283" t="s">
        <v>10</v>
      </c>
      <c r="F534" s="284" t="s">
        <v>452</v>
      </c>
      <c r="G534" s="43"/>
      <c r="H534" s="486">
        <f>SUM(H535)</f>
        <v>472500</v>
      </c>
    </row>
    <row r="535" spans="1:8" ht="33" customHeight="1" x14ac:dyDescent="0.25">
      <c r="A535" s="85" t="s">
        <v>173</v>
      </c>
      <c r="B535" s="53">
        <v>10</v>
      </c>
      <c r="C535" s="43" t="s">
        <v>15</v>
      </c>
      <c r="D535" s="282" t="s">
        <v>245</v>
      </c>
      <c r="E535" s="283" t="s">
        <v>550</v>
      </c>
      <c r="F535" s="284" t="s">
        <v>552</v>
      </c>
      <c r="G535" s="43"/>
      <c r="H535" s="486">
        <f>SUM(H536:H537)</f>
        <v>472500</v>
      </c>
    </row>
    <row r="536" spans="1:8" ht="31.5" x14ac:dyDescent="0.25">
      <c r="A536" s="90" t="s">
        <v>633</v>
      </c>
      <c r="B536" s="53">
        <v>10</v>
      </c>
      <c r="C536" s="43" t="s">
        <v>15</v>
      </c>
      <c r="D536" s="282" t="s">
        <v>245</v>
      </c>
      <c r="E536" s="283" t="s">
        <v>550</v>
      </c>
      <c r="F536" s="284" t="s">
        <v>552</v>
      </c>
      <c r="G536" s="43" t="s">
        <v>16</v>
      </c>
      <c r="H536" s="488">
        <f>SUM(прил9!I712)</f>
        <v>2500</v>
      </c>
    </row>
    <row r="537" spans="1:8" ht="15.75" x14ac:dyDescent="0.25">
      <c r="A537" s="3" t="s">
        <v>40</v>
      </c>
      <c r="B537" s="53">
        <v>10</v>
      </c>
      <c r="C537" s="43" t="s">
        <v>15</v>
      </c>
      <c r="D537" s="282" t="s">
        <v>245</v>
      </c>
      <c r="E537" s="283" t="s">
        <v>550</v>
      </c>
      <c r="F537" s="284" t="s">
        <v>552</v>
      </c>
      <c r="G537" s="43" t="s">
        <v>39</v>
      </c>
      <c r="H537" s="488">
        <f>SUM(прил9!I713)</f>
        <v>470000</v>
      </c>
    </row>
    <row r="538" spans="1:8" ht="47.25" x14ac:dyDescent="0.25">
      <c r="A538" s="3" t="s">
        <v>161</v>
      </c>
      <c r="B538" s="53">
        <v>10</v>
      </c>
      <c r="C538" s="43" t="s">
        <v>15</v>
      </c>
      <c r="D538" s="282" t="s">
        <v>242</v>
      </c>
      <c r="E538" s="283" t="s">
        <v>451</v>
      </c>
      <c r="F538" s="284" t="s">
        <v>452</v>
      </c>
      <c r="G538" s="43"/>
      <c r="H538" s="486">
        <f>SUM(H539)</f>
        <v>229000</v>
      </c>
    </row>
    <row r="539" spans="1:8" ht="47.25" x14ac:dyDescent="0.25">
      <c r="A539" s="3" t="s">
        <v>530</v>
      </c>
      <c r="B539" s="53">
        <v>10</v>
      </c>
      <c r="C539" s="43" t="s">
        <v>15</v>
      </c>
      <c r="D539" s="282" t="s">
        <v>242</v>
      </c>
      <c r="E539" s="283" t="s">
        <v>10</v>
      </c>
      <c r="F539" s="284" t="s">
        <v>452</v>
      </c>
      <c r="G539" s="43"/>
      <c r="H539" s="486">
        <f>SUM(H540)</f>
        <v>229000</v>
      </c>
    </row>
    <row r="540" spans="1:8" ht="63.75" customHeight="1" x14ac:dyDescent="0.25">
      <c r="A540" s="3" t="s">
        <v>554</v>
      </c>
      <c r="B540" s="53">
        <v>10</v>
      </c>
      <c r="C540" s="43" t="s">
        <v>15</v>
      </c>
      <c r="D540" s="282" t="s">
        <v>242</v>
      </c>
      <c r="E540" s="283" t="s">
        <v>10</v>
      </c>
      <c r="F540" s="284" t="s">
        <v>553</v>
      </c>
      <c r="G540" s="43"/>
      <c r="H540" s="486">
        <f>SUM(H541:H542)</f>
        <v>229000</v>
      </c>
    </row>
    <row r="541" spans="1:8" ht="31.5" x14ac:dyDescent="0.25">
      <c r="A541" s="90" t="s">
        <v>633</v>
      </c>
      <c r="B541" s="53">
        <v>10</v>
      </c>
      <c r="C541" s="43" t="s">
        <v>15</v>
      </c>
      <c r="D541" s="282" t="s">
        <v>242</v>
      </c>
      <c r="E541" s="283" t="s">
        <v>10</v>
      </c>
      <c r="F541" s="284" t="s">
        <v>553</v>
      </c>
      <c r="G541" s="43" t="s">
        <v>16</v>
      </c>
      <c r="H541" s="488">
        <f>SUM(прил9!I717)</f>
        <v>1099</v>
      </c>
    </row>
    <row r="542" spans="1:8" ht="15.75" x14ac:dyDescent="0.25">
      <c r="A542" s="3" t="s">
        <v>40</v>
      </c>
      <c r="B542" s="53">
        <v>10</v>
      </c>
      <c r="C542" s="43" t="s">
        <v>15</v>
      </c>
      <c r="D542" s="282" t="s">
        <v>242</v>
      </c>
      <c r="E542" s="283" t="s">
        <v>10</v>
      </c>
      <c r="F542" s="284" t="s">
        <v>553</v>
      </c>
      <c r="G542" s="43" t="s">
        <v>39</v>
      </c>
      <c r="H542" s="488">
        <f>SUM(прил9!I718)</f>
        <v>227901</v>
      </c>
    </row>
    <row r="543" spans="1:8" ht="33" customHeight="1" x14ac:dyDescent="0.25">
      <c r="A543" s="75" t="s">
        <v>120</v>
      </c>
      <c r="B543" s="29">
        <v>10</v>
      </c>
      <c r="C543" s="27" t="s">
        <v>15</v>
      </c>
      <c r="D543" s="240" t="s">
        <v>195</v>
      </c>
      <c r="E543" s="241" t="s">
        <v>451</v>
      </c>
      <c r="F543" s="242" t="s">
        <v>452</v>
      </c>
      <c r="G543" s="27"/>
      <c r="H543" s="485">
        <f>SUM(H544)</f>
        <v>4294437</v>
      </c>
    </row>
    <row r="544" spans="1:8" ht="50.25" customHeight="1" x14ac:dyDescent="0.25">
      <c r="A544" s="3" t="s">
        <v>171</v>
      </c>
      <c r="B544" s="400">
        <v>10</v>
      </c>
      <c r="C544" s="2" t="s">
        <v>15</v>
      </c>
      <c r="D544" s="243" t="s">
        <v>197</v>
      </c>
      <c r="E544" s="244" t="s">
        <v>451</v>
      </c>
      <c r="F544" s="245" t="s">
        <v>452</v>
      </c>
      <c r="G544" s="2"/>
      <c r="H544" s="486">
        <f>SUM(H545)</f>
        <v>4294437</v>
      </c>
    </row>
    <row r="545" spans="1:8" ht="33" customHeight="1" x14ac:dyDescent="0.25">
      <c r="A545" s="3" t="s">
        <v>551</v>
      </c>
      <c r="B545" s="400">
        <v>10</v>
      </c>
      <c r="C545" s="2" t="s">
        <v>15</v>
      </c>
      <c r="D545" s="243" t="s">
        <v>197</v>
      </c>
      <c r="E545" s="244" t="s">
        <v>10</v>
      </c>
      <c r="F545" s="245" t="s">
        <v>452</v>
      </c>
      <c r="G545" s="2"/>
      <c r="H545" s="486">
        <f>SUM(H546+H549+H552+H555)</f>
        <v>4294437</v>
      </c>
    </row>
    <row r="546" spans="1:8" ht="31.5" customHeight="1" x14ac:dyDescent="0.25">
      <c r="A546" s="85" t="s">
        <v>95</v>
      </c>
      <c r="B546" s="400">
        <v>10</v>
      </c>
      <c r="C546" s="2" t="s">
        <v>15</v>
      </c>
      <c r="D546" s="243" t="s">
        <v>197</v>
      </c>
      <c r="E546" s="244" t="s">
        <v>10</v>
      </c>
      <c r="F546" s="245" t="s">
        <v>556</v>
      </c>
      <c r="G546" s="2"/>
      <c r="H546" s="486">
        <f>SUM(H547:H548)</f>
        <v>41675</v>
      </c>
    </row>
    <row r="547" spans="1:8" ht="18" customHeight="1" x14ac:dyDescent="0.25">
      <c r="A547" s="90" t="s">
        <v>633</v>
      </c>
      <c r="B547" s="400">
        <v>10</v>
      </c>
      <c r="C547" s="2" t="s">
        <v>15</v>
      </c>
      <c r="D547" s="243" t="s">
        <v>197</v>
      </c>
      <c r="E547" s="244" t="s">
        <v>10</v>
      </c>
      <c r="F547" s="245" t="s">
        <v>556</v>
      </c>
      <c r="G547" s="2" t="s">
        <v>16</v>
      </c>
      <c r="H547" s="488">
        <f>SUM(прил9!I328)</f>
        <v>740</v>
      </c>
    </row>
    <row r="548" spans="1:8" ht="16.5" customHeight="1" x14ac:dyDescent="0.25">
      <c r="A548" s="3" t="s">
        <v>40</v>
      </c>
      <c r="B548" s="400">
        <v>10</v>
      </c>
      <c r="C548" s="2" t="s">
        <v>15</v>
      </c>
      <c r="D548" s="243" t="s">
        <v>197</v>
      </c>
      <c r="E548" s="244" t="s">
        <v>10</v>
      </c>
      <c r="F548" s="245" t="s">
        <v>556</v>
      </c>
      <c r="G548" s="2" t="s">
        <v>39</v>
      </c>
      <c r="H548" s="487">
        <f>SUM(прил9!I329)</f>
        <v>40935</v>
      </c>
    </row>
    <row r="549" spans="1:8" ht="32.25" customHeight="1" x14ac:dyDescent="0.25">
      <c r="A549" s="85" t="s">
        <v>96</v>
      </c>
      <c r="B549" s="400">
        <v>10</v>
      </c>
      <c r="C549" s="2" t="s">
        <v>15</v>
      </c>
      <c r="D549" s="243" t="s">
        <v>197</v>
      </c>
      <c r="E549" s="244" t="s">
        <v>10</v>
      </c>
      <c r="F549" s="245" t="s">
        <v>557</v>
      </c>
      <c r="G549" s="2"/>
      <c r="H549" s="486">
        <f>SUM(H550:H551)</f>
        <v>246349</v>
      </c>
    </row>
    <row r="550" spans="1:8" s="79" customFormat="1" ht="32.25" customHeight="1" x14ac:dyDescent="0.25">
      <c r="A550" s="90" t="s">
        <v>633</v>
      </c>
      <c r="B550" s="400">
        <v>10</v>
      </c>
      <c r="C550" s="2" t="s">
        <v>15</v>
      </c>
      <c r="D550" s="243" t="s">
        <v>197</v>
      </c>
      <c r="E550" s="244" t="s">
        <v>10</v>
      </c>
      <c r="F550" s="245" t="s">
        <v>557</v>
      </c>
      <c r="G550" s="78" t="s">
        <v>16</v>
      </c>
      <c r="H550" s="491">
        <f>SUM(прил9!I331)</f>
        <v>3650</v>
      </c>
    </row>
    <row r="551" spans="1:8" ht="15.75" x14ac:dyDescent="0.25">
      <c r="A551" s="3" t="s">
        <v>40</v>
      </c>
      <c r="B551" s="400">
        <v>10</v>
      </c>
      <c r="C551" s="2" t="s">
        <v>15</v>
      </c>
      <c r="D551" s="243" t="s">
        <v>197</v>
      </c>
      <c r="E551" s="244" t="s">
        <v>10</v>
      </c>
      <c r="F551" s="245" t="s">
        <v>557</v>
      </c>
      <c r="G551" s="2" t="s">
        <v>39</v>
      </c>
      <c r="H551" s="488">
        <f>SUM(прил9!I332)</f>
        <v>242699</v>
      </c>
    </row>
    <row r="552" spans="1:8" ht="15.75" x14ac:dyDescent="0.25">
      <c r="A552" s="84" t="s">
        <v>97</v>
      </c>
      <c r="B552" s="400">
        <v>10</v>
      </c>
      <c r="C552" s="2" t="s">
        <v>15</v>
      </c>
      <c r="D552" s="243" t="s">
        <v>197</v>
      </c>
      <c r="E552" s="244" t="s">
        <v>10</v>
      </c>
      <c r="F552" s="245" t="s">
        <v>558</v>
      </c>
      <c r="G552" s="2"/>
      <c r="H552" s="486">
        <f>SUM(H553:H554)</f>
        <v>3522271</v>
      </c>
    </row>
    <row r="553" spans="1:8" ht="31.5" x14ac:dyDescent="0.25">
      <c r="A553" s="90" t="s">
        <v>633</v>
      </c>
      <c r="B553" s="400">
        <v>10</v>
      </c>
      <c r="C553" s="2" t="s">
        <v>15</v>
      </c>
      <c r="D553" s="243" t="s">
        <v>197</v>
      </c>
      <c r="E553" s="244" t="s">
        <v>10</v>
      </c>
      <c r="F553" s="245" t="s">
        <v>558</v>
      </c>
      <c r="G553" s="2" t="s">
        <v>16</v>
      </c>
      <c r="H553" s="488">
        <f>SUM(прил9!I334)</f>
        <v>58300</v>
      </c>
    </row>
    <row r="554" spans="1:8" ht="15.75" customHeight="1" x14ac:dyDescent="0.25">
      <c r="A554" s="3" t="s">
        <v>40</v>
      </c>
      <c r="B554" s="400">
        <v>10</v>
      </c>
      <c r="C554" s="2" t="s">
        <v>15</v>
      </c>
      <c r="D554" s="243" t="s">
        <v>197</v>
      </c>
      <c r="E554" s="244" t="s">
        <v>10</v>
      </c>
      <c r="F554" s="245" t="s">
        <v>558</v>
      </c>
      <c r="G554" s="2" t="s">
        <v>39</v>
      </c>
      <c r="H554" s="487">
        <f>SUM(прил9!I335)</f>
        <v>3463971</v>
      </c>
    </row>
    <row r="555" spans="1:8" ht="15.75" x14ac:dyDescent="0.25">
      <c r="A555" s="85" t="s">
        <v>98</v>
      </c>
      <c r="B555" s="400">
        <v>10</v>
      </c>
      <c r="C555" s="2" t="s">
        <v>15</v>
      </c>
      <c r="D555" s="243" t="s">
        <v>197</v>
      </c>
      <c r="E555" s="244" t="s">
        <v>10</v>
      </c>
      <c r="F555" s="245" t="s">
        <v>559</v>
      </c>
      <c r="G555" s="2"/>
      <c r="H555" s="486">
        <f>SUM(H556:H557)</f>
        <v>484142</v>
      </c>
    </row>
    <row r="556" spans="1:8" ht="31.5" x14ac:dyDescent="0.25">
      <c r="A556" s="90" t="s">
        <v>633</v>
      </c>
      <c r="B556" s="400">
        <v>10</v>
      </c>
      <c r="C556" s="2" t="s">
        <v>15</v>
      </c>
      <c r="D556" s="243" t="s">
        <v>197</v>
      </c>
      <c r="E556" s="244" t="s">
        <v>10</v>
      </c>
      <c r="F556" s="245" t="s">
        <v>559</v>
      </c>
      <c r="G556" s="2" t="s">
        <v>16</v>
      </c>
      <c r="H556" s="488">
        <f>SUM(прил9!I337)</f>
        <v>7695</v>
      </c>
    </row>
    <row r="557" spans="1:8" ht="18" customHeight="1" x14ac:dyDescent="0.25">
      <c r="A557" s="3" t="s">
        <v>40</v>
      </c>
      <c r="B557" s="400">
        <v>10</v>
      </c>
      <c r="C557" s="2" t="s">
        <v>15</v>
      </c>
      <c r="D557" s="243" t="s">
        <v>197</v>
      </c>
      <c r="E557" s="244" t="s">
        <v>10</v>
      </c>
      <c r="F557" s="245" t="s">
        <v>559</v>
      </c>
      <c r="G557" s="2" t="s">
        <v>39</v>
      </c>
      <c r="H557" s="488">
        <f>SUM(прил9!I338)</f>
        <v>476447</v>
      </c>
    </row>
    <row r="558" spans="1:8" ht="30" customHeight="1" x14ac:dyDescent="0.25">
      <c r="A558" s="75" t="s">
        <v>151</v>
      </c>
      <c r="B558" s="29">
        <v>10</v>
      </c>
      <c r="C558" s="27" t="s">
        <v>15</v>
      </c>
      <c r="D558" s="240" t="s">
        <v>515</v>
      </c>
      <c r="E558" s="241" t="s">
        <v>451</v>
      </c>
      <c r="F558" s="242" t="s">
        <v>452</v>
      </c>
      <c r="G558" s="27"/>
      <c r="H558" s="485">
        <f>SUM(H559,H578)</f>
        <v>9435309</v>
      </c>
    </row>
    <row r="559" spans="1:8" ht="48" customHeight="1" x14ac:dyDescent="0.25">
      <c r="A559" s="85" t="s">
        <v>152</v>
      </c>
      <c r="B559" s="400">
        <v>10</v>
      </c>
      <c r="C559" s="2" t="s">
        <v>15</v>
      </c>
      <c r="D559" s="243" t="s">
        <v>235</v>
      </c>
      <c r="E559" s="244" t="s">
        <v>451</v>
      </c>
      <c r="F559" s="245" t="s">
        <v>452</v>
      </c>
      <c r="G559" s="2"/>
      <c r="H559" s="486">
        <f>SUM(H560+H568)</f>
        <v>9283885</v>
      </c>
    </row>
    <row r="560" spans="1:8" ht="18" customHeight="1" x14ac:dyDescent="0.25">
      <c r="A560" s="85" t="s">
        <v>516</v>
      </c>
      <c r="B560" s="400">
        <v>10</v>
      </c>
      <c r="C560" s="2" t="s">
        <v>15</v>
      </c>
      <c r="D560" s="243" t="s">
        <v>235</v>
      </c>
      <c r="E560" s="244" t="s">
        <v>10</v>
      </c>
      <c r="F560" s="245" t="s">
        <v>452</v>
      </c>
      <c r="G560" s="2"/>
      <c r="H560" s="486">
        <f>SUM(H561+H563+H566)</f>
        <v>1101145</v>
      </c>
    </row>
    <row r="561" spans="1:8" ht="31.5" customHeight="1" x14ac:dyDescent="0.25">
      <c r="A561" s="103" t="s">
        <v>652</v>
      </c>
      <c r="B561" s="400">
        <v>10</v>
      </c>
      <c r="C561" s="2" t="s">
        <v>15</v>
      </c>
      <c r="D561" s="243" t="s">
        <v>235</v>
      </c>
      <c r="E561" s="244" t="s">
        <v>10</v>
      </c>
      <c r="F561" s="245" t="s">
        <v>651</v>
      </c>
      <c r="G561" s="2"/>
      <c r="H561" s="486">
        <f>SUM(H562)</f>
        <v>11411</v>
      </c>
    </row>
    <row r="562" spans="1:8" ht="18" customHeight="1" x14ac:dyDescent="0.25">
      <c r="A562" s="61" t="s">
        <v>40</v>
      </c>
      <c r="B562" s="400">
        <v>10</v>
      </c>
      <c r="C562" s="2" t="s">
        <v>15</v>
      </c>
      <c r="D562" s="243" t="s">
        <v>235</v>
      </c>
      <c r="E562" s="244" t="s">
        <v>10</v>
      </c>
      <c r="F562" s="245" t="s">
        <v>651</v>
      </c>
      <c r="G562" s="2" t="s">
        <v>39</v>
      </c>
      <c r="H562" s="488">
        <f>SUM(прил9!I563)</f>
        <v>11411</v>
      </c>
    </row>
    <row r="563" spans="1:8" ht="63" customHeight="1" x14ac:dyDescent="0.25">
      <c r="A563" s="3" t="s">
        <v>104</v>
      </c>
      <c r="B563" s="400">
        <v>10</v>
      </c>
      <c r="C563" s="2" t="s">
        <v>15</v>
      </c>
      <c r="D563" s="243" t="s">
        <v>235</v>
      </c>
      <c r="E563" s="244" t="s">
        <v>10</v>
      </c>
      <c r="F563" s="245" t="s">
        <v>553</v>
      </c>
      <c r="G563" s="2"/>
      <c r="H563" s="486">
        <f>SUM(H564:H565)</f>
        <v>1020000</v>
      </c>
    </row>
    <row r="564" spans="1:8" ht="33" customHeight="1" x14ac:dyDescent="0.25">
      <c r="A564" s="90" t="s">
        <v>633</v>
      </c>
      <c r="B564" s="400">
        <v>10</v>
      </c>
      <c r="C564" s="2" t="s">
        <v>15</v>
      </c>
      <c r="D564" s="243" t="s">
        <v>235</v>
      </c>
      <c r="E564" s="244" t="s">
        <v>10</v>
      </c>
      <c r="F564" s="245" t="s">
        <v>553</v>
      </c>
      <c r="G564" s="2" t="s">
        <v>16</v>
      </c>
      <c r="H564" s="488">
        <f>SUM(прил9!I565)</f>
        <v>4787</v>
      </c>
    </row>
    <row r="565" spans="1:8" ht="16.5" customHeight="1" x14ac:dyDescent="0.25">
      <c r="A565" s="3" t="s">
        <v>40</v>
      </c>
      <c r="B565" s="400">
        <v>10</v>
      </c>
      <c r="C565" s="2" t="s">
        <v>15</v>
      </c>
      <c r="D565" s="243" t="s">
        <v>235</v>
      </c>
      <c r="E565" s="244" t="s">
        <v>10</v>
      </c>
      <c r="F565" s="245" t="s">
        <v>553</v>
      </c>
      <c r="G565" s="2" t="s">
        <v>39</v>
      </c>
      <c r="H565" s="488">
        <f>SUM(прил9!I566)</f>
        <v>1015213</v>
      </c>
    </row>
    <row r="566" spans="1:8" ht="16.5" customHeight="1" x14ac:dyDescent="0.25">
      <c r="A566" s="3" t="s">
        <v>521</v>
      </c>
      <c r="B566" s="400">
        <v>10</v>
      </c>
      <c r="C566" s="2" t="s">
        <v>15</v>
      </c>
      <c r="D566" s="243" t="s">
        <v>235</v>
      </c>
      <c r="E566" s="244" t="s">
        <v>10</v>
      </c>
      <c r="F566" s="245" t="s">
        <v>522</v>
      </c>
      <c r="G566" s="2"/>
      <c r="H566" s="486">
        <f>SUM(H567)</f>
        <v>69734</v>
      </c>
    </row>
    <row r="567" spans="1:8" ht="16.5" customHeight="1" x14ac:dyDescent="0.25">
      <c r="A567" s="3" t="s">
        <v>40</v>
      </c>
      <c r="B567" s="400">
        <v>10</v>
      </c>
      <c r="C567" s="2" t="s">
        <v>15</v>
      </c>
      <c r="D567" s="243" t="s">
        <v>235</v>
      </c>
      <c r="E567" s="244" t="s">
        <v>10</v>
      </c>
      <c r="F567" s="245" t="s">
        <v>522</v>
      </c>
      <c r="G567" s="2" t="s">
        <v>39</v>
      </c>
      <c r="H567" s="488">
        <f>SUM(прил9!I568)</f>
        <v>69734</v>
      </c>
    </row>
    <row r="568" spans="1:8" ht="16.5" customHeight="1" x14ac:dyDescent="0.25">
      <c r="A568" s="3" t="s">
        <v>527</v>
      </c>
      <c r="B568" s="400">
        <v>10</v>
      </c>
      <c r="C568" s="2" t="s">
        <v>15</v>
      </c>
      <c r="D568" s="243" t="s">
        <v>235</v>
      </c>
      <c r="E568" s="244" t="s">
        <v>12</v>
      </c>
      <c r="F568" s="245" t="s">
        <v>452</v>
      </c>
      <c r="G568" s="2"/>
      <c r="H568" s="486">
        <f>SUM(H569+H571+H574+H576)</f>
        <v>8182740</v>
      </c>
    </row>
    <row r="569" spans="1:8" ht="31.5" customHeight="1" x14ac:dyDescent="0.25">
      <c r="A569" s="103" t="s">
        <v>652</v>
      </c>
      <c r="B569" s="400">
        <v>10</v>
      </c>
      <c r="C569" s="2" t="s">
        <v>15</v>
      </c>
      <c r="D569" s="243" t="s">
        <v>235</v>
      </c>
      <c r="E569" s="244" t="s">
        <v>12</v>
      </c>
      <c r="F569" s="245" t="s">
        <v>651</v>
      </c>
      <c r="G569" s="2"/>
      <c r="H569" s="486">
        <f>SUM(H570)</f>
        <v>12089</v>
      </c>
    </row>
    <row r="570" spans="1:8" ht="16.5" customHeight="1" x14ac:dyDescent="0.25">
      <c r="A570" s="61" t="s">
        <v>40</v>
      </c>
      <c r="B570" s="400">
        <v>10</v>
      </c>
      <c r="C570" s="2" t="s">
        <v>15</v>
      </c>
      <c r="D570" s="243" t="s">
        <v>235</v>
      </c>
      <c r="E570" s="244" t="s">
        <v>12</v>
      </c>
      <c r="F570" s="245" t="s">
        <v>651</v>
      </c>
      <c r="G570" s="2" t="s">
        <v>39</v>
      </c>
      <c r="H570" s="488">
        <f>SUM(прил9!I571)</f>
        <v>12089</v>
      </c>
    </row>
    <row r="571" spans="1:8" ht="63" customHeight="1" x14ac:dyDescent="0.25">
      <c r="A571" s="3" t="s">
        <v>104</v>
      </c>
      <c r="B571" s="400">
        <v>10</v>
      </c>
      <c r="C571" s="2" t="s">
        <v>15</v>
      </c>
      <c r="D571" s="243" t="s">
        <v>235</v>
      </c>
      <c r="E571" s="244" t="s">
        <v>12</v>
      </c>
      <c r="F571" s="245" t="s">
        <v>553</v>
      </c>
      <c r="G571" s="2"/>
      <c r="H571" s="486">
        <f>SUM(H572:H573)</f>
        <v>8091090</v>
      </c>
    </row>
    <row r="572" spans="1:8" ht="34.5" customHeight="1" x14ac:dyDescent="0.25">
      <c r="A572" s="90" t="s">
        <v>633</v>
      </c>
      <c r="B572" s="400">
        <v>10</v>
      </c>
      <c r="C572" s="2" t="s">
        <v>15</v>
      </c>
      <c r="D572" s="243" t="s">
        <v>235</v>
      </c>
      <c r="E572" s="244" t="s">
        <v>12</v>
      </c>
      <c r="F572" s="245" t="s">
        <v>553</v>
      </c>
      <c r="G572" s="2" t="s">
        <v>16</v>
      </c>
      <c r="H572" s="488">
        <f>SUM(прил9!I573)</f>
        <v>31737</v>
      </c>
    </row>
    <row r="573" spans="1:8" ht="16.5" customHeight="1" x14ac:dyDescent="0.25">
      <c r="A573" s="3" t="s">
        <v>40</v>
      </c>
      <c r="B573" s="400">
        <v>10</v>
      </c>
      <c r="C573" s="2" t="s">
        <v>15</v>
      </c>
      <c r="D573" s="243" t="s">
        <v>235</v>
      </c>
      <c r="E573" s="244" t="s">
        <v>12</v>
      </c>
      <c r="F573" s="245" t="s">
        <v>553</v>
      </c>
      <c r="G573" s="2" t="s">
        <v>39</v>
      </c>
      <c r="H573" s="488">
        <f>SUM(прил9!I574)</f>
        <v>8059353</v>
      </c>
    </row>
    <row r="574" spans="1:8" ht="32.25" customHeight="1" x14ac:dyDescent="0.25">
      <c r="A574" s="3" t="s">
        <v>521</v>
      </c>
      <c r="B574" s="400">
        <v>10</v>
      </c>
      <c r="C574" s="2" t="s">
        <v>15</v>
      </c>
      <c r="D574" s="243" t="s">
        <v>235</v>
      </c>
      <c r="E574" s="244" t="s">
        <v>12</v>
      </c>
      <c r="F574" s="245" t="s">
        <v>522</v>
      </c>
      <c r="G574" s="2"/>
      <c r="H574" s="486">
        <f>SUM(H575)</f>
        <v>79561</v>
      </c>
    </row>
    <row r="575" spans="1:8" ht="16.5" customHeight="1" x14ac:dyDescent="0.25">
      <c r="A575" s="3" t="s">
        <v>40</v>
      </c>
      <c r="B575" s="400">
        <v>10</v>
      </c>
      <c r="C575" s="2" t="s">
        <v>15</v>
      </c>
      <c r="D575" s="243" t="s">
        <v>235</v>
      </c>
      <c r="E575" s="244" t="s">
        <v>12</v>
      </c>
      <c r="F575" s="245" t="s">
        <v>522</v>
      </c>
      <c r="G575" s="2" t="s">
        <v>39</v>
      </c>
      <c r="H575" s="488">
        <f>SUM(прил9!I576)</f>
        <v>79561</v>
      </c>
    </row>
    <row r="576" spans="1:8" ht="31.5" hidden="1" customHeight="1" x14ac:dyDescent="0.25">
      <c r="A576" s="455" t="s">
        <v>779</v>
      </c>
      <c r="B576" s="400">
        <v>10</v>
      </c>
      <c r="C576" s="2" t="s">
        <v>15</v>
      </c>
      <c r="D576" s="243" t="s">
        <v>235</v>
      </c>
      <c r="E576" s="244" t="s">
        <v>12</v>
      </c>
      <c r="F576" s="245" t="s">
        <v>778</v>
      </c>
      <c r="G576" s="2"/>
      <c r="H576" s="486">
        <f>SUM(H577)</f>
        <v>0</v>
      </c>
    </row>
    <row r="577" spans="1:8" ht="16.5" hidden="1" customHeight="1" x14ac:dyDescent="0.25">
      <c r="A577" s="3" t="s">
        <v>40</v>
      </c>
      <c r="B577" s="400">
        <v>10</v>
      </c>
      <c r="C577" s="2" t="s">
        <v>15</v>
      </c>
      <c r="D577" s="243" t="s">
        <v>235</v>
      </c>
      <c r="E577" s="244" t="s">
        <v>12</v>
      </c>
      <c r="F577" s="245" t="s">
        <v>778</v>
      </c>
      <c r="G577" s="2" t="s">
        <v>39</v>
      </c>
      <c r="H577" s="488">
        <f>SUM(прил9!I578)</f>
        <v>0</v>
      </c>
    </row>
    <row r="578" spans="1:8" ht="48.75" customHeight="1" x14ac:dyDescent="0.25">
      <c r="A578" s="3" t="s">
        <v>156</v>
      </c>
      <c r="B578" s="400">
        <v>10</v>
      </c>
      <c r="C578" s="2" t="s">
        <v>15</v>
      </c>
      <c r="D578" s="243" t="s">
        <v>236</v>
      </c>
      <c r="E578" s="244" t="s">
        <v>451</v>
      </c>
      <c r="F578" s="245" t="s">
        <v>452</v>
      </c>
      <c r="G578" s="2"/>
      <c r="H578" s="486">
        <f>SUM(H579)</f>
        <v>151424</v>
      </c>
    </row>
    <row r="579" spans="1:8" ht="32.25" customHeight="1" x14ac:dyDescent="0.25">
      <c r="A579" s="3" t="s">
        <v>531</v>
      </c>
      <c r="B579" s="400">
        <v>10</v>
      </c>
      <c r="C579" s="2" t="s">
        <v>15</v>
      </c>
      <c r="D579" s="243" t="s">
        <v>236</v>
      </c>
      <c r="E579" s="244" t="s">
        <v>10</v>
      </c>
      <c r="F579" s="245" t="s">
        <v>452</v>
      </c>
      <c r="G579" s="2"/>
      <c r="H579" s="486">
        <f>SUM(H580+H582+H585)</f>
        <v>151424</v>
      </c>
    </row>
    <row r="580" spans="1:8" ht="32.25" customHeight="1" x14ac:dyDescent="0.25">
      <c r="A580" s="103" t="s">
        <v>652</v>
      </c>
      <c r="B580" s="400">
        <v>10</v>
      </c>
      <c r="C580" s="2" t="s">
        <v>15</v>
      </c>
      <c r="D580" s="243" t="s">
        <v>236</v>
      </c>
      <c r="E580" s="244" t="s">
        <v>10</v>
      </c>
      <c r="F580" s="245" t="s">
        <v>651</v>
      </c>
      <c r="G580" s="2"/>
      <c r="H580" s="486">
        <f>SUM(H581)</f>
        <v>3700</v>
      </c>
    </row>
    <row r="581" spans="1:8" ht="18.75" customHeight="1" x14ac:dyDescent="0.25">
      <c r="A581" s="61" t="s">
        <v>40</v>
      </c>
      <c r="B581" s="400">
        <v>10</v>
      </c>
      <c r="C581" s="2" t="s">
        <v>15</v>
      </c>
      <c r="D581" s="243" t="s">
        <v>236</v>
      </c>
      <c r="E581" s="244" t="s">
        <v>10</v>
      </c>
      <c r="F581" s="245" t="s">
        <v>651</v>
      </c>
      <c r="G581" s="2" t="s">
        <v>39</v>
      </c>
      <c r="H581" s="488">
        <f>SUM(прил9!I582)</f>
        <v>3700</v>
      </c>
    </row>
    <row r="582" spans="1:8" ht="64.5" customHeight="1" x14ac:dyDescent="0.25">
      <c r="A582" s="3" t="s">
        <v>104</v>
      </c>
      <c r="B582" s="400">
        <v>10</v>
      </c>
      <c r="C582" s="2" t="s">
        <v>15</v>
      </c>
      <c r="D582" s="243" t="s">
        <v>236</v>
      </c>
      <c r="E582" s="244" t="s">
        <v>10</v>
      </c>
      <c r="F582" s="245" t="s">
        <v>553</v>
      </c>
      <c r="G582" s="2"/>
      <c r="H582" s="486">
        <f>SUM(H583:H584)</f>
        <v>125300</v>
      </c>
    </row>
    <row r="583" spans="1:8" ht="33" hidden="1" customHeight="1" x14ac:dyDescent="0.25">
      <c r="A583" s="90" t="s">
        <v>633</v>
      </c>
      <c r="B583" s="400">
        <v>10</v>
      </c>
      <c r="C583" s="2" t="s">
        <v>15</v>
      </c>
      <c r="D583" s="119" t="s">
        <v>236</v>
      </c>
      <c r="E583" s="336" t="s">
        <v>10</v>
      </c>
      <c r="F583" s="332" t="s">
        <v>553</v>
      </c>
      <c r="G583" s="2" t="s">
        <v>16</v>
      </c>
      <c r="H583" s="488">
        <f>SUM(прил9!I584)</f>
        <v>0</v>
      </c>
    </row>
    <row r="584" spans="1:8" ht="17.25" customHeight="1" x14ac:dyDescent="0.25">
      <c r="A584" s="3" t="s">
        <v>40</v>
      </c>
      <c r="B584" s="400">
        <v>10</v>
      </c>
      <c r="C584" s="2" t="s">
        <v>15</v>
      </c>
      <c r="D584" s="243" t="s">
        <v>236</v>
      </c>
      <c r="E584" s="334" t="s">
        <v>10</v>
      </c>
      <c r="F584" s="245" t="s">
        <v>553</v>
      </c>
      <c r="G584" s="2" t="s">
        <v>39</v>
      </c>
      <c r="H584" s="488">
        <f>SUM(прил9!I585)</f>
        <v>125300</v>
      </c>
    </row>
    <row r="585" spans="1:8" ht="31.5" x14ac:dyDescent="0.25">
      <c r="A585" s="3" t="s">
        <v>521</v>
      </c>
      <c r="B585" s="400">
        <v>10</v>
      </c>
      <c r="C585" s="2" t="s">
        <v>15</v>
      </c>
      <c r="D585" s="243" t="s">
        <v>236</v>
      </c>
      <c r="E585" s="244" t="s">
        <v>10</v>
      </c>
      <c r="F585" s="245" t="s">
        <v>522</v>
      </c>
      <c r="G585" s="2"/>
      <c r="H585" s="486">
        <f>SUM(H586)</f>
        <v>22424</v>
      </c>
    </row>
    <row r="586" spans="1:8" ht="15.75" x14ac:dyDescent="0.25">
      <c r="A586" s="3" t="s">
        <v>40</v>
      </c>
      <c r="B586" s="400">
        <v>10</v>
      </c>
      <c r="C586" s="2" t="s">
        <v>15</v>
      </c>
      <c r="D586" s="243" t="s">
        <v>236</v>
      </c>
      <c r="E586" s="244" t="s">
        <v>10</v>
      </c>
      <c r="F586" s="245" t="s">
        <v>522</v>
      </c>
      <c r="G586" s="2" t="s">
        <v>39</v>
      </c>
      <c r="H586" s="488">
        <f>SUM(прил9!I587)</f>
        <v>22424</v>
      </c>
    </row>
    <row r="587" spans="1:8" ht="47.25" x14ac:dyDescent="0.25">
      <c r="A587" s="26" t="s">
        <v>193</v>
      </c>
      <c r="B587" s="29">
        <v>10</v>
      </c>
      <c r="C587" s="27" t="s">
        <v>15</v>
      </c>
      <c r="D587" s="240" t="s">
        <v>504</v>
      </c>
      <c r="E587" s="241" t="s">
        <v>451</v>
      </c>
      <c r="F587" s="242" t="s">
        <v>452</v>
      </c>
      <c r="G587" s="27"/>
      <c r="H587" s="485">
        <f>SUM(H588)</f>
        <v>630000</v>
      </c>
    </row>
    <row r="588" spans="1:8" ht="78.75" x14ac:dyDescent="0.25">
      <c r="A588" s="3" t="s">
        <v>194</v>
      </c>
      <c r="B588" s="400">
        <v>10</v>
      </c>
      <c r="C588" s="2" t="s">
        <v>15</v>
      </c>
      <c r="D588" s="243" t="s">
        <v>224</v>
      </c>
      <c r="E588" s="244" t="s">
        <v>451</v>
      </c>
      <c r="F588" s="245" t="s">
        <v>452</v>
      </c>
      <c r="G588" s="2"/>
      <c r="H588" s="486">
        <f>SUM(H589)</f>
        <v>630000</v>
      </c>
    </row>
    <row r="589" spans="1:8" ht="31.5" x14ac:dyDescent="0.25">
      <c r="A589" s="61" t="s">
        <v>514</v>
      </c>
      <c r="B589" s="400">
        <v>10</v>
      </c>
      <c r="C589" s="2" t="s">
        <v>15</v>
      </c>
      <c r="D589" s="243" t="s">
        <v>224</v>
      </c>
      <c r="E589" s="244" t="s">
        <v>10</v>
      </c>
      <c r="F589" s="245" t="s">
        <v>452</v>
      </c>
      <c r="G589" s="2"/>
      <c r="H589" s="486">
        <f>SUM(H590)</f>
        <v>630000</v>
      </c>
    </row>
    <row r="590" spans="1:8" ht="15.75" x14ac:dyDescent="0.25">
      <c r="A590" s="61" t="s">
        <v>763</v>
      </c>
      <c r="B590" s="400">
        <v>10</v>
      </c>
      <c r="C590" s="2" t="s">
        <v>15</v>
      </c>
      <c r="D590" s="243" t="s">
        <v>224</v>
      </c>
      <c r="E590" s="244" t="s">
        <v>10</v>
      </c>
      <c r="F590" s="245" t="s">
        <v>762</v>
      </c>
      <c r="G590" s="2"/>
      <c r="H590" s="486">
        <f>SUM(H591)</f>
        <v>630000</v>
      </c>
    </row>
    <row r="591" spans="1:8" ht="15.75" x14ac:dyDescent="0.25">
      <c r="A591" s="76" t="s">
        <v>40</v>
      </c>
      <c r="B591" s="400">
        <v>10</v>
      </c>
      <c r="C591" s="2" t="s">
        <v>15</v>
      </c>
      <c r="D591" s="243" t="s">
        <v>224</v>
      </c>
      <c r="E591" s="244" t="s">
        <v>10</v>
      </c>
      <c r="F591" s="245" t="s">
        <v>762</v>
      </c>
      <c r="G591" s="2" t="s">
        <v>39</v>
      </c>
      <c r="H591" s="488">
        <f>SUM(прил9!I277)</f>
        <v>630000</v>
      </c>
    </row>
    <row r="592" spans="1:8" ht="15.75" x14ac:dyDescent="0.25">
      <c r="A592" s="87" t="s">
        <v>42</v>
      </c>
      <c r="B592" s="39">
        <v>10</v>
      </c>
      <c r="C592" s="22" t="s">
        <v>20</v>
      </c>
      <c r="D592" s="237"/>
      <c r="E592" s="238"/>
      <c r="F592" s="239"/>
      <c r="G592" s="21"/>
      <c r="H592" s="492">
        <f>SUM(H602,H593)</f>
        <v>6451683</v>
      </c>
    </row>
    <row r="593" spans="1:8" ht="33.75" customHeight="1" x14ac:dyDescent="0.25">
      <c r="A593" s="75" t="s">
        <v>120</v>
      </c>
      <c r="B593" s="29">
        <v>10</v>
      </c>
      <c r="C593" s="27" t="s">
        <v>20</v>
      </c>
      <c r="D593" s="240" t="s">
        <v>195</v>
      </c>
      <c r="E593" s="241" t="s">
        <v>451</v>
      </c>
      <c r="F593" s="242" t="s">
        <v>452</v>
      </c>
      <c r="G593" s="27"/>
      <c r="H593" s="485">
        <f>SUM(H594+H598)</f>
        <v>5039846</v>
      </c>
    </row>
    <row r="594" spans="1:8" ht="33.75" customHeight="1" x14ac:dyDescent="0.25">
      <c r="A594" s="3" t="s">
        <v>171</v>
      </c>
      <c r="B594" s="6">
        <v>10</v>
      </c>
      <c r="C594" s="2" t="s">
        <v>20</v>
      </c>
      <c r="D594" s="243" t="s">
        <v>197</v>
      </c>
      <c r="E594" s="244" t="s">
        <v>451</v>
      </c>
      <c r="F594" s="245" t="s">
        <v>452</v>
      </c>
      <c r="G594" s="2"/>
      <c r="H594" s="486">
        <f>SUM(H595)</f>
        <v>1293060</v>
      </c>
    </row>
    <row r="595" spans="1:8" ht="33.75" customHeight="1" x14ac:dyDescent="0.25">
      <c r="A595" s="3" t="s">
        <v>551</v>
      </c>
      <c r="B595" s="6">
        <v>10</v>
      </c>
      <c r="C595" s="2" t="s">
        <v>20</v>
      </c>
      <c r="D595" s="243" t="s">
        <v>197</v>
      </c>
      <c r="E595" s="244" t="s">
        <v>10</v>
      </c>
      <c r="F595" s="245" t="s">
        <v>452</v>
      </c>
      <c r="G595" s="2"/>
      <c r="H595" s="486">
        <f>SUM(H596)</f>
        <v>1293060</v>
      </c>
    </row>
    <row r="596" spans="1:8" ht="15" customHeight="1" x14ac:dyDescent="0.25">
      <c r="A596" s="85" t="s">
        <v>660</v>
      </c>
      <c r="B596" s="6">
        <v>10</v>
      </c>
      <c r="C596" s="2" t="s">
        <v>20</v>
      </c>
      <c r="D596" s="243" t="s">
        <v>197</v>
      </c>
      <c r="E596" s="244" t="s">
        <v>10</v>
      </c>
      <c r="F596" s="245" t="s">
        <v>555</v>
      </c>
      <c r="G596" s="2"/>
      <c r="H596" s="486">
        <f>SUM(H597:H597)</f>
        <v>1293060</v>
      </c>
    </row>
    <row r="597" spans="1:8" ht="15.75" x14ac:dyDescent="0.25">
      <c r="A597" s="3" t="s">
        <v>40</v>
      </c>
      <c r="B597" s="6">
        <v>10</v>
      </c>
      <c r="C597" s="2" t="s">
        <v>20</v>
      </c>
      <c r="D597" s="243" t="s">
        <v>197</v>
      </c>
      <c r="E597" s="244" t="s">
        <v>10</v>
      </c>
      <c r="F597" s="245" t="s">
        <v>555</v>
      </c>
      <c r="G597" s="2" t="s">
        <v>39</v>
      </c>
      <c r="H597" s="488">
        <f>SUM(прил9!I344)</f>
        <v>1293060</v>
      </c>
    </row>
    <row r="598" spans="1:8" ht="66" customHeight="1" x14ac:dyDescent="0.25">
      <c r="A598" s="3" t="s">
        <v>121</v>
      </c>
      <c r="B598" s="6">
        <v>10</v>
      </c>
      <c r="C598" s="2" t="s">
        <v>20</v>
      </c>
      <c r="D598" s="243" t="s">
        <v>228</v>
      </c>
      <c r="E598" s="244" t="s">
        <v>451</v>
      </c>
      <c r="F598" s="245" t="s">
        <v>452</v>
      </c>
      <c r="G598" s="2"/>
      <c r="H598" s="486">
        <f>SUM(H599)</f>
        <v>3746786</v>
      </c>
    </row>
    <row r="599" spans="1:8" ht="34.5" customHeight="1" x14ac:dyDescent="0.25">
      <c r="A599" s="3" t="s">
        <v>459</v>
      </c>
      <c r="B599" s="6">
        <v>10</v>
      </c>
      <c r="C599" s="2" t="s">
        <v>20</v>
      </c>
      <c r="D599" s="243" t="s">
        <v>228</v>
      </c>
      <c r="E599" s="244" t="s">
        <v>10</v>
      </c>
      <c r="F599" s="245" t="s">
        <v>452</v>
      </c>
      <c r="G599" s="2"/>
      <c r="H599" s="486">
        <f>SUM(H600)</f>
        <v>3746786</v>
      </c>
    </row>
    <row r="600" spans="1:8" ht="33" customHeight="1" x14ac:dyDescent="0.25">
      <c r="A600" s="3" t="s">
        <v>432</v>
      </c>
      <c r="B600" s="6">
        <v>10</v>
      </c>
      <c r="C600" s="2" t="s">
        <v>20</v>
      </c>
      <c r="D600" s="243" t="s">
        <v>228</v>
      </c>
      <c r="E600" s="244" t="s">
        <v>10</v>
      </c>
      <c r="F600" s="245" t="s">
        <v>560</v>
      </c>
      <c r="G600" s="2"/>
      <c r="H600" s="486">
        <f>SUM(H601:H601)</f>
        <v>3746786</v>
      </c>
    </row>
    <row r="601" spans="1:8" ht="18" customHeight="1" x14ac:dyDescent="0.25">
      <c r="A601" s="3" t="s">
        <v>40</v>
      </c>
      <c r="B601" s="6">
        <v>10</v>
      </c>
      <c r="C601" s="2" t="s">
        <v>20</v>
      </c>
      <c r="D601" s="243" t="s">
        <v>228</v>
      </c>
      <c r="E601" s="244" t="s">
        <v>10</v>
      </c>
      <c r="F601" s="245" t="s">
        <v>560</v>
      </c>
      <c r="G601" s="2" t="s">
        <v>39</v>
      </c>
      <c r="H601" s="488">
        <f>SUM(прил9!I286)</f>
        <v>3746786</v>
      </c>
    </row>
    <row r="602" spans="1:8" ht="32.25" customHeight="1" x14ac:dyDescent="0.25">
      <c r="A602" s="75" t="s">
        <v>174</v>
      </c>
      <c r="B602" s="29">
        <v>10</v>
      </c>
      <c r="C602" s="27" t="s">
        <v>20</v>
      </c>
      <c r="D602" s="240" t="s">
        <v>515</v>
      </c>
      <c r="E602" s="241" t="s">
        <v>451</v>
      </c>
      <c r="F602" s="242" t="s">
        <v>452</v>
      </c>
      <c r="G602" s="27"/>
      <c r="H602" s="485">
        <f>SUM(H603)</f>
        <v>1411837</v>
      </c>
    </row>
    <row r="603" spans="1:8" ht="49.5" customHeight="1" x14ac:dyDescent="0.25">
      <c r="A603" s="3" t="s">
        <v>175</v>
      </c>
      <c r="B603" s="400">
        <v>10</v>
      </c>
      <c r="C603" s="2" t="s">
        <v>20</v>
      </c>
      <c r="D603" s="243" t="s">
        <v>235</v>
      </c>
      <c r="E603" s="244" t="s">
        <v>451</v>
      </c>
      <c r="F603" s="245" t="s">
        <v>452</v>
      </c>
      <c r="G603" s="2"/>
      <c r="H603" s="486">
        <f>SUM(H604)</f>
        <v>1411837</v>
      </c>
    </row>
    <row r="604" spans="1:8" ht="17.25" customHeight="1" x14ac:dyDescent="0.25">
      <c r="A604" s="3" t="s">
        <v>516</v>
      </c>
      <c r="B604" s="6">
        <v>10</v>
      </c>
      <c r="C604" s="2" t="s">
        <v>20</v>
      </c>
      <c r="D604" s="243" t="s">
        <v>235</v>
      </c>
      <c r="E604" s="244" t="s">
        <v>10</v>
      </c>
      <c r="F604" s="245" t="s">
        <v>452</v>
      </c>
      <c r="G604" s="2"/>
      <c r="H604" s="486">
        <f>SUM(H605)</f>
        <v>1411837</v>
      </c>
    </row>
    <row r="605" spans="1:8" ht="16.5" customHeight="1" x14ac:dyDescent="0.25">
      <c r="A605" s="85" t="s">
        <v>176</v>
      </c>
      <c r="B605" s="400">
        <v>10</v>
      </c>
      <c r="C605" s="2" t="s">
        <v>20</v>
      </c>
      <c r="D605" s="243" t="s">
        <v>235</v>
      </c>
      <c r="E605" s="244" t="s">
        <v>10</v>
      </c>
      <c r="F605" s="245" t="s">
        <v>561</v>
      </c>
      <c r="G605" s="2"/>
      <c r="H605" s="486">
        <f>SUM(H606:H607)</f>
        <v>1411837</v>
      </c>
    </row>
    <row r="606" spans="1:8" ht="31.5" hidden="1" customHeight="1" x14ac:dyDescent="0.25">
      <c r="A606" s="90" t="s">
        <v>633</v>
      </c>
      <c r="B606" s="400">
        <v>10</v>
      </c>
      <c r="C606" s="2" t="s">
        <v>20</v>
      </c>
      <c r="D606" s="243" t="s">
        <v>235</v>
      </c>
      <c r="E606" s="244" t="s">
        <v>10</v>
      </c>
      <c r="F606" s="245" t="s">
        <v>561</v>
      </c>
      <c r="G606" s="2" t="s">
        <v>16</v>
      </c>
      <c r="H606" s="488"/>
    </row>
    <row r="607" spans="1:8" ht="15.75" x14ac:dyDescent="0.25">
      <c r="A607" s="3" t="s">
        <v>40</v>
      </c>
      <c r="B607" s="400">
        <v>10</v>
      </c>
      <c r="C607" s="2" t="s">
        <v>20</v>
      </c>
      <c r="D607" s="243" t="s">
        <v>235</v>
      </c>
      <c r="E607" s="244" t="s">
        <v>10</v>
      </c>
      <c r="F607" s="245" t="s">
        <v>561</v>
      </c>
      <c r="G607" s="2" t="s">
        <v>39</v>
      </c>
      <c r="H607" s="488">
        <f>SUM(прил9!I594)</f>
        <v>1411837</v>
      </c>
    </row>
    <row r="608" spans="1:8" s="9" customFormat="1" ht="16.5" customHeight="1" x14ac:dyDescent="0.25">
      <c r="A608" s="40" t="s">
        <v>72</v>
      </c>
      <c r="B608" s="39">
        <v>10</v>
      </c>
      <c r="C608" s="51" t="s">
        <v>70</v>
      </c>
      <c r="D608" s="237"/>
      <c r="E608" s="238"/>
      <c r="F608" s="239"/>
      <c r="G608" s="52"/>
      <c r="H608" s="492">
        <f>SUM(H609+H626)</f>
        <v>2785229</v>
      </c>
    </row>
    <row r="609" spans="1:8" ht="35.25" customHeight="1" x14ac:dyDescent="0.25">
      <c r="A609" s="94" t="s">
        <v>133</v>
      </c>
      <c r="B609" s="67">
        <v>10</v>
      </c>
      <c r="C609" s="68" t="s">
        <v>70</v>
      </c>
      <c r="D609" s="288" t="s">
        <v>195</v>
      </c>
      <c r="E609" s="289" t="s">
        <v>451</v>
      </c>
      <c r="F609" s="290" t="s">
        <v>452</v>
      </c>
      <c r="G609" s="30"/>
      <c r="H609" s="485">
        <f>SUM(H610+H622+H618)</f>
        <v>2785229</v>
      </c>
    </row>
    <row r="610" spans="1:8" ht="48" customHeight="1" x14ac:dyDescent="0.25">
      <c r="A610" s="7" t="s">
        <v>132</v>
      </c>
      <c r="B610" s="33">
        <v>10</v>
      </c>
      <c r="C610" s="34" t="s">
        <v>70</v>
      </c>
      <c r="D610" s="285" t="s">
        <v>229</v>
      </c>
      <c r="E610" s="286" t="s">
        <v>451</v>
      </c>
      <c r="F610" s="287" t="s">
        <v>452</v>
      </c>
      <c r="G610" s="294"/>
      <c r="H610" s="486">
        <f>SUM(H611)</f>
        <v>2773229</v>
      </c>
    </row>
    <row r="611" spans="1:8" ht="36" customHeight="1" x14ac:dyDescent="0.25">
      <c r="A611" s="7" t="s">
        <v>475</v>
      </c>
      <c r="B611" s="33">
        <v>10</v>
      </c>
      <c r="C611" s="34" t="s">
        <v>70</v>
      </c>
      <c r="D611" s="285" t="s">
        <v>229</v>
      </c>
      <c r="E611" s="286" t="s">
        <v>10</v>
      </c>
      <c r="F611" s="287" t="s">
        <v>452</v>
      </c>
      <c r="G611" s="294"/>
      <c r="H611" s="486">
        <f>SUM(H612+H616)</f>
        <v>2773229</v>
      </c>
    </row>
    <row r="612" spans="1:8" ht="32.25" customHeight="1" x14ac:dyDescent="0.25">
      <c r="A612" s="3" t="s">
        <v>99</v>
      </c>
      <c r="B612" s="33">
        <v>10</v>
      </c>
      <c r="C612" s="34" t="s">
        <v>70</v>
      </c>
      <c r="D612" s="285" t="s">
        <v>229</v>
      </c>
      <c r="E612" s="286" t="s">
        <v>10</v>
      </c>
      <c r="F612" s="287" t="s">
        <v>562</v>
      </c>
      <c r="G612" s="294"/>
      <c r="H612" s="486">
        <f>SUM(H613:H615)</f>
        <v>2368000</v>
      </c>
    </row>
    <row r="613" spans="1:8" ht="48.75" customHeight="1" x14ac:dyDescent="0.25">
      <c r="A613" s="85" t="s">
        <v>82</v>
      </c>
      <c r="B613" s="33">
        <v>10</v>
      </c>
      <c r="C613" s="34" t="s">
        <v>70</v>
      </c>
      <c r="D613" s="285" t="s">
        <v>229</v>
      </c>
      <c r="E613" s="286" t="s">
        <v>10</v>
      </c>
      <c r="F613" s="287" t="s">
        <v>562</v>
      </c>
      <c r="G613" s="2" t="s">
        <v>13</v>
      </c>
      <c r="H613" s="488">
        <f>SUM(прил9!I350)</f>
        <v>2208575</v>
      </c>
    </row>
    <row r="614" spans="1:8" ht="33" customHeight="1" x14ac:dyDescent="0.25">
      <c r="A614" s="90" t="s">
        <v>633</v>
      </c>
      <c r="B614" s="33">
        <v>10</v>
      </c>
      <c r="C614" s="34" t="s">
        <v>70</v>
      </c>
      <c r="D614" s="285" t="s">
        <v>229</v>
      </c>
      <c r="E614" s="286" t="s">
        <v>10</v>
      </c>
      <c r="F614" s="287" t="s">
        <v>562</v>
      </c>
      <c r="G614" s="2" t="s">
        <v>16</v>
      </c>
      <c r="H614" s="488">
        <f>SUM(прил9!I351)</f>
        <v>159425</v>
      </c>
    </row>
    <row r="615" spans="1:8" ht="16.5" hidden="1" customHeight="1" x14ac:dyDescent="0.25">
      <c r="A615" s="3" t="s">
        <v>18</v>
      </c>
      <c r="B615" s="33">
        <v>10</v>
      </c>
      <c r="C615" s="34" t="s">
        <v>70</v>
      </c>
      <c r="D615" s="285" t="s">
        <v>229</v>
      </c>
      <c r="E615" s="286" t="s">
        <v>10</v>
      </c>
      <c r="F615" s="287" t="s">
        <v>562</v>
      </c>
      <c r="G615" s="2" t="s">
        <v>17</v>
      </c>
      <c r="H615" s="488"/>
    </row>
    <row r="616" spans="1:8" ht="30.75" customHeight="1" x14ac:dyDescent="0.25">
      <c r="A616" s="3" t="s">
        <v>81</v>
      </c>
      <c r="B616" s="33">
        <v>10</v>
      </c>
      <c r="C616" s="34" t="s">
        <v>70</v>
      </c>
      <c r="D616" s="285" t="s">
        <v>229</v>
      </c>
      <c r="E616" s="286" t="s">
        <v>10</v>
      </c>
      <c r="F616" s="287" t="s">
        <v>456</v>
      </c>
      <c r="G616" s="2"/>
      <c r="H616" s="486">
        <f>SUM(H617)</f>
        <v>405229</v>
      </c>
    </row>
    <row r="617" spans="1:8" ht="48.75" customHeight="1" x14ac:dyDescent="0.25">
      <c r="A617" s="85" t="s">
        <v>82</v>
      </c>
      <c r="B617" s="33">
        <v>10</v>
      </c>
      <c r="C617" s="34" t="s">
        <v>70</v>
      </c>
      <c r="D617" s="285" t="s">
        <v>229</v>
      </c>
      <c r="E617" s="286" t="s">
        <v>10</v>
      </c>
      <c r="F617" s="287" t="s">
        <v>456</v>
      </c>
      <c r="G617" s="2" t="s">
        <v>13</v>
      </c>
      <c r="H617" s="488">
        <f>SUM(прил9!I354)</f>
        <v>405229</v>
      </c>
    </row>
    <row r="618" spans="1:8" ht="48.75" customHeight="1" x14ac:dyDescent="0.25">
      <c r="A618" s="85" t="s">
        <v>171</v>
      </c>
      <c r="B618" s="34">
        <v>10</v>
      </c>
      <c r="C618" s="34" t="s">
        <v>70</v>
      </c>
      <c r="D618" s="285" t="s">
        <v>197</v>
      </c>
      <c r="E618" s="286" t="s">
        <v>451</v>
      </c>
      <c r="F618" s="287" t="s">
        <v>452</v>
      </c>
      <c r="G618" s="35"/>
      <c r="H618" s="489">
        <f>SUM(H619)</f>
        <v>2000</v>
      </c>
    </row>
    <row r="619" spans="1:8" ht="34.5" customHeight="1" x14ac:dyDescent="0.25">
      <c r="A619" s="85" t="s">
        <v>551</v>
      </c>
      <c r="B619" s="34">
        <v>10</v>
      </c>
      <c r="C619" s="34" t="s">
        <v>70</v>
      </c>
      <c r="D619" s="285" t="s">
        <v>197</v>
      </c>
      <c r="E619" s="286" t="s">
        <v>10</v>
      </c>
      <c r="F619" s="287" t="s">
        <v>452</v>
      </c>
      <c r="G619" s="35"/>
      <c r="H619" s="489">
        <f>SUM(H620)</f>
        <v>2000</v>
      </c>
    </row>
    <row r="620" spans="1:8" ht="21" customHeight="1" x14ac:dyDescent="0.25">
      <c r="A620" s="85" t="s">
        <v>564</v>
      </c>
      <c r="B620" s="34">
        <v>10</v>
      </c>
      <c r="C620" s="34" t="s">
        <v>70</v>
      </c>
      <c r="D620" s="285" t="s">
        <v>197</v>
      </c>
      <c r="E620" s="286" t="s">
        <v>10</v>
      </c>
      <c r="F620" s="287" t="s">
        <v>563</v>
      </c>
      <c r="G620" s="35"/>
      <c r="H620" s="489">
        <f>SUM(H621)</f>
        <v>2000</v>
      </c>
    </row>
    <row r="621" spans="1:8" ht="33" customHeight="1" x14ac:dyDescent="0.25">
      <c r="A621" s="85" t="s">
        <v>633</v>
      </c>
      <c r="B621" s="34">
        <v>10</v>
      </c>
      <c r="C621" s="34" t="s">
        <v>70</v>
      </c>
      <c r="D621" s="285" t="s">
        <v>197</v>
      </c>
      <c r="E621" s="286" t="s">
        <v>10</v>
      </c>
      <c r="F621" s="287" t="s">
        <v>563</v>
      </c>
      <c r="G621" s="35" t="s">
        <v>16</v>
      </c>
      <c r="H621" s="490">
        <f>SUM(прил9!I358)</f>
        <v>2000</v>
      </c>
    </row>
    <row r="622" spans="1:8" ht="66.75" customHeight="1" x14ac:dyDescent="0.25">
      <c r="A622" s="76" t="s">
        <v>121</v>
      </c>
      <c r="B622" s="33">
        <v>10</v>
      </c>
      <c r="C622" s="34" t="s">
        <v>70</v>
      </c>
      <c r="D622" s="285" t="s">
        <v>228</v>
      </c>
      <c r="E622" s="286" t="s">
        <v>451</v>
      </c>
      <c r="F622" s="287" t="s">
        <v>452</v>
      </c>
      <c r="G622" s="2"/>
      <c r="H622" s="486">
        <f>SUM(H623)</f>
        <v>10000</v>
      </c>
    </row>
    <row r="623" spans="1:8" ht="33" customHeight="1" x14ac:dyDescent="0.25">
      <c r="A623" s="296" t="s">
        <v>459</v>
      </c>
      <c r="B623" s="33">
        <v>10</v>
      </c>
      <c r="C623" s="34" t="s">
        <v>70</v>
      </c>
      <c r="D623" s="285" t="s">
        <v>228</v>
      </c>
      <c r="E623" s="286" t="s">
        <v>10</v>
      </c>
      <c r="F623" s="287" t="s">
        <v>452</v>
      </c>
      <c r="G623" s="2"/>
      <c r="H623" s="486">
        <f>SUM(H624)</f>
        <v>10000</v>
      </c>
    </row>
    <row r="624" spans="1:8" ht="33" customHeight="1" x14ac:dyDescent="0.25">
      <c r="A624" s="80" t="s">
        <v>110</v>
      </c>
      <c r="B624" s="33">
        <v>10</v>
      </c>
      <c r="C624" s="34" t="s">
        <v>70</v>
      </c>
      <c r="D624" s="285" t="s">
        <v>228</v>
      </c>
      <c r="E624" s="286" t="s">
        <v>10</v>
      </c>
      <c r="F624" s="287" t="s">
        <v>461</v>
      </c>
      <c r="G624" s="2"/>
      <c r="H624" s="486">
        <f>SUM(H625)</f>
        <v>10000</v>
      </c>
    </row>
    <row r="625" spans="1:8" ht="32.25" customHeight="1" x14ac:dyDescent="0.25">
      <c r="A625" s="90" t="s">
        <v>633</v>
      </c>
      <c r="B625" s="33">
        <v>10</v>
      </c>
      <c r="C625" s="34" t="s">
        <v>70</v>
      </c>
      <c r="D625" s="285" t="s">
        <v>228</v>
      </c>
      <c r="E625" s="286" t="s">
        <v>10</v>
      </c>
      <c r="F625" s="287" t="s">
        <v>461</v>
      </c>
      <c r="G625" s="2" t="s">
        <v>16</v>
      </c>
      <c r="H625" s="487">
        <f>SUM(прил9!I362)</f>
        <v>10000</v>
      </c>
    </row>
    <row r="626" spans="1:8" ht="32.25" hidden="1" customHeight="1" x14ac:dyDescent="0.25">
      <c r="A626" s="75" t="s">
        <v>113</v>
      </c>
      <c r="B626" s="67">
        <v>10</v>
      </c>
      <c r="C626" s="68" t="s">
        <v>70</v>
      </c>
      <c r="D626" s="240" t="s">
        <v>454</v>
      </c>
      <c r="E626" s="241" t="s">
        <v>451</v>
      </c>
      <c r="F626" s="242" t="s">
        <v>452</v>
      </c>
      <c r="G626" s="27"/>
      <c r="H626" s="485">
        <f>SUM(H627)</f>
        <v>0</v>
      </c>
    </row>
    <row r="627" spans="1:8" ht="62.25" hidden="1" customHeight="1" x14ac:dyDescent="0.25">
      <c r="A627" s="76" t="s">
        <v>126</v>
      </c>
      <c r="B627" s="33">
        <v>10</v>
      </c>
      <c r="C627" s="34" t="s">
        <v>70</v>
      </c>
      <c r="D627" s="243" t="s">
        <v>455</v>
      </c>
      <c r="E627" s="244" t="s">
        <v>451</v>
      </c>
      <c r="F627" s="245" t="s">
        <v>452</v>
      </c>
      <c r="G627" s="43"/>
      <c r="H627" s="486">
        <f>SUM(H628)</f>
        <v>0</v>
      </c>
    </row>
    <row r="628" spans="1:8" ht="45.75" hidden="1" customHeight="1" x14ac:dyDescent="0.25">
      <c r="A628" s="76" t="s">
        <v>458</v>
      </c>
      <c r="B628" s="33">
        <v>10</v>
      </c>
      <c r="C628" s="34" t="s">
        <v>70</v>
      </c>
      <c r="D628" s="243" t="s">
        <v>455</v>
      </c>
      <c r="E628" s="244" t="s">
        <v>10</v>
      </c>
      <c r="F628" s="245" t="s">
        <v>452</v>
      </c>
      <c r="G628" s="43"/>
      <c r="H628" s="486">
        <f>SUM(H629)</f>
        <v>0</v>
      </c>
    </row>
    <row r="629" spans="1:8" ht="20.25" hidden="1" customHeight="1" x14ac:dyDescent="0.25">
      <c r="A629" s="76" t="s">
        <v>115</v>
      </c>
      <c r="B629" s="33">
        <v>10</v>
      </c>
      <c r="C629" s="34" t="s">
        <v>70</v>
      </c>
      <c r="D629" s="243" t="s">
        <v>455</v>
      </c>
      <c r="E629" s="244" t="s">
        <v>10</v>
      </c>
      <c r="F629" s="245" t="s">
        <v>457</v>
      </c>
      <c r="G629" s="43"/>
      <c r="H629" s="486">
        <f>SUM(H630)</f>
        <v>0</v>
      </c>
    </row>
    <row r="630" spans="1:8" ht="32.25" hidden="1" customHeight="1" x14ac:dyDescent="0.25">
      <c r="A630" s="90" t="s">
        <v>633</v>
      </c>
      <c r="B630" s="33">
        <v>10</v>
      </c>
      <c r="C630" s="34" t="s">
        <v>70</v>
      </c>
      <c r="D630" s="243" t="s">
        <v>455</v>
      </c>
      <c r="E630" s="244" t="s">
        <v>10</v>
      </c>
      <c r="F630" s="245" t="s">
        <v>457</v>
      </c>
      <c r="G630" s="2" t="s">
        <v>16</v>
      </c>
      <c r="H630" s="488">
        <f>SUM(прил9!I367)</f>
        <v>0</v>
      </c>
    </row>
    <row r="631" spans="1:8" ht="15.75" x14ac:dyDescent="0.25">
      <c r="A631" s="74" t="s">
        <v>43</v>
      </c>
      <c r="B631" s="38">
        <v>11</v>
      </c>
      <c r="C631" s="38"/>
      <c r="D631" s="273"/>
      <c r="E631" s="274"/>
      <c r="F631" s="275"/>
      <c r="G631" s="14"/>
      <c r="H631" s="534">
        <f t="shared" ref="H631:H636" si="0">SUM(H632)</f>
        <v>150000</v>
      </c>
    </row>
    <row r="632" spans="1:8" ht="15.75" x14ac:dyDescent="0.25">
      <c r="A632" s="87" t="s">
        <v>44</v>
      </c>
      <c r="B632" s="39">
        <v>11</v>
      </c>
      <c r="C632" s="22" t="s">
        <v>12</v>
      </c>
      <c r="D632" s="237"/>
      <c r="E632" s="238"/>
      <c r="F632" s="239"/>
      <c r="G632" s="21"/>
      <c r="H632" s="492">
        <f t="shared" si="0"/>
        <v>150000</v>
      </c>
    </row>
    <row r="633" spans="1:8" ht="64.5" customHeight="1" x14ac:dyDescent="0.25">
      <c r="A633" s="66" t="s">
        <v>162</v>
      </c>
      <c r="B633" s="27" t="s">
        <v>45</v>
      </c>
      <c r="C633" s="27" t="s">
        <v>12</v>
      </c>
      <c r="D633" s="240" t="s">
        <v>532</v>
      </c>
      <c r="E633" s="241" t="s">
        <v>451</v>
      </c>
      <c r="F633" s="242" t="s">
        <v>452</v>
      </c>
      <c r="G633" s="27"/>
      <c r="H633" s="485">
        <f t="shared" si="0"/>
        <v>150000</v>
      </c>
    </row>
    <row r="634" spans="1:8" ht="81.75" customHeight="1" x14ac:dyDescent="0.25">
      <c r="A634" s="81" t="s">
        <v>178</v>
      </c>
      <c r="B634" s="2" t="s">
        <v>45</v>
      </c>
      <c r="C634" s="2" t="s">
        <v>12</v>
      </c>
      <c r="D634" s="243" t="s">
        <v>248</v>
      </c>
      <c r="E634" s="244" t="s">
        <v>451</v>
      </c>
      <c r="F634" s="245" t="s">
        <v>452</v>
      </c>
      <c r="G634" s="2"/>
      <c r="H634" s="486">
        <f t="shared" si="0"/>
        <v>150000</v>
      </c>
    </row>
    <row r="635" spans="1:8" ht="32.25" customHeight="1" x14ac:dyDescent="0.25">
      <c r="A635" s="81" t="s">
        <v>565</v>
      </c>
      <c r="B635" s="2" t="s">
        <v>45</v>
      </c>
      <c r="C635" s="2" t="s">
        <v>12</v>
      </c>
      <c r="D635" s="243" t="s">
        <v>248</v>
      </c>
      <c r="E635" s="244" t="s">
        <v>10</v>
      </c>
      <c r="F635" s="245" t="s">
        <v>452</v>
      </c>
      <c r="G635" s="2"/>
      <c r="H635" s="486">
        <f t="shared" si="0"/>
        <v>150000</v>
      </c>
    </row>
    <row r="636" spans="1:8" ht="47.25" x14ac:dyDescent="0.25">
      <c r="A636" s="3" t="s">
        <v>179</v>
      </c>
      <c r="B636" s="2" t="s">
        <v>45</v>
      </c>
      <c r="C636" s="2" t="s">
        <v>12</v>
      </c>
      <c r="D636" s="243" t="s">
        <v>248</v>
      </c>
      <c r="E636" s="244" t="s">
        <v>10</v>
      </c>
      <c r="F636" s="245" t="s">
        <v>566</v>
      </c>
      <c r="G636" s="2"/>
      <c r="H636" s="486">
        <f t="shared" si="0"/>
        <v>150000</v>
      </c>
    </row>
    <row r="637" spans="1:8" ht="31.5" x14ac:dyDescent="0.25">
      <c r="A637" s="90" t="s">
        <v>633</v>
      </c>
      <c r="B637" s="2" t="s">
        <v>45</v>
      </c>
      <c r="C637" s="2" t="s">
        <v>12</v>
      </c>
      <c r="D637" s="243" t="s">
        <v>248</v>
      </c>
      <c r="E637" s="244" t="s">
        <v>10</v>
      </c>
      <c r="F637" s="245" t="s">
        <v>566</v>
      </c>
      <c r="G637" s="2" t="s">
        <v>16</v>
      </c>
      <c r="H637" s="488">
        <f>SUM(прил9!I725)</f>
        <v>150000</v>
      </c>
    </row>
    <row r="638" spans="1:8" ht="47.25" x14ac:dyDescent="0.25">
      <c r="A638" s="74" t="s">
        <v>46</v>
      </c>
      <c r="B638" s="38">
        <v>14</v>
      </c>
      <c r="C638" s="38"/>
      <c r="D638" s="273"/>
      <c r="E638" s="274"/>
      <c r="F638" s="275"/>
      <c r="G638" s="14"/>
      <c r="H638" s="534">
        <f>SUM(H639+H645)</f>
        <v>4443178</v>
      </c>
    </row>
    <row r="639" spans="1:8" ht="31.5" customHeight="1" x14ac:dyDescent="0.25">
      <c r="A639" s="87" t="s">
        <v>47</v>
      </c>
      <c r="B639" s="39">
        <v>14</v>
      </c>
      <c r="C639" s="22" t="s">
        <v>10</v>
      </c>
      <c r="D639" s="237"/>
      <c r="E639" s="238"/>
      <c r="F639" s="239"/>
      <c r="G639" s="21"/>
      <c r="H639" s="492">
        <f>SUM(H640)</f>
        <v>4381178</v>
      </c>
    </row>
    <row r="640" spans="1:8" ht="32.25" customHeight="1" x14ac:dyDescent="0.25">
      <c r="A640" s="75" t="s">
        <v>130</v>
      </c>
      <c r="B640" s="29">
        <v>14</v>
      </c>
      <c r="C640" s="27" t="s">
        <v>10</v>
      </c>
      <c r="D640" s="240" t="s">
        <v>226</v>
      </c>
      <c r="E640" s="241" t="s">
        <v>451</v>
      </c>
      <c r="F640" s="242" t="s">
        <v>452</v>
      </c>
      <c r="G640" s="27"/>
      <c r="H640" s="485">
        <f>SUM(H641)</f>
        <v>4381178</v>
      </c>
    </row>
    <row r="641" spans="1:8" ht="50.25" customHeight="1" x14ac:dyDescent="0.25">
      <c r="A641" s="85" t="s">
        <v>180</v>
      </c>
      <c r="B641" s="400">
        <v>14</v>
      </c>
      <c r="C641" s="2" t="s">
        <v>10</v>
      </c>
      <c r="D641" s="243" t="s">
        <v>230</v>
      </c>
      <c r="E641" s="244" t="s">
        <v>451</v>
      </c>
      <c r="F641" s="245" t="s">
        <v>452</v>
      </c>
      <c r="G641" s="2"/>
      <c r="H641" s="486">
        <f>SUM(H642)</f>
        <v>4381178</v>
      </c>
    </row>
    <row r="642" spans="1:8" ht="31.5" customHeight="1" x14ac:dyDescent="0.25">
      <c r="A642" s="85" t="s">
        <v>567</v>
      </c>
      <c r="B642" s="400">
        <v>14</v>
      </c>
      <c r="C642" s="2" t="s">
        <v>10</v>
      </c>
      <c r="D642" s="243" t="s">
        <v>230</v>
      </c>
      <c r="E642" s="244" t="s">
        <v>12</v>
      </c>
      <c r="F642" s="245" t="s">
        <v>452</v>
      </c>
      <c r="G642" s="2"/>
      <c r="H642" s="486">
        <f>SUM(H643)</f>
        <v>4381178</v>
      </c>
    </row>
    <row r="643" spans="1:8" ht="32.25" customHeight="1" x14ac:dyDescent="0.25">
      <c r="A643" s="85" t="s">
        <v>569</v>
      </c>
      <c r="B643" s="400">
        <v>14</v>
      </c>
      <c r="C643" s="2" t="s">
        <v>10</v>
      </c>
      <c r="D643" s="243" t="s">
        <v>230</v>
      </c>
      <c r="E643" s="244" t="s">
        <v>12</v>
      </c>
      <c r="F643" s="245" t="s">
        <v>568</v>
      </c>
      <c r="G643" s="2"/>
      <c r="H643" s="486">
        <f>SUM(H644)</f>
        <v>4381178</v>
      </c>
    </row>
    <row r="644" spans="1:8" ht="15.75" x14ac:dyDescent="0.25">
      <c r="A644" s="85" t="s">
        <v>21</v>
      </c>
      <c r="B644" s="400">
        <v>14</v>
      </c>
      <c r="C644" s="2" t="s">
        <v>10</v>
      </c>
      <c r="D644" s="243" t="s">
        <v>230</v>
      </c>
      <c r="E644" s="244" t="s">
        <v>12</v>
      </c>
      <c r="F644" s="245" t="s">
        <v>568</v>
      </c>
      <c r="G644" s="2" t="s">
        <v>68</v>
      </c>
      <c r="H644" s="488">
        <f>SUM(прил9!I374)</f>
        <v>4381178</v>
      </c>
    </row>
    <row r="645" spans="1:8" ht="15.75" x14ac:dyDescent="0.25">
      <c r="A645" s="87" t="s">
        <v>189</v>
      </c>
      <c r="B645" s="39">
        <v>14</v>
      </c>
      <c r="C645" s="22" t="s">
        <v>15</v>
      </c>
      <c r="D645" s="237"/>
      <c r="E645" s="238"/>
      <c r="F645" s="239"/>
      <c r="G645" s="22"/>
      <c r="H645" s="492">
        <f>SUM(H646)</f>
        <v>62000</v>
      </c>
    </row>
    <row r="646" spans="1:8" ht="33.75" customHeight="1" x14ac:dyDescent="0.25">
      <c r="A646" s="75" t="s">
        <v>130</v>
      </c>
      <c r="B646" s="29">
        <v>14</v>
      </c>
      <c r="C646" s="27" t="s">
        <v>15</v>
      </c>
      <c r="D646" s="240" t="s">
        <v>226</v>
      </c>
      <c r="E646" s="241" t="s">
        <v>451</v>
      </c>
      <c r="F646" s="242" t="s">
        <v>452</v>
      </c>
      <c r="G646" s="27"/>
      <c r="H646" s="485">
        <f>SUM(H647)</f>
        <v>62000</v>
      </c>
    </row>
    <row r="647" spans="1:8" ht="50.25" customHeight="1" x14ac:dyDescent="0.25">
      <c r="A647" s="85" t="s">
        <v>180</v>
      </c>
      <c r="B647" s="400">
        <v>14</v>
      </c>
      <c r="C647" s="2" t="s">
        <v>15</v>
      </c>
      <c r="D647" s="243" t="s">
        <v>230</v>
      </c>
      <c r="E647" s="244" t="s">
        <v>451</v>
      </c>
      <c r="F647" s="245" t="s">
        <v>452</v>
      </c>
      <c r="G647" s="72"/>
      <c r="H647" s="486">
        <f>SUM(H648)</f>
        <v>62000</v>
      </c>
    </row>
    <row r="648" spans="1:8" ht="35.25" customHeight="1" x14ac:dyDescent="0.25">
      <c r="A648" s="410" t="s">
        <v>619</v>
      </c>
      <c r="B648" s="315">
        <v>14</v>
      </c>
      <c r="C648" s="35" t="s">
        <v>15</v>
      </c>
      <c r="D648" s="285" t="s">
        <v>230</v>
      </c>
      <c r="E648" s="286" t="s">
        <v>20</v>
      </c>
      <c r="F648" s="287" t="s">
        <v>452</v>
      </c>
      <c r="G648" s="72"/>
      <c r="H648" s="486">
        <f>SUM(H649)</f>
        <v>62000</v>
      </c>
    </row>
    <row r="649" spans="1:8" ht="47.25" customHeight="1" x14ac:dyDescent="0.25">
      <c r="A649" s="69" t="s">
        <v>621</v>
      </c>
      <c r="B649" s="315">
        <v>14</v>
      </c>
      <c r="C649" s="35" t="s">
        <v>15</v>
      </c>
      <c r="D649" s="285" t="s">
        <v>230</v>
      </c>
      <c r="E649" s="286" t="s">
        <v>20</v>
      </c>
      <c r="F649" s="287" t="s">
        <v>620</v>
      </c>
      <c r="G649" s="72"/>
      <c r="H649" s="486">
        <f>SUM(H650)</f>
        <v>62000</v>
      </c>
    </row>
    <row r="650" spans="1:8" ht="16.5" customHeight="1" x14ac:dyDescent="0.25">
      <c r="A650" s="411" t="s">
        <v>21</v>
      </c>
      <c r="B650" s="315">
        <v>14</v>
      </c>
      <c r="C650" s="35" t="s">
        <v>15</v>
      </c>
      <c r="D650" s="285" t="s">
        <v>230</v>
      </c>
      <c r="E650" s="286" t="s">
        <v>20</v>
      </c>
      <c r="F650" s="287" t="s">
        <v>620</v>
      </c>
      <c r="G650" s="2" t="s">
        <v>68</v>
      </c>
      <c r="H650" s="466">
        <f>SUM(прил9!I380)</f>
        <v>62000</v>
      </c>
    </row>
    <row r="651" spans="1:8" ht="15.75" x14ac:dyDescent="0.25">
      <c r="H651" s="535"/>
    </row>
  </sheetData>
  <mergeCells count="3">
    <mergeCell ref="A10:G12"/>
    <mergeCell ref="D14:F14"/>
    <mergeCell ref="I206:K206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25"/>
  <sheetViews>
    <sheetView zoomScaleNormal="100" workbookViewId="0">
      <selection activeCell="I717" sqref="I717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9.85546875" customWidth="1"/>
  </cols>
  <sheetData>
    <row r="1" spans="1:9" x14ac:dyDescent="0.25">
      <c r="D1" s="428" t="s">
        <v>698</v>
      </c>
      <c r="E1" s="428"/>
      <c r="F1" s="428"/>
      <c r="G1" s="1"/>
    </row>
    <row r="2" spans="1:9" x14ac:dyDescent="0.25">
      <c r="D2" s="428" t="s">
        <v>7</v>
      </c>
      <c r="E2" s="428"/>
      <c r="F2" s="428"/>
    </row>
    <row r="3" spans="1:9" x14ac:dyDescent="0.25">
      <c r="D3" s="428" t="s">
        <v>6</v>
      </c>
      <c r="E3" s="428"/>
      <c r="F3" s="428"/>
    </row>
    <row r="4" spans="1:9" x14ac:dyDescent="0.25">
      <c r="D4" s="428" t="s">
        <v>100</v>
      </c>
      <c r="E4" s="428"/>
      <c r="F4" s="428"/>
    </row>
    <row r="5" spans="1:9" x14ac:dyDescent="0.25">
      <c r="D5" s="428" t="s">
        <v>846</v>
      </c>
      <c r="E5" s="428"/>
      <c r="F5" s="428"/>
    </row>
    <row r="6" spans="1:9" x14ac:dyDescent="0.25">
      <c r="D6" s="428" t="s">
        <v>847</v>
      </c>
      <c r="E6" s="428"/>
      <c r="F6" s="428"/>
    </row>
    <row r="7" spans="1:9" x14ac:dyDescent="0.25">
      <c r="D7" s="4" t="s">
        <v>869</v>
      </c>
      <c r="E7" s="4"/>
      <c r="F7" s="4"/>
    </row>
    <row r="8" spans="1:9" x14ac:dyDescent="0.25">
      <c r="D8" s="428" t="s">
        <v>962</v>
      </c>
      <c r="E8" s="428"/>
      <c r="F8" s="428"/>
    </row>
    <row r="9" spans="1:9" ht="18.75" x14ac:dyDescent="0.25">
      <c r="A9" s="586" t="s">
        <v>578</v>
      </c>
      <c r="B9" s="586"/>
      <c r="C9" s="586"/>
      <c r="D9" s="586"/>
      <c r="E9" s="586"/>
      <c r="F9" s="586"/>
      <c r="G9" s="586"/>
      <c r="H9" s="586"/>
      <c r="I9" s="586"/>
    </row>
    <row r="10" spans="1:9" ht="18.75" x14ac:dyDescent="0.25">
      <c r="A10" s="586" t="s">
        <v>69</v>
      </c>
      <c r="B10" s="586"/>
      <c r="C10" s="586"/>
      <c r="D10" s="586"/>
      <c r="E10" s="586"/>
      <c r="F10" s="586"/>
      <c r="G10" s="586"/>
      <c r="H10" s="586"/>
      <c r="I10" s="586"/>
    </row>
    <row r="11" spans="1:9" ht="18.75" x14ac:dyDescent="0.25">
      <c r="A11" s="586" t="s">
        <v>848</v>
      </c>
      <c r="B11" s="586"/>
      <c r="C11" s="586"/>
      <c r="D11" s="586"/>
      <c r="E11" s="586"/>
      <c r="F11" s="586"/>
      <c r="G11" s="586"/>
      <c r="H11" s="586"/>
      <c r="I11" s="586"/>
    </row>
    <row r="12" spans="1:9" ht="15.75" x14ac:dyDescent="0.25">
      <c r="C12" s="419"/>
      <c r="I12" t="s">
        <v>596</v>
      </c>
    </row>
    <row r="13" spans="1:9" ht="21" customHeight="1" x14ac:dyDescent="0.25">
      <c r="A13" s="49" t="s">
        <v>0</v>
      </c>
      <c r="B13" s="49" t="s">
        <v>48</v>
      </c>
      <c r="C13" s="49" t="s">
        <v>1</v>
      </c>
      <c r="D13" s="49" t="s">
        <v>2</v>
      </c>
      <c r="E13" s="587" t="s">
        <v>3</v>
      </c>
      <c r="F13" s="588"/>
      <c r="G13" s="589"/>
      <c r="H13" s="49" t="s">
        <v>4</v>
      </c>
      <c r="I13" s="49" t="s">
        <v>5</v>
      </c>
    </row>
    <row r="14" spans="1:9" ht="15.75" x14ac:dyDescent="0.25">
      <c r="A14" s="82" t="s">
        <v>8</v>
      </c>
      <c r="B14" s="82"/>
      <c r="C14" s="37"/>
      <c r="D14" s="37"/>
      <c r="E14" s="231"/>
      <c r="F14" s="232"/>
      <c r="G14" s="233"/>
      <c r="H14" s="37"/>
      <c r="I14" s="482">
        <f>SUM(I15+I287+I381+I595+I398)</f>
        <v>378545510</v>
      </c>
    </row>
    <row r="15" spans="1:9" ht="15.75" x14ac:dyDescent="0.25">
      <c r="A15" s="502" t="s">
        <v>49</v>
      </c>
      <c r="B15" s="494" t="s">
        <v>50</v>
      </c>
      <c r="C15" s="503"/>
      <c r="D15" s="503"/>
      <c r="E15" s="504"/>
      <c r="F15" s="505"/>
      <c r="G15" s="506"/>
      <c r="H15" s="503"/>
      <c r="I15" s="501">
        <f>SUM(I16+I136+I149+I218+I269+I76+I263)</f>
        <v>70272264</v>
      </c>
    </row>
    <row r="16" spans="1:9" ht="15.75" x14ac:dyDescent="0.25">
      <c r="A16" s="308" t="s">
        <v>9</v>
      </c>
      <c r="B16" s="328" t="s">
        <v>50</v>
      </c>
      <c r="C16" s="14" t="s">
        <v>10</v>
      </c>
      <c r="D16" s="14"/>
      <c r="E16" s="322"/>
      <c r="F16" s="323"/>
      <c r="G16" s="324"/>
      <c r="H16" s="14"/>
      <c r="I16" s="483">
        <f>SUM(I17+I22+I80+I70+I65)</f>
        <v>26412337</v>
      </c>
    </row>
    <row r="17" spans="1:9" ht="31.5" x14ac:dyDescent="0.25">
      <c r="A17" s="20" t="s">
        <v>11</v>
      </c>
      <c r="B17" s="25" t="s">
        <v>50</v>
      </c>
      <c r="C17" s="21" t="s">
        <v>10</v>
      </c>
      <c r="D17" s="21" t="s">
        <v>12</v>
      </c>
      <c r="E17" s="291"/>
      <c r="F17" s="292"/>
      <c r="G17" s="293"/>
      <c r="H17" s="21"/>
      <c r="I17" s="484">
        <f>SUM(I18)</f>
        <v>1451462</v>
      </c>
    </row>
    <row r="18" spans="1:9" ht="15.75" x14ac:dyDescent="0.25">
      <c r="A18" s="26" t="s">
        <v>111</v>
      </c>
      <c r="B18" s="29" t="s">
        <v>50</v>
      </c>
      <c r="C18" s="27" t="s">
        <v>10</v>
      </c>
      <c r="D18" s="27" t="s">
        <v>12</v>
      </c>
      <c r="E18" s="240" t="s">
        <v>453</v>
      </c>
      <c r="F18" s="241" t="s">
        <v>451</v>
      </c>
      <c r="G18" s="242" t="s">
        <v>452</v>
      </c>
      <c r="H18" s="27"/>
      <c r="I18" s="485">
        <f>SUM(I19)</f>
        <v>1451462</v>
      </c>
    </row>
    <row r="19" spans="1:9" ht="15.75" x14ac:dyDescent="0.25">
      <c r="A19" s="84" t="s">
        <v>112</v>
      </c>
      <c r="B19" s="49" t="s">
        <v>50</v>
      </c>
      <c r="C19" s="2" t="s">
        <v>10</v>
      </c>
      <c r="D19" s="2" t="s">
        <v>12</v>
      </c>
      <c r="E19" s="243" t="s">
        <v>196</v>
      </c>
      <c r="F19" s="244" t="s">
        <v>451</v>
      </c>
      <c r="G19" s="245" t="s">
        <v>452</v>
      </c>
      <c r="H19" s="2"/>
      <c r="I19" s="486">
        <f>SUM(I20)</f>
        <v>1451462</v>
      </c>
    </row>
    <row r="20" spans="1:9" ht="31.5" x14ac:dyDescent="0.25">
      <c r="A20" s="3" t="s">
        <v>81</v>
      </c>
      <c r="B20" s="400" t="s">
        <v>50</v>
      </c>
      <c r="C20" s="2" t="s">
        <v>10</v>
      </c>
      <c r="D20" s="2" t="s">
        <v>12</v>
      </c>
      <c r="E20" s="243" t="s">
        <v>196</v>
      </c>
      <c r="F20" s="244" t="s">
        <v>451</v>
      </c>
      <c r="G20" s="245" t="s">
        <v>456</v>
      </c>
      <c r="H20" s="2"/>
      <c r="I20" s="486">
        <f>SUM(I21)</f>
        <v>1451462</v>
      </c>
    </row>
    <row r="21" spans="1:9" ht="63" x14ac:dyDescent="0.25">
      <c r="A21" s="85" t="s">
        <v>82</v>
      </c>
      <c r="B21" s="400" t="s">
        <v>50</v>
      </c>
      <c r="C21" s="2" t="s">
        <v>10</v>
      </c>
      <c r="D21" s="2" t="s">
        <v>12</v>
      </c>
      <c r="E21" s="243" t="s">
        <v>196</v>
      </c>
      <c r="F21" s="244" t="s">
        <v>451</v>
      </c>
      <c r="G21" s="245" t="s">
        <v>456</v>
      </c>
      <c r="H21" s="2" t="s">
        <v>13</v>
      </c>
      <c r="I21" s="487">
        <v>1451462</v>
      </c>
    </row>
    <row r="22" spans="1:9" ht="47.25" x14ac:dyDescent="0.25">
      <c r="A22" s="99" t="s">
        <v>19</v>
      </c>
      <c r="B22" s="25" t="s">
        <v>50</v>
      </c>
      <c r="C22" s="21" t="s">
        <v>10</v>
      </c>
      <c r="D22" s="21" t="s">
        <v>20</v>
      </c>
      <c r="E22" s="291"/>
      <c r="F22" s="292"/>
      <c r="G22" s="293"/>
      <c r="H22" s="21"/>
      <c r="I22" s="484">
        <f>SUM(I23+I38+I43+I48+I55+I60+I30)</f>
        <v>16180207</v>
      </c>
    </row>
    <row r="23" spans="1:9" ht="47.25" x14ac:dyDescent="0.25">
      <c r="A23" s="75" t="s">
        <v>120</v>
      </c>
      <c r="B23" s="29" t="s">
        <v>50</v>
      </c>
      <c r="C23" s="27" t="s">
        <v>10</v>
      </c>
      <c r="D23" s="27" t="s">
        <v>20</v>
      </c>
      <c r="E23" s="246" t="s">
        <v>195</v>
      </c>
      <c r="F23" s="247" t="s">
        <v>451</v>
      </c>
      <c r="G23" s="248" t="s">
        <v>452</v>
      </c>
      <c r="H23" s="27"/>
      <c r="I23" s="485">
        <f>SUM(I24)</f>
        <v>896000</v>
      </c>
    </row>
    <row r="24" spans="1:9" ht="80.25" customHeight="1" x14ac:dyDescent="0.25">
      <c r="A24" s="76" t="s">
        <v>121</v>
      </c>
      <c r="B24" s="53" t="s">
        <v>50</v>
      </c>
      <c r="C24" s="2" t="s">
        <v>10</v>
      </c>
      <c r="D24" s="2" t="s">
        <v>20</v>
      </c>
      <c r="E24" s="258" t="s">
        <v>228</v>
      </c>
      <c r="F24" s="259" t="s">
        <v>451</v>
      </c>
      <c r="G24" s="260" t="s">
        <v>452</v>
      </c>
      <c r="H24" s="2"/>
      <c r="I24" s="486">
        <f>SUM(I25)</f>
        <v>896000</v>
      </c>
    </row>
    <row r="25" spans="1:9" ht="47.25" x14ac:dyDescent="0.25">
      <c r="A25" s="76" t="s">
        <v>459</v>
      </c>
      <c r="B25" s="53" t="s">
        <v>50</v>
      </c>
      <c r="C25" s="2" t="s">
        <v>10</v>
      </c>
      <c r="D25" s="2" t="s">
        <v>20</v>
      </c>
      <c r="E25" s="258" t="s">
        <v>228</v>
      </c>
      <c r="F25" s="259" t="s">
        <v>10</v>
      </c>
      <c r="G25" s="260" t="s">
        <v>452</v>
      </c>
      <c r="H25" s="2"/>
      <c r="I25" s="486">
        <f>SUM(I26+I28)</f>
        <v>896000</v>
      </c>
    </row>
    <row r="26" spans="1:9" ht="47.25" x14ac:dyDescent="0.25">
      <c r="A26" s="85" t="s">
        <v>83</v>
      </c>
      <c r="B26" s="400" t="s">
        <v>50</v>
      </c>
      <c r="C26" s="2" t="s">
        <v>10</v>
      </c>
      <c r="D26" s="2" t="s">
        <v>20</v>
      </c>
      <c r="E26" s="261" t="s">
        <v>228</v>
      </c>
      <c r="F26" s="262" t="s">
        <v>10</v>
      </c>
      <c r="G26" s="263" t="s">
        <v>460</v>
      </c>
      <c r="H26" s="2"/>
      <c r="I26" s="486">
        <f>SUM(I27)</f>
        <v>888000</v>
      </c>
    </row>
    <row r="27" spans="1:9" ht="63" x14ac:dyDescent="0.25">
      <c r="A27" s="85" t="s">
        <v>82</v>
      </c>
      <c r="B27" s="400" t="s">
        <v>50</v>
      </c>
      <c r="C27" s="2" t="s">
        <v>10</v>
      </c>
      <c r="D27" s="2" t="s">
        <v>20</v>
      </c>
      <c r="E27" s="261" t="s">
        <v>228</v>
      </c>
      <c r="F27" s="262" t="s">
        <v>10</v>
      </c>
      <c r="G27" s="263" t="s">
        <v>460</v>
      </c>
      <c r="H27" s="2" t="s">
        <v>13</v>
      </c>
      <c r="I27" s="487">
        <v>888000</v>
      </c>
    </row>
    <row r="28" spans="1:9" ht="31.5" x14ac:dyDescent="0.25">
      <c r="A28" s="80" t="s">
        <v>110</v>
      </c>
      <c r="B28" s="329" t="s">
        <v>50</v>
      </c>
      <c r="C28" s="2" t="s">
        <v>10</v>
      </c>
      <c r="D28" s="2" t="s">
        <v>20</v>
      </c>
      <c r="E28" s="258" t="s">
        <v>228</v>
      </c>
      <c r="F28" s="259" t="s">
        <v>10</v>
      </c>
      <c r="G28" s="260" t="s">
        <v>461</v>
      </c>
      <c r="H28" s="2"/>
      <c r="I28" s="486">
        <f>SUM(I29)</f>
        <v>8000</v>
      </c>
    </row>
    <row r="29" spans="1:9" ht="32.25" customHeight="1" x14ac:dyDescent="0.25">
      <c r="A29" s="113" t="s">
        <v>633</v>
      </c>
      <c r="B29" s="6" t="s">
        <v>50</v>
      </c>
      <c r="C29" s="2" t="s">
        <v>10</v>
      </c>
      <c r="D29" s="2" t="s">
        <v>20</v>
      </c>
      <c r="E29" s="258" t="s">
        <v>228</v>
      </c>
      <c r="F29" s="259" t="s">
        <v>10</v>
      </c>
      <c r="G29" s="260" t="s">
        <v>461</v>
      </c>
      <c r="H29" s="2" t="s">
        <v>16</v>
      </c>
      <c r="I29" s="487">
        <v>8000</v>
      </c>
    </row>
    <row r="30" spans="1:9" ht="49.5" customHeight="1" x14ac:dyDescent="0.25">
      <c r="A30" s="26" t="s">
        <v>134</v>
      </c>
      <c r="B30" s="29" t="s">
        <v>50</v>
      </c>
      <c r="C30" s="27" t="s">
        <v>10</v>
      </c>
      <c r="D30" s="27" t="s">
        <v>20</v>
      </c>
      <c r="E30" s="252" t="s">
        <v>477</v>
      </c>
      <c r="F30" s="253" t="s">
        <v>451</v>
      </c>
      <c r="G30" s="254" t="s">
        <v>452</v>
      </c>
      <c r="H30" s="27"/>
      <c r="I30" s="485">
        <f>SUM(I31)</f>
        <v>238467</v>
      </c>
    </row>
    <row r="31" spans="1:9" ht="82.5" customHeight="1" x14ac:dyDescent="0.25">
      <c r="A31" s="54" t="s">
        <v>135</v>
      </c>
      <c r="B31" s="53" t="s">
        <v>50</v>
      </c>
      <c r="C31" s="2" t="s">
        <v>10</v>
      </c>
      <c r="D31" s="2" t="s">
        <v>20</v>
      </c>
      <c r="E31" s="255" t="s">
        <v>579</v>
      </c>
      <c r="F31" s="256" t="s">
        <v>451</v>
      </c>
      <c r="G31" s="257" t="s">
        <v>452</v>
      </c>
      <c r="H31" s="43"/>
      <c r="I31" s="486">
        <f>SUM(I32)</f>
        <v>238467</v>
      </c>
    </row>
    <row r="32" spans="1:9" ht="48" customHeight="1" x14ac:dyDescent="0.25">
      <c r="A32" s="76" t="s">
        <v>478</v>
      </c>
      <c r="B32" s="53" t="s">
        <v>50</v>
      </c>
      <c r="C32" s="2" t="s">
        <v>10</v>
      </c>
      <c r="D32" s="2" t="s">
        <v>20</v>
      </c>
      <c r="E32" s="255" t="s">
        <v>579</v>
      </c>
      <c r="F32" s="256" t="s">
        <v>10</v>
      </c>
      <c r="G32" s="257" t="s">
        <v>452</v>
      </c>
      <c r="H32" s="43"/>
      <c r="I32" s="486">
        <f>SUM(I33+I35)</f>
        <v>238467</v>
      </c>
    </row>
    <row r="33" spans="1:9" ht="18.75" hidden="1" customHeight="1" x14ac:dyDescent="0.25">
      <c r="A33" s="76" t="s">
        <v>748</v>
      </c>
      <c r="B33" s="53" t="s">
        <v>50</v>
      </c>
      <c r="C33" s="2" t="s">
        <v>10</v>
      </c>
      <c r="D33" s="2" t="s">
        <v>20</v>
      </c>
      <c r="E33" s="255" t="s">
        <v>207</v>
      </c>
      <c r="F33" s="256" t="s">
        <v>10</v>
      </c>
      <c r="G33" s="257" t="s">
        <v>749</v>
      </c>
      <c r="H33" s="43"/>
      <c r="I33" s="486">
        <f>SUM(I34)</f>
        <v>0</v>
      </c>
    </row>
    <row r="34" spans="1:9" ht="34.5" hidden="1" customHeight="1" x14ac:dyDescent="0.25">
      <c r="A34" s="86" t="s">
        <v>633</v>
      </c>
      <c r="B34" s="53" t="s">
        <v>50</v>
      </c>
      <c r="C34" s="2" t="s">
        <v>10</v>
      </c>
      <c r="D34" s="2" t="s">
        <v>20</v>
      </c>
      <c r="E34" s="255" t="s">
        <v>207</v>
      </c>
      <c r="F34" s="256" t="s">
        <v>10</v>
      </c>
      <c r="G34" s="257" t="s">
        <v>749</v>
      </c>
      <c r="H34" s="43" t="s">
        <v>16</v>
      </c>
      <c r="I34" s="488"/>
    </row>
    <row r="35" spans="1:9" ht="16.5" customHeight="1" x14ac:dyDescent="0.25">
      <c r="A35" s="76" t="s">
        <v>581</v>
      </c>
      <c r="B35" s="53" t="s">
        <v>50</v>
      </c>
      <c r="C35" s="2" t="s">
        <v>10</v>
      </c>
      <c r="D35" s="2" t="s">
        <v>20</v>
      </c>
      <c r="E35" s="255" t="s">
        <v>207</v>
      </c>
      <c r="F35" s="256" t="s">
        <v>10</v>
      </c>
      <c r="G35" s="257" t="s">
        <v>580</v>
      </c>
      <c r="H35" s="43"/>
      <c r="I35" s="486">
        <f>SUM(I36:I37)</f>
        <v>238467</v>
      </c>
    </row>
    <row r="36" spans="1:9" ht="32.25" customHeight="1" x14ac:dyDescent="0.25">
      <c r="A36" s="86" t="s">
        <v>633</v>
      </c>
      <c r="B36" s="53" t="s">
        <v>50</v>
      </c>
      <c r="C36" s="2" t="s">
        <v>10</v>
      </c>
      <c r="D36" s="2" t="s">
        <v>20</v>
      </c>
      <c r="E36" s="255" t="s">
        <v>207</v>
      </c>
      <c r="F36" s="256" t="s">
        <v>10</v>
      </c>
      <c r="G36" s="257" t="s">
        <v>580</v>
      </c>
      <c r="H36" s="2" t="s">
        <v>16</v>
      </c>
      <c r="I36" s="488">
        <v>211250</v>
      </c>
    </row>
    <row r="37" spans="1:9" s="550" customFormat="1" ht="17.25" customHeight="1" x14ac:dyDescent="0.25">
      <c r="A37" s="3" t="s">
        <v>18</v>
      </c>
      <c r="B37" s="53" t="s">
        <v>50</v>
      </c>
      <c r="C37" s="2" t="s">
        <v>10</v>
      </c>
      <c r="D37" s="2" t="s">
        <v>20</v>
      </c>
      <c r="E37" s="255" t="s">
        <v>207</v>
      </c>
      <c r="F37" s="256" t="s">
        <v>10</v>
      </c>
      <c r="G37" s="257" t="s">
        <v>580</v>
      </c>
      <c r="H37" s="2" t="s">
        <v>17</v>
      </c>
      <c r="I37" s="488">
        <v>27217</v>
      </c>
    </row>
    <row r="38" spans="1:9" ht="47.25" x14ac:dyDescent="0.25">
      <c r="A38" s="75" t="s">
        <v>113</v>
      </c>
      <c r="B38" s="29" t="s">
        <v>50</v>
      </c>
      <c r="C38" s="27" t="s">
        <v>10</v>
      </c>
      <c r="D38" s="27" t="s">
        <v>20</v>
      </c>
      <c r="E38" s="252" t="s">
        <v>454</v>
      </c>
      <c r="F38" s="253" t="s">
        <v>451</v>
      </c>
      <c r="G38" s="254" t="s">
        <v>452</v>
      </c>
      <c r="H38" s="27"/>
      <c r="I38" s="485">
        <f>SUM(I39)</f>
        <v>1189981</v>
      </c>
    </row>
    <row r="39" spans="1:9" ht="63" x14ac:dyDescent="0.25">
      <c r="A39" s="76" t="s">
        <v>126</v>
      </c>
      <c r="B39" s="53" t="s">
        <v>50</v>
      </c>
      <c r="C39" s="2" t="s">
        <v>10</v>
      </c>
      <c r="D39" s="2" t="s">
        <v>20</v>
      </c>
      <c r="E39" s="255" t="s">
        <v>455</v>
      </c>
      <c r="F39" s="256" t="s">
        <v>451</v>
      </c>
      <c r="G39" s="257" t="s">
        <v>452</v>
      </c>
      <c r="H39" s="43"/>
      <c r="I39" s="486">
        <f>SUM(I40)</f>
        <v>1189981</v>
      </c>
    </row>
    <row r="40" spans="1:9" ht="47.25" x14ac:dyDescent="0.25">
      <c r="A40" s="76" t="s">
        <v>458</v>
      </c>
      <c r="B40" s="53" t="s">
        <v>50</v>
      </c>
      <c r="C40" s="2" t="s">
        <v>10</v>
      </c>
      <c r="D40" s="2" t="s">
        <v>20</v>
      </c>
      <c r="E40" s="255" t="s">
        <v>455</v>
      </c>
      <c r="F40" s="256" t="s">
        <v>10</v>
      </c>
      <c r="G40" s="257" t="s">
        <v>452</v>
      </c>
      <c r="H40" s="43"/>
      <c r="I40" s="486">
        <f>SUM(I41)</f>
        <v>1189981</v>
      </c>
    </row>
    <row r="41" spans="1:9" ht="17.25" customHeight="1" x14ac:dyDescent="0.25">
      <c r="A41" s="76" t="s">
        <v>115</v>
      </c>
      <c r="B41" s="53" t="s">
        <v>50</v>
      </c>
      <c r="C41" s="2" t="s">
        <v>10</v>
      </c>
      <c r="D41" s="2" t="s">
        <v>20</v>
      </c>
      <c r="E41" s="255" t="s">
        <v>455</v>
      </c>
      <c r="F41" s="256" t="s">
        <v>10</v>
      </c>
      <c r="G41" s="257" t="s">
        <v>457</v>
      </c>
      <c r="H41" s="43"/>
      <c r="I41" s="486">
        <f>SUM(I42)</f>
        <v>1189981</v>
      </c>
    </row>
    <row r="42" spans="1:9" ht="31.5" customHeight="1" x14ac:dyDescent="0.25">
      <c r="A42" s="86" t="s">
        <v>633</v>
      </c>
      <c r="B42" s="312" t="s">
        <v>50</v>
      </c>
      <c r="C42" s="2" t="s">
        <v>10</v>
      </c>
      <c r="D42" s="2" t="s">
        <v>20</v>
      </c>
      <c r="E42" s="255" t="s">
        <v>455</v>
      </c>
      <c r="F42" s="256" t="s">
        <v>10</v>
      </c>
      <c r="G42" s="257" t="s">
        <v>457</v>
      </c>
      <c r="H42" s="2" t="s">
        <v>16</v>
      </c>
      <c r="I42" s="488">
        <v>1189981</v>
      </c>
    </row>
    <row r="43" spans="1:9" ht="31.5" x14ac:dyDescent="0.25">
      <c r="A43" s="75" t="s">
        <v>127</v>
      </c>
      <c r="B43" s="29" t="s">
        <v>50</v>
      </c>
      <c r="C43" s="27" t="s">
        <v>10</v>
      </c>
      <c r="D43" s="27" t="s">
        <v>20</v>
      </c>
      <c r="E43" s="240" t="s">
        <v>463</v>
      </c>
      <c r="F43" s="241" t="s">
        <v>451</v>
      </c>
      <c r="G43" s="242" t="s">
        <v>452</v>
      </c>
      <c r="H43" s="27"/>
      <c r="I43" s="485">
        <f>SUM(I44)</f>
        <v>192826</v>
      </c>
    </row>
    <row r="44" spans="1:9" ht="63" x14ac:dyDescent="0.25">
      <c r="A44" s="76" t="s">
        <v>638</v>
      </c>
      <c r="B44" s="53" t="s">
        <v>50</v>
      </c>
      <c r="C44" s="2" t="s">
        <v>10</v>
      </c>
      <c r="D44" s="2" t="s">
        <v>20</v>
      </c>
      <c r="E44" s="243" t="s">
        <v>199</v>
      </c>
      <c r="F44" s="244" t="s">
        <v>451</v>
      </c>
      <c r="G44" s="245" t="s">
        <v>452</v>
      </c>
      <c r="H44" s="2"/>
      <c r="I44" s="486">
        <f>SUM(I45)</f>
        <v>192826</v>
      </c>
    </row>
    <row r="45" spans="1:9" ht="47.25" x14ac:dyDescent="0.25">
      <c r="A45" s="76" t="s">
        <v>462</v>
      </c>
      <c r="B45" s="53" t="s">
        <v>50</v>
      </c>
      <c r="C45" s="2" t="s">
        <v>10</v>
      </c>
      <c r="D45" s="2" t="s">
        <v>20</v>
      </c>
      <c r="E45" s="243" t="s">
        <v>199</v>
      </c>
      <c r="F45" s="244" t="s">
        <v>10</v>
      </c>
      <c r="G45" s="245" t="s">
        <v>452</v>
      </c>
      <c r="H45" s="2"/>
      <c r="I45" s="486">
        <f>SUM(I46)</f>
        <v>192826</v>
      </c>
    </row>
    <row r="46" spans="1:9" ht="32.25" customHeight="1" x14ac:dyDescent="0.25">
      <c r="A46" s="76" t="s">
        <v>86</v>
      </c>
      <c r="B46" s="330" t="s">
        <v>50</v>
      </c>
      <c r="C46" s="2" t="s">
        <v>10</v>
      </c>
      <c r="D46" s="2" t="s">
        <v>20</v>
      </c>
      <c r="E46" s="243" t="s">
        <v>199</v>
      </c>
      <c r="F46" s="244" t="s">
        <v>10</v>
      </c>
      <c r="G46" s="245" t="s">
        <v>464</v>
      </c>
      <c r="H46" s="2"/>
      <c r="I46" s="486">
        <f>SUM(I47)</f>
        <v>192826</v>
      </c>
    </row>
    <row r="47" spans="1:9" ht="63" x14ac:dyDescent="0.25">
      <c r="A47" s="85" t="s">
        <v>82</v>
      </c>
      <c r="B47" s="400" t="s">
        <v>50</v>
      </c>
      <c r="C47" s="2" t="s">
        <v>10</v>
      </c>
      <c r="D47" s="2" t="s">
        <v>20</v>
      </c>
      <c r="E47" s="243" t="s">
        <v>199</v>
      </c>
      <c r="F47" s="244" t="s">
        <v>10</v>
      </c>
      <c r="G47" s="245" t="s">
        <v>464</v>
      </c>
      <c r="H47" s="2" t="s">
        <v>13</v>
      </c>
      <c r="I47" s="488">
        <v>192826</v>
      </c>
    </row>
    <row r="48" spans="1:9" ht="47.25" x14ac:dyDescent="0.25">
      <c r="A48" s="95" t="s">
        <v>122</v>
      </c>
      <c r="B48" s="31" t="s">
        <v>50</v>
      </c>
      <c r="C48" s="27" t="s">
        <v>10</v>
      </c>
      <c r="D48" s="27" t="s">
        <v>20</v>
      </c>
      <c r="E48" s="240" t="s">
        <v>466</v>
      </c>
      <c r="F48" s="241" t="s">
        <v>451</v>
      </c>
      <c r="G48" s="242" t="s">
        <v>452</v>
      </c>
      <c r="H48" s="27"/>
      <c r="I48" s="485">
        <f>SUM(I49)</f>
        <v>592000</v>
      </c>
    </row>
    <row r="49" spans="1:9" ht="63" x14ac:dyDescent="0.25">
      <c r="A49" s="90" t="s">
        <v>123</v>
      </c>
      <c r="B49" s="312" t="s">
        <v>50</v>
      </c>
      <c r="C49" s="2" t="s">
        <v>10</v>
      </c>
      <c r="D49" s="2" t="s">
        <v>20</v>
      </c>
      <c r="E49" s="243" t="s">
        <v>200</v>
      </c>
      <c r="F49" s="244" t="s">
        <v>451</v>
      </c>
      <c r="G49" s="245" t="s">
        <v>452</v>
      </c>
      <c r="H49" s="2"/>
      <c r="I49" s="486">
        <f>SUM(I50)</f>
        <v>592000</v>
      </c>
    </row>
    <row r="50" spans="1:9" ht="63" x14ac:dyDescent="0.25">
      <c r="A50" s="91" t="s">
        <v>465</v>
      </c>
      <c r="B50" s="6" t="s">
        <v>50</v>
      </c>
      <c r="C50" s="2" t="s">
        <v>10</v>
      </c>
      <c r="D50" s="2" t="s">
        <v>20</v>
      </c>
      <c r="E50" s="243" t="s">
        <v>200</v>
      </c>
      <c r="F50" s="244" t="s">
        <v>10</v>
      </c>
      <c r="G50" s="245" t="s">
        <v>452</v>
      </c>
      <c r="H50" s="2"/>
      <c r="I50" s="486">
        <f>SUM(I51+I53)</f>
        <v>592000</v>
      </c>
    </row>
    <row r="51" spans="1:9" ht="47.25" x14ac:dyDescent="0.25">
      <c r="A51" s="85" t="s">
        <v>750</v>
      </c>
      <c r="B51" s="400" t="s">
        <v>50</v>
      </c>
      <c r="C51" s="2" t="s">
        <v>10</v>
      </c>
      <c r="D51" s="2" t="s">
        <v>20</v>
      </c>
      <c r="E51" s="243" t="s">
        <v>200</v>
      </c>
      <c r="F51" s="244" t="s">
        <v>10</v>
      </c>
      <c r="G51" s="245" t="s">
        <v>467</v>
      </c>
      <c r="H51" s="2"/>
      <c r="I51" s="486">
        <f>SUM(I52)</f>
        <v>296000</v>
      </c>
    </row>
    <row r="52" spans="1:9" ht="63" x14ac:dyDescent="0.25">
      <c r="A52" s="85" t="s">
        <v>82</v>
      </c>
      <c r="B52" s="400" t="s">
        <v>50</v>
      </c>
      <c r="C52" s="2" t="s">
        <v>10</v>
      </c>
      <c r="D52" s="2" t="s">
        <v>20</v>
      </c>
      <c r="E52" s="243" t="s">
        <v>200</v>
      </c>
      <c r="F52" s="244" t="s">
        <v>10</v>
      </c>
      <c r="G52" s="245" t="s">
        <v>467</v>
      </c>
      <c r="H52" s="2" t="s">
        <v>13</v>
      </c>
      <c r="I52" s="487">
        <v>296000</v>
      </c>
    </row>
    <row r="53" spans="1:9" ht="35.25" customHeight="1" x14ac:dyDescent="0.25">
      <c r="A53" s="85" t="s">
        <v>85</v>
      </c>
      <c r="B53" s="400" t="s">
        <v>50</v>
      </c>
      <c r="C53" s="2" t="s">
        <v>10</v>
      </c>
      <c r="D53" s="2" t="s">
        <v>20</v>
      </c>
      <c r="E53" s="243" t="s">
        <v>200</v>
      </c>
      <c r="F53" s="244" t="s">
        <v>10</v>
      </c>
      <c r="G53" s="245" t="s">
        <v>468</v>
      </c>
      <c r="H53" s="2"/>
      <c r="I53" s="486">
        <f>SUM(I54)</f>
        <v>296000</v>
      </c>
    </row>
    <row r="54" spans="1:9" ht="63" x14ac:dyDescent="0.25">
      <c r="A54" s="85" t="s">
        <v>82</v>
      </c>
      <c r="B54" s="400" t="s">
        <v>50</v>
      </c>
      <c r="C54" s="2" t="s">
        <v>10</v>
      </c>
      <c r="D54" s="2" t="s">
        <v>20</v>
      </c>
      <c r="E54" s="243" t="s">
        <v>200</v>
      </c>
      <c r="F54" s="244" t="s">
        <v>10</v>
      </c>
      <c r="G54" s="245" t="s">
        <v>468</v>
      </c>
      <c r="H54" s="2" t="s">
        <v>13</v>
      </c>
      <c r="I54" s="488">
        <v>296000</v>
      </c>
    </row>
    <row r="55" spans="1:9" ht="47.25" x14ac:dyDescent="0.25">
      <c r="A55" s="75" t="s">
        <v>124</v>
      </c>
      <c r="B55" s="29" t="s">
        <v>50</v>
      </c>
      <c r="C55" s="27" t="s">
        <v>10</v>
      </c>
      <c r="D55" s="27" t="s">
        <v>20</v>
      </c>
      <c r="E55" s="240" t="s">
        <v>201</v>
      </c>
      <c r="F55" s="241" t="s">
        <v>451</v>
      </c>
      <c r="G55" s="242" t="s">
        <v>452</v>
      </c>
      <c r="H55" s="27"/>
      <c r="I55" s="485">
        <f>SUM(I56)</f>
        <v>296000</v>
      </c>
    </row>
    <row r="56" spans="1:9" ht="47.25" x14ac:dyDescent="0.25">
      <c r="A56" s="76" t="s">
        <v>125</v>
      </c>
      <c r="B56" s="53" t="s">
        <v>50</v>
      </c>
      <c r="C56" s="2" t="s">
        <v>10</v>
      </c>
      <c r="D56" s="2" t="s">
        <v>20</v>
      </c>
      <c r="E56" s="243" t="s">
        <v>202</v>
      </c>
      <c r="F56" s="244" t="s">
        <v>451</v>
      </c>
      <c r="G56" s="245" t="s">
        <v>452</v>
      </c>
      <c r="H56" s="43"/>
      <c r="I56" s="486">
        <f>SUM(I57)</f>
        <v>296000</v>
      </c>
    </row>
    <row r="57" spans="1:9" ht="47.25" x14ac:dyDescent="0.25">
      <c r="A57" s="76" t="s">
        <v>469</v>
      </c>
      <c r="B57" s="53" t="s">
        <v>50</v>
      </c>
      <c r="C57" s="2" t="s">
        <v>10</v>
      </c>
      <c r="D57" s="2" t="s">
        <v>20</v>
      </c>
      <c r="E57" s="243" t="s">
        <v>202</v>
      </c>
      <c r="F57" s="244" t="s">
        <v>12</v>
      </c>
      <c r="G57" s="245" t="s">
        <v>452</v>
      </c>
      <c r="H57" s="43"/>
      <c r="I57" s="486">
        <f>SUM(I58)</f>
        <v>296000</v>
      </c>
    </row>
    <row r="58" spans="1:9" ht="33.75" customHeight="1" x14ac:dyDescent="0.25">
      <c r="A58" s="3" t="s">
        <v>84</v>
      </c>
      <c r="B58" s="400" t="s">
        <v>50</v>
      </c>
      <c r="C58" s="2" t="s">
        <v>10</v>
      </c>
      <c r="D58" s="2" t="s">
        <v>20</v>
      </c>
      <c r="E58" s="243" t="s">
        <v>202</v>
      </c>
      <c r="F58" s="244" t="s">
        <v>12</v>
      </c>
      <c r="G58" s="245" t="s">
        <v>470</v>
      </c>
      <c r="H58" s="2"/>
      <c r="I58" s="486">
        <f>SUM(I59)</f>
        <v>296000</v>
      </c>
    </row>
    <row r="59" spans="1:9" ht="63" x14ac:dyDescent="0.25">
      <c r="A59" s="85" t="s">
        <v>82</v>
      </c>
      <c r="B59" s="400" t="s">
        <v>50</v>
      </c>
      <c r="C59" s="2" t="s">
        <v>10</v>
      </c>
      <c r="D59" s="2" t="s">
        <v>20</v>
      </c>
      <c r="E59" s="243" t="s">
        <v>202</v>
      </c>
      <c r="F59" s="244" t="s">
        <v>12</v>
      </c>
      <c r="G59" s="245" t="s">
        <v>470</v>
      </c>
      <c r="H59" s="2" t="s">
        <v>13</v>
      </c>
      <c r="I59" s="488">
        <v>296000</v>
      </c>
    </row>
    <row r="60" spans="1:9" ht="15.75" x14ac:dyDescent="0.25">
      <c r="A60" s="26" t="s">
        <v>128</v>
      </c>
      <c r="B60" s="29" t="s">
        <v>50</v>
      </c>
      <c r="C60" s="27" t="s">
        <v>10</v>
      </c>
      <c r="D60" s="27" t="s">
        <v>20</v>
      </c>
      <c r="E60" s="240" t="s">
        <v>203</v>
      </c>
      <c r="F60" s="241" t="s">
        <v>451</v>
      </c>
      <c r="G60" s="242" t="s">
        <v>452</v>
      </c>
      <c r="H60" s="27"/>
      <c r="I60" s="485">
        <f>SUM(I61)</f>
        <v>12774933</v>
      </c>
    </row>
    <row r="61" spans="1:9" ht="31.5" x14ac:dyDescent="0.25">
      <c r="A61" s="3" t="s">
        <v>129</v>
      </c>
      <c r="B61" s="400" t="s">
        <v>50</v>
      </c>
      <c r="C61" s="2" t="s">
        <v>10</v>
      </c>
      <c r="D61" s="2" t="s">
        <v>20</v>
      </c>
      <c r="E61" s="243" t="s">
        <v>204</v>
      </c>
      <c r="F61" s="244" t="s">
        <v>451</v>
      </c>
      <c r="G61" s="245" t="s">
        <v>452</v>
      </c>
      <c r="H61" s="2"/>
      <c r="I61" s="486">
        <f>SUM(I62)</f>
        <v>12774933</v>
      </c>
    </row>
    <row r="62" spans="1:9" ht="31.5" x14ac:dyDescent="0.25">
      <c r="A62" s="3" t="s">
        <v>81</v>
      </c>
      <c r="B62" s="400" t="s">
        <v>50</v>
      </c>
      <c r="C62" s="2" t="s">
        <v>10</v>
      </c>
      <c r="D62" s="2" t="s">
        <v>20</v>
      </c>
      <c r="E62" s="243" t="s">
        <v>204</v>
      </c>
      <c r="F62" s="244" t="s">
        <v>451</v>
      </c>
      <c r="G62" s="245" t="s">
        <v>456</v>
      </c>
      <c r="H62" s="2"/>
      <c r="I62" s="486">
        <f>SUM(I63:I64)</f>
        <v>12774933</v>
      </c>
    </row>
    <row r="63" spans="1:9" ht="63" x14ac:dyDescent="0.25">
      <c r="A63" s="85" t="s">
        <v>82</v>
      </c>
      <c r="B63" s="400" t="s">
        <v>50</v>
      </c>
      <c r="C63" s="2" t="s">
        <v>10</v>
      </c>
      <c r="D63" s="2" t="s">
        <v>20</v>
      </c>
      <c r="E63" s="243" t="s">
        <v>204</v>
      </c>
      <c r="F63" s="244" t="s">
        <v>451</v>
      </c>
      <c r="G63" s="245" t="s">
        <v>456</v>
      </c>
      <c r="H63" s="2" t="s">
        <v>13</v>
      </c>
      <c r="I63" s="487">
        <v>12756868</v>
      </c>
    </row>
    <row r="64" spans="1:9" ht="15.75" x14ac:dyDescent="0.25">
      <c r="A64" s="3" t="s">
        <v>18</v>
      </c>
      <c r="B64" s="400" t="s">
        <v>50</v>
      </c>
      <c r="C64" s="2" t="s">
        <v>10</v>
      </c>
      <c r="D64" s="2" t="s">
        <v>20</v>
      </c>
      <c r="E64" s="243" t="s">
        <v>204</v>
      </c>
      <c r="F64" s="244" t="s">
        <v>451</v>
      </c>
      <c r="G64" s="245" t="s">
        <v>456</v>
      </c>
      <c r="H64" s="2" t="s">
        <v>17</v>
      </c>
      <c r="I64" s="487">
        <v>18065</v>
      </c>
    </row>
    <row r="65" spans="1:9" ht="15.75" x14ac:dyDescent="0.25">
      <c r="A65" s="99" t="s">
        <v>793</v>
      </c>
      <c r="B65" s="25" t="s">
        <v>50</v>
      </c>
      <c r="C65" s="21" t="s">
        <v>10</v>
      </c>
      <c r="D65" s="56" t="s">
        <v>106</v>
      </c>
      <c r="E65" s="100"/>
      <c r="F65" s="319"/>
      <c r="G65" s="320"/>
      <c r="H65" s="21"/>
      <c r="I65" s="484">
        <f>SUM(I66)</f>
        <v>11350</v>
      </c>
    </row>
    <row r="66" spans="1:9" ht="20.25" customHeight="1" x14ac:dyDescent="0.25">
      <c r="A66" s="75" t="s">
        <v>191</v>
      </c>
      <c r="B66" s="29" t="s">
        <v>50</v>
      </c>
      <c r="C66" s="27" t="s">
        <v>10</v>
      </c>
      <c r="D66" s="41" t="s">
        <v>106</v>
      </c>
      <c r="E66" s="246" t="s">
        <v>211</v>
      </c>
      <c r="F66" s="247" t="s">
        <v>451</v>
      </c>
      <c r="G66" s="248" t="s">
        <v>452</v>
      </c>
      <c r="H66" s="27"/>
      <c r="I66" s="485">
        <f>SUM(I67)</f>
        <v>11350</v>
      </c>
    </row>
    <row r="67" spans="1:9" ht="18" customHeight="1" x14ac:dyDescent="0.25">
      <c r="A67" s="88" t="s">
        <v>190</v>
      </c>
      <c r="B67" s="6" t="s">
        <v>50</v>
      </c>
      <c r="C67" s="2" t="s">
        <v>10</v>
      </c>
      <c r="D67" s="8" t="s">
        <v>106</v>
      </c>
      <c r="E67" s="261" t="s">
        <v>211</v>
      </c>
      <c r="F67" s="262" t="s">
        <v>451</v>
      </c>
      <c r="G67" s="263" t="s">
        <v>452</v>
      </c>
      <c r="H67" s="2"/>
      <c r="I67" s="486">
        <f>SUM(I68)</f>
        <v>11350</v>
      </c>
    </row>
    <row r="68" spans="1:9" ht="47.25" x14ac:dyDescent="0.25">
      <c r="A68" s="3" t="s">
        <v>794</v>
      </c>
      <c r="B68" s="400" t="s">
        <v>50</v>
      </c>
      <c r="C68" s="2" t="s">
        <v>10</v>
      </c>
      <c r="D68" s="8" t="s">
        <v>106</v>
      </c>
      <c r="E68" s="261" t="s">
        <v>211</v>
      </c>
      <c r="F68" s="262" t="s">
        <v>451</v>
      </c>
      <c r="G68" s="415">
        <v>51200</v>
      </c>
      <c r="H68" s="2"/>
      <c r="I68" s="486">
        <f>SUM(I69)</f>
        <v>11350</v>
      </c>
    </row>
    <row r="69" spans="1:9" ht="31.5" x14ac:dyDescent="0.25">
      <c r="A69" s="90" t="s">
        <v>633</v>
      </c>
      <c r="B69" s="400" t="s">
        <v>50</v>
      </c>
      <c r="C69" s="2" t="s">
        <v>10</v>
      </c>
      <c r="D69" s="8" t="s">
        <v>106</v>
      </c>
      <c r="E69" s="261" t="s">
        <v>211</v>
      </c>
      <c r="F69" s="262" t="s">
        <v>451</v>
      </c>
      <c r="G69" s="415">
        <v>51200</v>
      </c>
      <c r="H69" s="2" t="s">
        <v>16</v>
      </c>
      <c r="I69" s="487">
        <v>11350</v>
      </c>
    </row>
    <row r="70" spans="1:9" ht="18" hidden="1" customHeight="1" x14ac:dyDescent="0.25">
      <c r="A70" s="99" t="s">
        <v>788</v>
      </c>
      <c r="B70" s="25" t="s">
        <v>50</v>
      </c>
      <c r="C70" s="21" t="s">
        <v>10</v>
      </c>
      <c r="D70" s="56" t="s">
        <v>29</v>
      </c>
      <c r="E70" s="100"/>
      <c r="F70" s="319"/>
      <c r="G70" s="458"/>
      <c r="H70" s="21"/>
      <c r="I70" s="484">
        <f>SUM(I71)</f>
        <v>0</v>
      </c>
    </row>
    <row r="71" spans="1:9" ht="18.75" hidden="1" customHeight="1" x14ac:dyDescent="0.25">
      <c r="A71" s="75" t="s">
        <v>191</v>
      </c>
      <c r="B71" s="29" t="s">
        <v>50</v>
      </c>
      <c r="C71" s="27" t="s">
        <v>10</v>
      </c>
      <c r="D71" s="41" t="s">
        <v>29</v>
      </c>
      <c r="E71" s="246" t="s">
        <v>210</v>
      </c>
      <c r="F71" s="247" t="s">
        <v>451</v>
      </c>
      <c r="G71" s="459" t="s">
        <v>452</v>
      </c>
      <c r="H71" s="27"/>
      <c r="I71" s="485">
        <f>SUM(I72)</f>
        <v>0</v>
      </c>
    </row>
    <row r="72" spans="1:9" ht="18" hidden="1" customHeight="1" x14ac:dyDescent="0.25">
      <c r="A72" s="88" t="s">
        <v>635</v>
      </c>
      <c r="B72" s="6" t="s">
        <v>50</v>
      </c>
      <c r="C72" s="2" t="s">
        <v>10</v>
      </c>
      <c r="D72" s="8" t="s">
        <v>29</v>
      </c>
      <c r="E72" s="261" t="s">
        <v>637</v>
      </c>
      <c r="F72" s="262" t="s">
        <v>451</v>
      </c>
      <c r="G72" s="415" t="s">
        <v>452</v>
      </c>
      <c r="H72" s="2"/>
      <c r="I72" s="486">
        <f>SUM(I73)</f>
        <v>0</v>
      </c>
    </row>
    <row r="73" spans="1:9" ht="18" hidden="1" customHeight="1" x14ac:dyDescent="0.25">
      <c r="A73" s="3" t="s">
        <v>636</v>
      </c>
      <c r="B73" s="400" t="s">
        <v>50</v>
      </c>
      <c r="C73" s="2" t="s">
        <v>10</v>
      </c>
      <c r="D73" s="8" t="s">
        <v>29</v>
      </c>
      <c r="E73" s="261" t="s">
        <v>637</v>
      </c>
      <c r="F73" s="262" t="s">
        <v>451</v>
      </c>
      <c r="G73" s="415" t="s">
        <v>634</v>
      </c>
      <c r="H73" s="2"/>
      <c r="I73" s="486">
        <f>SUM(I74)</f>
        <v>0</v>
      </c>
    </row>
    <row r="74" spans="1:9" ht="31.5" hidden="1" x14ac:dyDescent="0.25">
      <c r="A74" s="90" t="s">
        <v>633</v>
      </c>
      <c r="B74" s="400" t="s">
        <v>50</v>
      </c>
      <c r="C74" s="2" t="s">
        <v>10</v>
      </c>
      <c r="D74" s="8" t="s">
        <v>29</v>
      </c>
      <c r="E74" s="261" t="s">
        <v>637</v>
      </c>
      <c r="F74" s="262" t="s">
        <v>451</v>
      </c>
      <c r="G74" s="415" t="s">
        <v>634</v>
      </c>
      <c r="H74" s="2" t="s">
        <v>16</v>
      </c>
      <c r="I74" s="487"/>
    </row>
    <row r="75" spans="1:9" ht="15.75" x14ac:dyDescent="0.25">
      <c r="A75" s="99" t="s">
        <v>22</v>
      </c>
      <c r="B75" s="25" t="s">
        <v>50</v>
      </c>
      <c r="C75" s="21" t="s">
        <v>10</v>
      </c>
      <c r="D75" s="25">
        <v>11</v>
      </c>
      <c r="E75" s="100"/>
      <c r="F75" s="319"/>
      <c r="G75" s="320"/>
      <c r="H75" s="21"/>
      <c r="I75" s="484">
        <f>SUM(I76)</f>
        <v>500000</v>
      </c>
    </row>
    <row r="76" spans="1:9" ht="16.5" customHeight="1" x14ac:dyDescent="0.25">
      <c r="A76" s="75" t="s">
        <v>87</v>
      </c>
      <c r="B76" s="29" t="s">
        <v>50</v>
      </c>
      <c r="C76" s="27" t="s">
        <v>10</v>
      </c>
      <c r="D76" s="29">
        <v>11</v>
      </c>
      <c r="E76" s="246" t="s">
        <v>205</v>
      </c>
      <c r="F76" s="247" t="s">
        <v>451</v>
      </c>
      <c r="G76" s="248" t="s">
        <v>452</v>
      </c>
      <c r="H76" s="27"/>
      <c r="I76" s="485">
        <f>SUM(I77)</f>
        <v>500000</v>
      </c>
    </row>
    <row r="77" spans="1:9" ht="16.5" customHeight="1" x14ac:dyDescent="0.25">
      <c r="A77" s="88" t="s">
        <v>88</v>
      </c>
      <c r="B77" s="6" t="s">
        <v>50</v>
      </c>
      <c r="C77" s="2" t="s">
        <v>10</v>
      </c>
      <c r="D77" s="400">
        <v>11</v>
      </c>
      <c r="E77" s="261" t="s">
        <v>206</v>
      </c>
      <c r="F77" s="262" t="s">
        <v>451</v>
      </c>
      <c r="G77" s="263" t="s">
        <v>452</v>
      </c>
      <c r="H77" s="2"/>
      <c r="I77" s="486">
        <f>SUM(I78)</f>
        <v>500000</v>
      </c>
    </row>
    <row r="78" spans="1:9" ht="16.5" customHeight="1" x14ac:dyDescent="0.25">
      <c r="A78" s="3" t="s">
        <v>108</v>
      </c>
      <c r="B78" s="400" t="s">
        <v>50</v>
      </c>
      <c r="C78" s="2" t="s">
        <v>10</v>
      </c>
      <c r="D78" s="400">
        <v>11</v>
      </c>
      <c r="E78" s="261" t="s">
        <v>206</v>
      </c>
      <c r="F78" s="262" t="s">
        <v>451</v>
      </c>
      <c r="G78" s="263" t="s">
        <v>474</v>
      </c>
      <c r="H78" s="2"/>
      <c r="I78" s="486">
        <f>SUM(I79)</f>
        <v>500000</v>
      </c>
    </row>
    <row r="79" spans="1:9" ht="15.75" customHeight="1" x14ac:dyDescent="0.25">
      <c r="A79" s="3" t="s">
        <v>18</v>
      </c>
      <c r="B79" s="400" t="s">
        <v>50</v>
      </c>
      <c r="C79" s="2" t="s">
        <v>10</v>
      </c>
      <c r="D79" s="400">
        <v>11</v>
      </c>
      <c r="E79" s="261" t="s">
        <v>206</v>
      </c>
      <c r="F79" s="262" t="s">
        <v>451</v>
      </c>
      <c r="G79" s="263" t="s">
        <v>474</v>
      </c>
      <c r="H79" s="2" t="s">
        <v>17</v>
      </c>
      <c r="I79" s="487">
        <v>500000</v>
      </c>
    </row>
    <row r="80" spans="1:9" ht="15.75" x14ac:dyDescent="0.25">
      <c r="A80" s="99" t="s">
        <v>23</v>
      </c>
      <c r="B80" s="25" t="s">
        <v>50</v>
      </c>
      <c r="C80" s="21" t="s">
        <v>10</v>
      </c>
      <c r="D80" s="25">
        <v>13</v>
      </c>
      <c r="E80" s="100"/>
      <c r="F80" s="319"/>
      <c r="G80" s="320"/>
      <c r="H80" s="21"/>
      <c r="I80" s="484">
        <f>SUM(I81+I86+I105+I111+I122+I126+I95+I100+I132)</f>
        <v>8769318</v>
      </c>
    </row>
    <row r="81" spans="1:9" ht="47.25" x14ac:dyDescent="0.25">
      <c r="A81" s="26" t="s">
        <v>134</v>
      </c>
      <c r="B81" s="29" t="s">
        <v>50</v>
      </c>
      <c r="C81" s="27" t="s">
        <v>10</v>
      </c>
      <c r="D81" s="29">
        <v>13</v>
      </c>
      <c r="E81" s="246" t="s">
        <v>477</v>
      </c>
      <c r="F81" s="247" t="s">
        <v>451</v>
      </c>
      <c r="G81" s="248" t="s">
        <v>452</v>
      </c>
      <c r="H81" s="27"/>
      <c r="I81" s="485">
        <f>SUM(I82)</f>
        <v>3000</v>
      </c>
    </row>
    <row r="82" spans="1:9" ht="63" customHeight="1" x14ac:dyDescent="0.25">
      <c r="A82" s="54" t="s">
        <v>135</v>
      </c>
      <c r="B82" s="53" t="s">
        <v>50</v>
      </c>
      <c r="C82" s="2" t="s">
        <v>10</v>
      </c>
      <c r="D82" s="400">
        <v>13</v>
      </c>
      <c r="E82" s="261" t="s">
        <v>207</v>
      </c>
      <c r="F82" s="262" t="s">
        <v>451</v>
      </c>
      <c r="G82" s="263" t="s">
        <v>452</v>
      </c>
      <c r="H82" s="2"/>
      <c r="I82" s="486">
        <f>SUM(I83)</f>
        <v>3000</v>
      </c>
    </row>
    <row r="83" spans="1:9" ht="47.25" x14ac:dyDescent="0.25">
      <c r="A83" s="54" t="s">
        <v>478</v>
      </c>
      <c r="B83" s="53" t="s">
        <v>50</v>
      </c>
      <c r="C83" s="2" t="s">
        <v>10</v>
      </c>
      <c r="D83" s="400">
        <v>13</v>
      </c>
      <c r="E83" s="261" t="s">
        <v>207</v>
      </c>
      <c r="F83" s="262" t="s">
        <v>10</v>
      </c>
      <c r="G83" s="263" t="s">
        <v>452</v>
      </c>
      <c r="H83" s="2"/>
      <c r="I83" s="486">
        <f>SUM(I84)</f>
        <v>3000</v>
      </c>
    </row>
    <row r="84" spans="1:9" ht="17.25" customHeight="1" x14ac:dyDescent="0.25">
      <c r="A84" s="85" t="s">
        <v>480</v>
      </c>
      <c r="B84" s="400" t="s">
        <v>50</v>
      </c>
      <c r="C84" s="2" t="s">
        <v>10</v>
      </c>
      <c r="D84" s="400">
        <v>13</v>
      </c>
      <c r="E84" s="261" t="s">
        <v>207</v>
      </c>
      <c r="F84" s="262" t="s">
        <v>10</v>
      </c>
      <c r="G84" s="263" t="s">
        <v>479</v>
      </c>
      <c r="H84" s="2"/>
      <c r="I84" s="486">
        <f>SUM(I85)</f>
        <v>3000</v>
      </c>
    </row>
    <row r="85" spans="1:9" ht="31.5" customHeight="1" x14ac:dyDescent="0.25">
      <c r="A85" s="90" t="s">
        <v>633</v>
      </c>
      <c r="B85" s="312" t="s">
        <v>50</v>
      </c>
      <c r="C85" s="2" t="s">
        <v>10</v>
      </c>
      <c r="D85" s="400">
        <v>13</v>
      </c>
      <c r="E85" s="261" t="s">
        <v>207</v>
      </c>
      <c r="F85" s="262" t="s">
        <v>10</v>
      </c>
      <c r="G85" s="263" t="s">
        <v>479</v>
      </c>
      <c r="H85" s="2" t="s">
        <v>16</v>
      </c>
      <c r="I85" s="487">
        <v>3000</v>
      </c>
    </row>
    <row r="86" spans="1:9" ht="47.25" x14ac:dyDescent="0.25">
      <c r="A86" s="75" t="s">
        <v>193</v>
      </c>
      <c r="B86" s="29" t="s">
        <v>50</v>
      </c>
      <c r="C86" s="27" t="s">
        <v>10</v>
      </c>
      <c r="D86" s="29">
        <v>13</v>
      </c>
      <c r="E86" s="246" t="s">
        <v>504</v>
      </c>
      <c r="F86" s="247" t="s">
        <v>451</v>
      </c>
      <c r="G86" s="248" t="s">
        <v>452</v>
      </c>
      <c r="H86" s="27"/>
      <c r="I86" s="485">
        <f>SUM(I87+I91)</f>
        <v>153408</v>
      </c>
    </row>
    <row r="87" spans="1:9" ht="78.75" x14ac:dyDescent="0.25">
      <c r="A87" s="85" t="s">
        <v>251</v>
      </c>
      <c r="B87" s="400" t="s">
        <v>50</v>
      </c>
      <c r="C87" s="2" t="s">
        <v>10</v>
      </c>
      <c r="D87" s="400">
        <v>13</v>
      </c>
      <c r="E87" s="261" t="s">
        <v>250</v>
      </c>
      <c r="F87" s="262" t="s">
        <v>451</v>
      </c>
      <c r="G87" s="263" t="s">
        <v>452</v>
      </c>
      <c r="H87" s="2"/>
      <c r="I87" s="486">
        <f>SUM(I88)</f>
        <v>51136</v>
      </c>
    </row>
    <row r="88" spans="1:9" ht="47.25" x14ac:dyDescent="0.25">
      <c r="A88" s="3" t="s">
        <v>505</v>
      </c>
      <c r="B88" s="400" t="s">
        <v>50</v>
      </c>
      <c r="C88" s="2" t="s">
        <v>10</v>
      </c>
      <c r="D88" s="400">
        <v>13</v>
      </c>
      <c r="E88" s="261" t="s">
        <v>250</v>
      </c>
      <c r="F88" s="262" t="s">
        <v>10</v>
      </c>
      <c r="G88" s="263" t="s">
        <v>452</v>
      </c>
      <c r="H88" s="2"/>
      <c r="I88" s="486">
        <f>SUM(I89)</f>
        <v>51136</v>
      </c>
    </row>
    <row r="89" spans="1:9" ht="31.5" x14ac:dyDescent="0.25">
      <c r="A89" s="113" t="s">
        <v>513</v>
      </c>
      <c r="B89" s="6" t="s">
        <v>50</v>
      </c>
      <c r="C89" s="2" t="s">
        <v>10</v>
      </c>
      <c r="D89" s="400">
        <v>13</v>
      </c>
      <c r="E89" s="261" t="s">
        <v>250</v>
      </c>
      <c r="F89" s="262" t="s">
        <v>10</v>
      </c>
      <c r="G89" s="263" t="s">
        <v>512</v>
      </c>
      <c r="H89" s="2"/>
      <c r="I89" s="486">
        <f>SUM(I90)</f>
        <v>51136</v>
      </c>
    </row>
    <row r="90" spans="1:9" ht="15.75" customHeight="1" x14ac:dyDescent="0.25">
      <c r="A90" s="91" t="s">
        <v>21</v>
      </c>
      <c r="B90" s="6" t="s">
        <v>50</v>
      </c>
      <c r="C90" s="2" t="s">
        <v>10</v>
      </c>
      <c r="D90" s="400">
        <v>13</v>
      </c>
      <c r="E90" s="261" t="s">
        <v>250</v>
      </c>
      <c r="F90" s="262" t="s">
        <v>10</v>
      </c>
      <c r="G90" s="263" t="s">
        <v>512</v>
      </c>
      <c r="H90" s="2" t="s">
        <v>68</v>
      </c>
      <c r="I90" s="487">
        <v>51136</v>
      </c>
    </row>
    <row r="91" spans="1:9" ht="84" customHeight="1" x14ac:dyDescent="0.25">
      <c r="A91" s="85" t="s">
        <v>194</v>
      </c>
      <c r="B91" s="400" t="s">
        <v>50</v>
      </c>
      <c r="C91" s="2" t="s">
        <v>10</v>
      </c>
      <c r="D91" s="400">
        <v>13</v>
      </c>
      <c r="E91" s="261" t="s">
        <v>224</v>
      </c>
      <c r="F91" s="262" t="s">
        <v>451</v>
      </c>
      <c r="G91" s="263" t="s">
        <v>452</v>
      </c>
      <c r="H91" s="2"/>
      <c r="I91" s="486">
        <f>SUM(I92)</f>
        <v>102272</v>
      </c>
    </row>
    <row r="92" spans="1:9" ht="34.5" customHeight="1" x14ac:dyDescent="0.25">
      <c r="A92" s="3" t="s">
        <v>514</v>
      </c>
      <c r="B92" s="400" t="s">
        <v>50</v>
      </c>
      <c r="C92" s="2" t="s">
        <v>10</v>
      </c>
      <c r="D92" s="400">
        <v>13</v>
      </c>
      <c r="E92" s="261" t="s">
        <v>224</v>
      </c>
      <c r="F92" s="262" t="s">
        <v>10</v>
      </c>
      <c r="G92" s="263" t="s">
        <v>452</v>
      </c>
      <c r="H92" s="2"/>
      <c r="I92" s="486">
        <f>SUM(I93)</f>
        <v>102272</v>
      </c>
    </row>
    <row r="93" spans="1:9" ht="31.5" x14ac:dyDescent="0.25">
      <c r="A93" s="113" t="s">
        <v>513</v>
      </c>
      <c r="B93" s="6" t="s">
        <v>50</v>
      </c>
      <c r="C93" s="2" t="s">
        <v>10</v>
      </c>
      <c r="D93" s="400">
        <v>13</v>
      </c>
      <c r="E93" s="261" t="s">
        <v>224</v>
      </c>
      <c r="F93" s="262" t="s">
        <v>10</v>
      </c>
      <c r="G93" s="263" t="s">
        <v>512</v>
      </c>
      <c r="H93" s="2"/>
      <c r="I93" s="486">
        <f>SUM(I94)</f>
        <v>102272</v>
      </c>
    </row>
    <row r="94" spans="1:9" ht="17.25" customHeight="1" x14ac:dyDescent="0.25">
      <c r="A94" s="91" t="s">
        <v>21</v>
      </c>
      <c r="B94" s="6" t="s">
        <v>50</v>
      </c>
      <c r="C94" s="2" t="s">
        <v>10</v>
      </c>
      <c r="D94" s="400">
        <v>13</v>
      </c>
      <c r="E94" s="261" t="s">
        <v>224</v>
      </c>
      <c r="F94" s="262" t="s">
        <v>10</v>
      </c>
      <c r="G94" s="263" t="s">
        <v>512</v>
      </c>
      <c r="H94" s="2" t="s">
        <v>68</v>
      </c>
      <c r="I94" s="487">
        <v>102272</v>
      </c>
    </row>
    <row r="95" spans="1:9" ht="33.75" customHeight="1" x14ac:dyDescent="0.25">
      <c r="A95" s="75" t="s">
        <v>127</v>
      </c>
      <c r="B95" s="29" t="s">
        <v>50</v>
      </c>
      <c r="C95" s="27" t="s">
        <v>10</v>
      </c>
      <c r="D95" s="27">
        <v>13</v>
      </c>
      <c r="E95" s="240" t="s">
        <v>463</v>
      </c>
      <c r="F95" s="241" t="s">
        <v>451</v>
      </c>
      <c r="G95" s="242" t="s">
        <v>452</v>
      </c>
      <c r="H95" s="27"/>
      <c r="I95" s="485">
        <f>SUM(I96)</f>
        <v>202000</v>
      </c>
    </row>
    <row r="96" spans="1:9" ht="63" customHeight="1" x14ac:dyDescent="0.25">
      <c r="A96" s="76" t="s">
        <v>585</v>
      </c>
      <c r="B96" s="6" t="s">
        <v>50</v>
      </c>
      <c r="C96" s="2" t="s">
        <v>10</v>
      </c>
      <c r="D96" s="2">
        <v>13</v>
      </c>
      <c r="E96" s="243" t="s">
        <v>584</v>
      </c>
      <c r="F96" s="244" t="s">
        <v>451</v>
      </c>
      <c r="G96" s="245" t="s">
        <v>452</v>
      </c>
      <c r="H96" s="2"/>
      <c r="I96" s="486">
        <f>SUM(I97)</f>
        <v>202000</v>
      </c>
    </row>
    <row r="97" spans="1:9" ht="33" customHeight="1" x14ac:dyDescent="0.25">
      <c r="A97" s="76" t="s">
        <v>586</v>
      </c>
      <c r="B97" s="6" t="s">
        <v>50</v>
      </c>
      <c r="C97" s="2" t="s">
        <v>10</v>
      </c>
      <c r="D97" s="2">
        <v>13</v>
      </c>
      <c r="E97" s="243" t="s">
        <v>584</v>
      </c>
      <c r="F97" s="244" t="s">
        <v>10</v>
      </c>
      <c r="G97" s="245" t="s">
        <v>452</v>
      </c>
      <c r="H97" s="2"/>
      <c r="I97" s="486">
        <f>SUM(I98)</f>
        <v>202000</v>
      </c>
    </row>
    <row r="98" spans="1:9" ht="31.5" customHeight="1" x14ac:dyDescent="0.25">
      <c r="A98" s="76" t="s">
        <v>588</v>
      </c>
      <c r="B98" s="6" t="s">
        <v>50</v>
      </c>
      <c r="C98" s="2" t="s">
        <v>10</v>
      </c>
      <c r="D98" s="2">
        <v>13</v>
      </c>
      <c r="E98" s="243" t="s">
        <v>584</v>
      </c>
      <c r="F98" s="244" t="s">
        <v>10</v>
      </c>
      <c r="G98" s="245" t="s">
        <v>587</v>
      </c>
      <c r="H98" s="2"/>
      <c r="I98" s="486">
        <f>SUM(I99)</f>
        <v>202000</v>
      </c>
    </row>
    <row r="99" spans="1:9" ht="32.25" customHeight="1" x14ac:dyDescent="0.25">
      <c r="A99" s="90" t="s">
        <v>633</v>
      </c>
      <c r="B99" s="6" t="s">
        <v>50</v>
      </c>
      <c r="C99" s="2" t="s">
        <v>10</v>
      </c>
      <c r="D99" s="2">
        <v>13</v>
      </c>
      <c r="E99" s="243" t="s">
        <v>584</v>
      </c>
      <c r="F99" s="244" t="s">
        <v>10</v>
      </c>
      <c r="G99" s="245" t="s">
        <v>587</v>
      </c>
      <c r="H99" s="2" t="s">
        <v>16</v>
      </c>
      <c r="I99" s="488">
        <v>202000</v>
      </c>
    </row>
    <row r="100" spans="1:9" ht="47.25" customHeight="1" x14ac:dyDescent="0.25">
      <c r="A100" s="95" t="s">
        <v>142</v>
      </c>
      <c r="B100" s="29" t="s">
        <v>50</v>
      </c>
      <c r="C100" s="27" t="s">
        <v>10</v>
      </c>
      <c r="D100" s="27">
        <v>13</v>
      </c>
      <c r="E100" s="240" t="s">
        <v>488</v>
      </c>
      <c r="F100" s="241" t="s">
        <v>451</v>
      </c>
      <c r="G100" s="242" t="s">
        <v>452</v>
      </c>
      <c r="H100" s="27"/>
      <c r="I100" s="485">
        <f>SUM(I101)</f>
        <v>51136</v>
      </c>
    </row>
    <row r="101" spans="1:9" ht="65.25" customHeight="1" x14ac:dyDescent="0.25">
      <c r="A101" s="76" t="s">
        <v>143</v>
      </c>
      <c r="B101" s="6" t="s">
        <v>50</v>
      </c>
      <c r="C101" s="2" t="s">
        <v>10</v>
      </c>
      <c r="D101" s="2">
        <v>13</v>
      </c>
      <c r="E101" s="285" t="s">
        <v>217</v>
      </c>
      <c r="F101" s="286" t="s">
        <v>451</v>
      </c>
      <c r="G101" s="287" t="s">
        <v>452</v>
      </c>
      <c r="H101" s="71"/>
      <c r="I101" s="489">
        <f>SUM(I102)</f>
        <v>51136</v>
      </c>
    </row>
    <row r="102" spans="1:9" ht="32.25" customHeight="1" x14ac:dyDescent="0.25">
      <c r="A102" s="76" t="s">
        <v>491</v>
      </c>
      <c r="B102" s="6" t="s">
        <v>50</v>
      </c>
      <c r="C102" s="2" t="s">
        <v>10</v>
      </c>
      <c r="D102" s="2">
        <v>13</v>
      </c>
      <c r="E102" s="285" t="s">
        <v>217</v>
      </c>
      <c r="F102" s="286" t="s">
        <v>10</v>
      </c>
      <c r="G102" s="287" t="s">
        <v>452</v>
      </c>
      <c r="H102" s="71"/>
      <c r="I102" s="489">
        <f>SUM(I103)</f>
        <v>51136</v>
      </c>
    </row>
    <row r="103" spans="1:9" ht="32.25" customHeight="1" x14ac:dyDescent="0.25">
      <c r="A103" s="69" t="s">
        <v>513</v>
      </c>
      <c r="B103" s="6" t="s">
        <v>50</v>
      </c>
      <c r="C103" s="2" t="s">
        <v>10</v>
      </c>
      <c r="D103" s="2">
        <v>13</v>
      </c>
      <c r="E103" s="285" t="s">
        <v>217</v>
      </c>
      <c r="F103" s="286" t="s">
        <v>10</v>
      </c>
      <c r="G103" s="287" t="s">
        <v>512</v>
      </c>
      <c r="H103" s="71"/>
      <c r="I103" s="489">
        <f>SUM(I104)</f>
        <v>51136</v>
      </c>
    </row>
    <row r="104" spans="1:9" ht="18" customHeight="1" x14ac:dyDescent="0.25">
      <c r="A104" s="93" t="s">
        <v>21</v>
      </c>
      <c r="B104" s="6" t="s">
        <v>50</v>
      </c>
      <c r="C104" s="2" t="s">
        <v>10</v>
      </c>
      <c r="D104" s="2">
        <v>13</v>
      </c>
      <c r="E104" s="285" t="s">
        <v>217</v>
      </c>
      <c r="F104" s="286" t="s">
        <v>10</v>
      </c>
      <c r="G104" s="287" t="s">
        <v>512</v>
      </c>
      <c r="H104" s="71" t="s">
        <v>68</v>
      </c>
      <c r="I104" s="490">
        <v>51136</v>
      </c>
    </row>
    <row r="105" spans="1:9" ht="30.75" customHeight="1" x14ac:dyDescent="0.25">
      <c r="A105" s="75" t="s">
        <v>24</v>
      </c>
      <c r="B105" s="29" t="s">
        <v>50</v>
      </c>
      <c r="C105" s="27" t="s">
        <v>10</v>
      </c>
      <c r="D105" s="29">
        <v>13</v>
      </c>
      <c r="E105" s="246" t="s">
        <v>208</v>
      </c>
      <c r="F105" s="247" t="s">
        <v>451</v>
      </c>
      <c r="G105" s="248" t="s">
        <v>452</v>
      </c>
      <c r="H105" s="27"/>
      <c r="I105" s="485">
        <f>SUM(I106)</f>
        <v>30000</v>
      </c>
    </row>
    <row r="106" spans="1:9" ht="16.5" customHeight="1" x14ac:dyDescent="0.25">
      <c r="A106" s="85" t="s">
        <v>91</v>
      </c>
      <c r="B106" s="400" t="s">
        <v>50</v>
      </c>
      <c r="C106" s="2" t="s">
        <v>10</v>
      </c>
      <c r="D106" s="400">
        <v>13</v>
      </c>
      <c r="E106" s="261" t="s">
        <v>209</v>
      </c>
      <c r="F106" s="262" t="s">
        <v>451</v>
      </c>
      <c r="G106" s="263" t="s">
        <v>452</v>
      </c>
      <c r="H106" s="2"/>
      <c r="I106" s="486">
        <f>SUM(I107+I109)</f>
        <v>30000</v>
      </c>
    </row>
    <row r="107" spans="1:9" ht="16.5" hidden="1" customHeight="1" x14ac:dyDescent="0.25">
      <c r="A107" s="3" t="s">
        <v>108</v>
      </c>
      <c r="B107" s="400" t="s">
        <v>50</v>
      </c>
      <c r="C107" s="2" t="s">
        <v>10</v>
      </c>
      <c r="D107" s="400">
        <v>13</v>
      </c>
      <c r="E107" s="261" t="s">
        <v>209</v>
      </c>
      <c r="F107" s="262" t="s">
        <v>451</v>
      </c>
      <c r="G107" s="263" t="s">
        <v>474</v>
      </c>
      <c r="H107" s="2"/>
      <c r="I107" s="486">
        <f>SUM(I108)</f>
        <v>0</v>
      </c>
    </row>
    <row r="108" spans="1:9" ht="31.5" hidden="1" customHeight="1" x14ac:dyDescent="0.25">
      <c r="A108" s="90" t="s">
        <v>633</v>
      </c>
      <c r="B108" s="312" t="s">
        <v>50</v>
      </c>
      <c r="C108" s="2" t="s">
        <v>10</v>
      </c>
      <c r="D108" s="400">
        <v>13</v>
      </c>
      <c r="E108" s="261" t="s">
        <v>209</v>
      </c>
      <c r="F108" s="262" t="s">
        <v>451</v>
      </c>
      <c r="G108" s="263" t="s">
        <v>474</v>
      </c>
      <c r="H108" s="2" t="s">
        <v>16</v>
      </c>
      <c r="I108" s="488"/>
    </row>
    <row r="109" spans="1:9" ht="30.75" customHeight="1" x14ac:dyDescent="0.25">
      <c r="A109" s="3" t="s">
        <v>109</v>
      </c>
      <c r="B109" s="400" t="s">
        <v>50</v>
      </c>
      <c r="C109" s="2" t="s">
        <v>10</v>
      </c>
      <c r="D109" s="400">
        <v>13</v>
      </c>
      <c r="E109" s="261" t="s">
        <v>209</v>
      </c>
      <c r="F109" s="262" t="s">
        <v>451</v>
      </c>
      <c r="G109" s="263" t="s">
        <v>481</v>
      </c>
      <c r="H109" s="2"/>
      <c r="I109" s="486">
        <f>SUM(I110)</f>
        <v>30000</v>
      </c>
    </row>
    <row r="110" spans="1:9" ht="32.25" customHeight="1" x14ac:dyDescent="0.25">
      <c r="A110" s="90" t="s">
        <v>633</v>
      </c>
      <c r="B110" s="312" t="s">
        <v>50</v>
      </c>
      <c r="C110" s="2" t="s">
        <v>10</v>
      </c>
      <c r="D110" s="400">
        <v>13</v>
      </c>
      <c r="E110" s="261" t="s">
        <v>209</v>
      </c>
      <c r="F110" s="262" t="s">
        <v>451</v>
      </c>
      <c r="G110" s="263" t="s">
        <v>481</v>
      </c>
      <c r="H110" s="2" t="s">
        <v>16</v>
      </c>
      <c r="I110" s="487">
        <v>30000</v>
      </c>
    </row>
    <row r="111" spans="1:9" ht="16.5" customHeight="1" x14ac:dyDescent="0.25">
      <c r="A111" s="75" t="s">
        <v>191</v>
      </c>
      <c r="B111" s="29" t="s">
        <v>50</v>
      </c>
      <c r="C111" s="27" t="s">
        <v>10</v>
      </c>
      <c r="D111" s="29">
        <v>13</v>
      </c>
      <c r="E111" s="246" t="s">
        <v>210</v>
      </c>
      <c r="F111" s="247" t="s">
        <v>451</v>
      </c>
      <c r="G111" s="248" t="s">
        <v>452</v>
      </c>
      <c r="H111" s="27"/>
      <c r="I111" s="485">
        <f>SUM(I112)</f>
        <v>1483704</v>
      </c>
    </row>
    <row r="112" spans="1:9" ht="16.5" customHeight="1" x14ac:dyDescent="0.25">
      <c r="A112" s="85" t="s">
        <v>190</v>
      </c>
      <c r="B112" s="400" t="s">
        <v>50</v>
      </c>
      <c r="C112" s="2" t="s">
        <v>10</v>
      </c>
      <c r="D112" s="400">
        <v>13</v>
      </c>
      <c r="E112" s="261" t="s">
        <v>211</v>
      </c>
      <c r="F112" s="262" t="s">
        <v>451</v>
      </c>
      <c r="G112" s="263" t="s">
        <v>452</v>
      </c>
      <c r="H112" s="2"/>
      <c r="I112" s="486">
        <f>SUM(I113+I115+I117+I119)</f>
        <v>1483704</v>
      </c>
    </row>
    <row r="113" spans="1:9" ht="48.75" customHeight="1" x14ac:dyDescent="0.25">
      <c r="A113" s="85" t="s">
        <v>920</v>
      </c>
      <c r="B113" s="400" t="s">
        <v>50</v>
      </c>
      <c r="C113" s="2" t="s">
        <v>10</v>
      </c>
      <c r="D113" s="400">
        <v>13</v>
      </c>
      <c r="E113" s="261" t="s">
        <v>211</v>
      </c>
      <c r="F113" s="262" t="s">
        <v>451</v>
      </c>
      <c r="G113" s="263">
        <v>12712</v>
      </c>
      <c r="H113" s="2"/>
      <c r="I113" s="486">
        <f>SUM(I114)</f>
        <v>29600</v>
      </c>
    </row>
    <row r="114" spans="1:9" ht="64.5" customHeight="1" x14ac:dyDescent="0.25">
      <c r="A114" s="85" t="s">
        <v>82</v>
      </c>
      <c r="B114" s="400" t="s">
        <v>50</v>
      </c>
      <c r="C114" s="2" t="s">
        <v>10</v>
      </c>
      <c r="D114" s="400">
        <v>13</v>
      </c>
      <c r="E114" s="261" t="s">
        <v>211</v>
      </c>
      <c r="F114" s="262" t="s">
        <v>451</v>
      </c>
      <c r="G114" s="263">
        <v>12712</v>
      </c>
      <c r="H114" s="2" t="s">
        <v>13</v>
      </c>
      <c r="I114" s="488">
        <v>29600</v>
      </c>
    </row>
    <row r="115" spans="1:9" ht="16.5" customHeight="1" x14ac:dyDescent="0.25">
      <c r="A115" s="3" t="s">
        <v>192</v>
      </c>
      <c r="B115" s="400" t="s">
        <v>50</v>
      </c>
      <c r="C115" s="2" t="s">
        <v>10</v>
      </c>
      <c r="D115" s="400">
        <v>13</v>
      </c>
      <c r="E115" s="261" t="s">
        <v>211</v>
      </c>
      <c r="F115" s="262" t="s">
        <v>451</v>
      </c>
      <c r="G115" s="263" t="s">
        <v>482</v>
      </c>
      <c r="H115" s="2"/>
      <c r="I115" s="486">
        <f>SUM(I116)</f>
        <v>90000</v>
      </c>
    </row>
    <row r="116" spans="1:9" ht="30.75" customHeight="1" x14ac:dyDescent="0.25">
      <c r="A116" s="90" t="s">
        <v>633</v>
      </c>
      <c r="B116" s="312" t="s">
        <v>50</v>
      </c>
      <c r="C116" s="2" t="s">
        <v>10</v>
      </c>
      <c r="D116" s="400">
        <v>13</v>
      </c>
      <c r="E116" s="261" t="s">
        <v>211</v>
      </c>
      <c r="F116" s="262" t="s">
        <v>451</v>
      </c>
      <c r="G116" s="263" t="s">
        <v>482</v>
      </c>
      <c r="H116" s="2" t="s">
        <v>16</v>
      </c>
      <c r="I116" s="487">
        <v>90000</v>
      </c>
    </row>
    <row r="117" spans="1:9" ht="32.25" customHeight="1" x14ac:dyDescent="0.25">
      <c r="A117" s="90" t="s">
        <v>624</v>
      </c>
      <c r="B117" s="400" t="s">
        <v>50</v>
      </c>
      <c r="C117" s="2" t="s">
        <v>10</v>
      </c>
      <c r="D117" s="400">
        <v>13</v>
      </c>
      <c r="E117" s="261" t="s">
        <v>211</v>
      </c>
      <c r="F117" s="262" t="s">
        <v>451</v>
      </c>
      <c r="G117" s="263" t="s">
        <v>512</v>
      </c>
      <c r="H117" s="2"/>
      <c r="I117" s="486">
        <f>SUM(I118)</f>
        <v>60000</v>
      </c>
    </row>
    <row r="118" spans="1:9" ht="64.5" customHeight="1" x14ac:dyDescent="0.25">
      <c r="A118" s="85" t="s">
        <v>82</v>
      </c>
      <c r="B118" s="312" t="s">
        <v>50</v>
      </c>
      <c r="C118" s="2" t="s">
        <v>10</v>
      </c>
      <c r="D118" s="400">
        <v>13</v>
      </c>
      <c r="E118" s="261" t="s">
        <v>211</v>
      </c>
      <c r="F118" s="262" t="s">
        <v>451</v>
      </c>
      <c r="G118" s="263" t="s">
        <v>512</v>
      </c>
      <c r="H118" s="2" t="s">
        <v>13</v>
      </c>
      <c r="I118" s="487">
        <v>60000</v>
      </c>
    </row>
    <row r="119" spans="1:9" ht="31.5" x14ac:dyDescent="0.25">
      <c r="A119" s="91" t="s">
        <v>867</v>
      </c>
      <c r="B119" s="6" t="s">
        <v>50</v>
      </c>
      <c r="C119" s="2" t="s">
        <v>10</v>
      </c>
      <c r="D119" s="400">
        <v>13</v>
      </c>
      <c r="E119" s="261" t="s">
        <v>211</v>
      </c>
      <c r="F119" s="262" t="s">
        <v>451</v>
      </c>
      <c r="G119" s="263" t="s">
        <v>483</v>
      </c>
      <c r="H119" s="2"/>
      <c r="I119" s="486">
        <f>SUM(I120:I121)</f>
        <v>1304104</v>
      </c>
    </row>
    <row r="120" spans="1:9" ht="63" x14ac:dyDescent="0.25">
      <c r="A120" s="85" t="s">
        <v>82</v>
      </c>
      <c r="B120" s="400" t="s">
        <v>50</v>
      </c>
      <c r="C120" s="2" t="s">
        <v>10</v>
      </c>
      <c r="D120" s="400">
        <v>13</v>
      </c>
      <c r="E120" s="261" t="s">
        <v>211</v>
      </c>
      <c r="F120" s="262" t="s">
        <v>451</v>
      </c>
      <c r="G120" s="263" t="s">
        <v>483</v>
      </c>
      <c r="H120" s="2" t="s">
        <v>13</v>
      </c>
      <c r="I120" s="487">
        <v>882000</v>
      </c>
    </row>
    <row r="121" spans="1:9" ht="30.75" customHeight="1" x14ac:dyDescent="0.25">
      <c r="A121" s="90" t="s">
        <v>633</v>
      </c>
      <c r="B121" s="312" t="s">
        <v>50</v>
      </c>
      <c r="C121" s="2" t="s">
        <v>10</v>
      </c>
      <c r="D121" s="400">
        <v>13</v>
      </c>
      <c r="E121" s="261" t="s">
        <v>211</v>
      </c>
      <c r="F121" s="262" t="s">
        <v>451</v>
      </c>
      <c r="G121" s="263" t="s">
        <v>483</v>
      </c>
      <c r="H121" s="2" t="s">
        <v>16</v>
      </c>
      <c r="I121" s="487">
        <v>422104</v>
      </c>
    </row>
    <row r="122" spans="1:9" ht="18.75" customHeight="1" x14ac:dyDescent="0.25">
      <c r="A122" s="26" t="s">
        <v>87</v>
      </c>
      <c r="B122" s="29" t="s">
        <v>50</v>
      </c>
      <c r="C122" s="27" t="s">
        <v>10</v>
      </c>
      <c r="D122" s="29">
        <v>13</v>
      </c>
      <c r="E122" s="252" t="s">
        <v>205</v>
      </c>
      <c r="F122" s="253" t="s">
        <v>451</v>
      </c>
      <c r="G122" s="254" t="s">
        <v>452</v>
      </c>
      <c r="H122" s="27"/>
      <c r="I122" s="485">
        <f>SUM(I123)</f>
        <v>100000</v>
      </c>
    </row>
    <row r="123" spans="1:9" ht="16.5" customHeight="1" x14ac:dyDescent="0.25">
      <c r="A123" s="91" t="s">
        <v>88</v>
      </c>
      <c r="B123" s="400" t="s">
        <v>50</v>
      </c>
      <c r="C123" s="2" t="s">
        <v>10</v>
      </c>
      <c r="D123" s="400">
        <v>13</v>
      </c>
      <c r="E123" s="279" t="s">
        <v>206</v>
      </c>
      <c r="F123" s="262" t="s">
        <v>451</v>
      </c>
      <c r="G123" s="263" t="s">
        <v>452</v>
      </c>
      <c r="H123" s="2"/>
      <c r="I123" s="486">
        <f>SUM(I124)</f>
        <v>100000</v>
      </c>
    </row>
    <row r="124" spans="1:9" ht="19.5" customHeight="1" x14ac:dyDescent="0.25">
      <c r="A124" s="91" t="s">
        <v>644</v>
      </c>
      <c r="B124" s="400" t="s">
        <v>50</v>
      </c>
      <c r="C124" s="2" t="s">
        <v>10</v>
      </c>
      <c r="D124" s="400">
        <v>13</v>
      </c>
      <c r="E124" s="279" t="s">
        <v>206</v>
      </c>
      <c r="F124" s="262" t="s">
        <v>451</v>
      </c>
      <c r="G124" s="415">
        <v>10030</v>
      </c>
      <c r="H124" s="2"/>
      <c r="I124" s="486">
        <f>SUM(I125)</f>
        <v>100000</v>
      </c>
    </row>
    <row r="125" spans="1:9" ht="16.5" customHeight="1" x14ac:dyDescent="0.25">
      <c r="A125" s="61" t="s">
        <v>40</v>
      </c>
      <c r="B125" s="400" t="s">
        <v>50</v>
      </c>
      <c r="C125" s="2" t="s">
        <v>10</v>
      </c>
      <c r="D125" s="400">
        <v>13</v>
      </c>
      <c r="E125" s="279" t="s">
        <v>206</v>
      </c>
      <c r="F125" s="262" t="s">
        <v>451</v>
      </c>
      <c r="G125" s="415">
        <v>10030</v>
      </c>
      <c r="H125" s="2" t="s">
        <v>39</v>
      </c>
      <c r="I125" s="487">
        <v>100000</v>
      </c>
    </row>
    <row r="126" spans="1:9" ht="31.5" x14ac:dyDescent="0.25">
      <c r="A126" s="26" t="s">
        <v>136</v>
      </c>
      <c r="B126" s="29" t="s">
        <v>50</v>
      </c>
      <c r="C126" s="27" t="s">
        <v>10</v>
      </c>
      <c r="D126" s="29">
        <v>13</v>
      </c>
      <c r="E126" s="246" t="s">
        <v>212</v>
      </c>
      <c r="F126" s="247" t="s">
        <v>451</v>
      </c>
      <c r="G126" s="248" t="s">
        <v>452</v>
      </c>
      <c r="H126" s="27"/>
      <c r="I126" s="485">
        <f>SUM(I127)</f>
        <v>6746070</v>
      </c>
    </row>
    <row r="127" spans="1:9" ht="31.5" x14ac:dyDescent="0.25">
      <c r="A127" s="85" t="s">
        <v>137</v>
      </c>
      <c r="B127" s="400" t="s">
        <v>50</v>
      </c>
      <c r="C127" s="2" t="s">
        <v>10</v>
      </c>
      <c r="D127" s="400">
        <v>13</v>
      </c>
      <c r="E127" s="261" t="s">
        <v>213</v>
      </c>
      <c r="F127" s="262" t="s">
        <v>451</v>
      </c>
      <c r="G127" s="263" t="s">
        <v>452</v>
      </c>
      <c r="H127" s="2"/>
      <c r="I127" s="486">
        <f>SUM(I128)</f>
        <v>6746070</v>
      </c>
    </row>
    <row r="128" spans="1:9" ht="31.5" x14ac:dyDescent="0.25">
      <c r="A128" s="3" t="s">
        <v>92</v>
      </c>
      <c r="B128" s="400" t="s">
        <v>50</v>
      </c>
      <c r="C128" s="2" t="s">
        <v>10</v>
      </c>
      <c r="D128" s="400">
        <v>13</v>
      </c>
      <c r="E128" s="261" t="s">
        <v>213</v>
      </c>
      <c r="F128" s="262" t="s">
        <v>451</v>
      </c>
      <c r="G128" s="263" t="s">
        <v>484</v>
      </c>
      <c r="H128" s="2"/>
      <c r="I128" s="486">
        <f>SUM(I129:I131)</f>
        <v>6746070</v>
      </c>
    </row>
    <row r="129" spans="1:9" ht="63" x14ac:dyDescent="0.25">
      <c r="A129" s="85" t="s">
        <v>82</v>
      </c>
      <c r="B129" s="400" t="s">
        <v>50</v>
      </c>
      <c r="C129" s="2" t="s">
        <v>10</v>
      </c>
      <c r="D129" s="400">
        <v>13</v>
      </c>
      <c r="E129" s="261" t="s">
        <v>213</v>
      </c>
      <c r="F129" s="262" t="s">
        <v>451</v>
      </c>
      <c r="G129" s="263" t="s">
        <v>484</v>
      </c>
      <c r="H129" s="2" t="s">
        <v>13</v>
      </c>
      <c r="I129" s="487">
        <v>3942266</v>
      </c>
    </row>
    <row r="130" spans="1:9" ht="30.75" customHeight="1" x14ac:dyDescent="0.25">
      <c r="A130" s="90" t="s">
        <v>633</v>
      </c>
      <c r="B130" s="312" t="s">
        <v>50</v>
      </c>
      <c r="C130" s="2" t="s">
        <v>10</v>
      </c>
      <c r="D130" s="400">
        <v>13</v>
      </c>
      <c r="E130" s="261" t="s">
        <v>213</v>
      </c>
      <c r="F130" s="262" t="s">
        <v>451</v>
      </c>
      <c r="G130" s="263" t="s">
        <v>484</v>
      </c>
      <c r="H130" s="2" t="s">
        <v>16</v>
      </c>
      <c r="I130" s="487">
        <v>2708561</v>
      </c>
    </row>
    <row r="131" spans="1:9" ht="17.25" customHeight="1" x14ac:dyDescent="0.25">
      <c r="A131" s="3" t="s">
        <v>18</v>
      </c>
      <c r="B131" s="400" t="s">
        <v>50</v>
      </c>
      <c r="C131" s="2" t="s">
        <v>10</v>
      </c>
      <c r="D131" s="400">
        <v>13</v>
      </c>
      <c r="E131" s="261" t="s">
        <v>213</v>
      </c>
      <c r="F131" s="262" t="s">
        <v>451</v>
      </c>
      <c r="G131" s="263" t="s">
        <v>484</v>
      </c>
      <c r="H131" s="2" t="s">
        <v>17</v>
      </c>
      <c r="I131" s="487">
        <v>95243</v>
      </c>
    </row>
    <row r="132" spans="1:9" ht="19.5" hidden="1" customHeight="1" x14ac:dyDescent="0.25">
      <c r="A132" s="26" t="s">
        <v>643</v>
      </c>
      <c r="B132" s="29" t="s">
        <v>50</v>
      </c>
      <c r="C132" s="27" t="s">
        <v>10</v>
      </c>
      <c r="D132" s="29">
        <v>13</v>
      </c>
      <c r="E132" s="246" t="s">
        <v>641</v>
      </c>
      <c r="F132" s="247" t="s">
        <v>451</v>
      </c>
      <c r="G132" s="248" t="s">
        <v>452</v>
      </c>
      <c r="H132" s="27"/>
      <c r="I132" s="485">
        <f>SUM(I133)</f>
        <v>0</v>
      </c>
    </row>
    <row r="133" spans="1:9" ht="17.25" hidden="1" customHeight="1" x14ac:dyDescent="0.25">
      <c r="A133" s="3" t="s">
        <v>22</v>
      </c>
      <c r="B133" s="400" t="s">
        <v>50</v>
      </c>
      <c r="C133" s="2" t="s">
        <v>10</v>
      </c>
      <c r="D133" s="400">
        <v>13</v>
      </c>
      <c r="E133" s="261" t="s">
        <v>642</v>
      </c>
      <c r="F133" s="262" t="s">
        <v>451</v>
      </c>
      <c r="G133" s="263" t="s">
        <v>452</v>
      </c>
      <c r="H133" s="2"/>
      <c r="I133" s="486">
        <f>SUM(I134)</f>
        <v>0</v>
      </c>
    </row>
    <row r="134" spans="1:9" ht="17.25" hidden="1" customHeight="1" x14ac:dyDescent="0.25">
      <c r="A134" s="3" t="s">
        <v>644</v>
      </c>
      <c r="B134" s="400" t="s">
        <v>50</v>
      </c>
      <c r="C134" s="2" t="s">
        <v>10</v>
      </c>
      <c r="D134" s="400">
        <v>13</v>
      </c>
      <c r="E134" s="261" t="s">
        <v>642</v>
      </c>
      <c r="F134" s="262" t="s">
        <v>451</v>
      </c>
      <c r="G134" s="415">
        <v>10030</v>
      </c>
      <c r="H134" s="2"/>
      <c r="I134" s="486">
        <f>SUM(I135)</f>
        <v>0</v>
      </c>
    </row>
    <row r="135" spans="1:9" ht="17.25" hidden="1" customHeight="1" x14ac:dyDescent="0.25">
      <c r="A135" s="61" t="s">
        <v>40</v>
      </c>
      <c r="B135" s="400" t="s">
        <v>50</v>
      </c>
      <c r="C135" s="2" t="s">
        <v>10</v>
      </c>
      <c r="D135" s="400">
        <v>13</v>
      </c>
      <c r="E135" s="261" t="s">
        <v>642</v>
      </c>
      <c r="F135" s="262" t="s">
        <v>451</v>
      </c>
      <c r="G135" s="415">
        <v>10030</v>
      </c>
      <c r="H135" s="2" t="s">
        <v>39</v>
      </c>
      <c r="I135" s="487"/>
    </row>
    <row r="136" spans="1:9" ht="31.5" x14ac:dyDescent="0.25">
      <c r="A136" s="307" t="s">
        <v>73</v>
      </c>
      <c r="B136" s="18" t="s">
        <v>50</v>
      </c>
      <c r="C136" s="14" t="s">
        <v>15</v>
      </c>
      <c r="D136" s="18"/>
      <c r="E136" s="316"/>
      <c r="F136" s="317"/>
      <c r="G136" s="318"/>
      <c r="H136" s="14"/>
      <c r="I136" s="483">
        <f>SUM(I137)</f>
        <v>2157759</v>
      </c>
    </row>
    <row r="137" spans="1:9" ht="31.5" x14ac:dyDescent="0.25">
      <c r="A137" s="99" t="s">
        <v>74</v>
      </c>
      <c r="B137" s="25" t="s">
        <v>50</v>
      </c>
      <c r="C137" s="21" t="s">
        <v>15</v>
      </c>
      <c r="D137" s="56" t="s">
        <v>32</v>
      </c>
      <c r="E137" s="325"/>
      <c r="F137" s="326"/>
      <c r="G137" s="327"/>
      <c r="H137" s="21"/>
      <c r="I137" s="484">
        <f>SUM(I138)</f>
        <v>2157759</v>
      </c>
    </row>
    <row r="138" spans="1:9" ht="63" x14ac:dyDescent="0.25">
      <c r="A138" s="75" t="s">
        <v>138</v>
      </c>
      <c r="B138" s="29" t="s">
        <v>50</v>
      </c>
      <c r="C138" s="27" t="s">
        <v>15</v>
      </c>
      <c r="D138" s="41" t="s">
        <v>32</v>
      </c>
      <c r="E138" s="252" t="s">
        <v>214</v>
      </c>
      <c r="F138" s="253" t="s">
        <v>451</v>
      </c>
      <c r="G138" s="254" t="s">
        <v>452</v>
      </c>
      <c r="H138" s="27"/>
      <c r="I138" s="485">
        <f>SUM(I139,+I145)</f>
        <v>2157759</v>
      </c>
    </row>
    <row r="139" spans="1:9" ht="96" customHeight="1" x14ac:dyDescent="0.25">
      <c r="A139" s="76" t="s">
        <v>139</v>
      </c>
      <c r="B139" s="53" t="s">
        <v>50</v>
      </c>
      <c r="C139" s="2" t="s">
        <v>15</v>
      </c>
      <c r="D139" s="8" t="s">
        <v>32</v>
      </c>
      <c r="E139" s="279" t="s">
        <v>215</v>
      </c>
      <c r="F139" s="280" t="s">
        <v>451</v>
      </c>
      <c r="G139" s="281" t="s">
        <v>452</v>
      </c>
      <c r="H139" s="2"/>
      <c r="I139" s="486">
        <f>SUM(I140)</f>
        <v>2057759</v>
      </c>
    </row>
    <row r="140" spans="1:9" ht="47.25" x14ac:dyDescent="0.25">
      <c r="A140" s="76" t="s">
        <v>485</v>
      </c>
      <c r="B140" s="53" t="s">
        <v>50</v>
      </c>
      <c r="C140" s="2" t="s">
        <v>15</v>
      </c>
      <c r="D140" s="8" t="s">
        <v>32</v>
      </c>
      <c r="E140" s="279" t="s">
        <v>215</v>
      </c>
      <c r="F140" s="280" t="s">
        <v>10</v>
      </c>
      <c r="G140" s="281" t="s">
        <v>452</v>
      </c>
      <c r="H140" s="2"/>
      <c r="I140" s="486">
        <f>SUM(I141)</f>
        <v>2057759</v>
      </c>
    </row>
    <row r="141" spans="1:9" ht="31.5" x14ac:dyDescent="0.25">
      <c r="A141" s="3" t="s">
        <v>92</v>
      </c>
      <c r="B141" s="400" t="s">
        <v>50</v>
      </c>
      <c r="C141" s="2" t="s">
        <v>15</v>
      </c>
      <c r="D141" s="8" t="s">
        <v>32</v>
      </c>
      <c r="E141" s="279" t="s">
        <v>215</v>
      </c>
      <c r="F141" s="280" t="s">
        <v>10</v>
      </c>
      <c r="G141" s="281" t="s">
        <v>484</v>
      </c>
      <c r="H141" s="2"/>
      <c r="I141" s="486">
        <f>SUM(I142:I144)</f>
        <v>2057759</v>
      </c>
    </row>
    <row r="142" spans="1:9" ht="63" x14ac:dyDescent="0.25">
      <c r="A142" s="85" t="s">
        <v>82</v>
      </c>
      <c r="B142" s="400" t="s">
        <v>50</v>
      </c>
      <c r="C142" s="2" t="s">
        <v>15</v>
      </c>
      <c r="D142" s="8" t="s">
        <v>32</v>
      </c>
      <c r="E142" s="279" t="s">
        <v>215</v>
      </c>
      <c r="F142" s="280" t="s">
        <v>10</v>
      </c>
      <c r="G142" s="281" t="s">
        <v>484</v>
      </c>
      <c r="H142" s="2" t="s">
        <v>13</v>
      </c>
      <c r="I142" s="487">
        <v>1947359</v>
      </c>
    </row>
    <row r="143" spans="1:9" ht="33.75" customHeight="1" x14ac:dyDescent="0.25">
      <c r="A143" s="90" t="s">
        <v>633</v>
      </c>
      <c r="B143" s="312" t="s">
        <v>50</v>
      </c>
      <c r="C143" s="2" t="s">
        <v>15</v>
      </c>
      <c r="D143" s="8" t="s">
        <v>32</v>
      </c>
      <c r="E143" s="279" t="s">
        <v>215</v>
      </c>
      <c r="F143" s="280" t="s">
        <v>10</v>
      </c>
      <c r="G143" s="281" t="s">
        <v>484</v>
      </c>
      <c r="H143" s="2" t="s">
        <v>16</v>
      </c>
      <c r="I143" s="487">
        <v>108000</v>
      </c>
    </row>
    <row r="144" spans="1:9" ht="16.5" customHeight="1" x14ac:dyDescent="0.25">
      <c r="A144" s="3" t="s">
        <v>18</v>
      </c>
      <c r="B144" s="400" t="s">
        <v>50</v>
      </c>
      <c r="C144" s="2" t="s">
        <v>15</v>
      </c>
      <c r="D144" s="8" t="s">
        <v>32</v>
      </c>
      <c r="E144" s="279" t="s">
        <v>215</v>
      </c>
      <c r="F144" s="280" t="s">
        <v>10</v>
      </c>
      <c r="G144" s="281" t="s">
        <v>484</v>
      </c>
      <c r="H144" s="2" t="s">
        <v>17</v>
      </c>
      <c r="I144" s="487">
        <v>2400</v>
      </c>
    </row>
    <row r="145" spans="1:9" ht="111.75" customHeight="1" x14ac:dyDescent="0.25">
      <c r="A145" s="387" t="s">
        <v>595</v>
      </c>
      <c r="B145" s="53" t="s">
        <v>50</v>
      </c>
      <c r="C145" s="43" t="s">
        <v>15</v>
      </c>
      <c r="D145" s="60" t="s">
        <v>32</v>
      </c>
      <c r="E145" s="255" t="s">
        <v>591</v>
      </c>
      <c r="F145" s="256" t="s">
        <v>451</v>
      </c>
      <c r="G145" s="257" t="s">
        <v>452</v>
      </c>
      <c r="H145" s="2"/>
      <c r="I145" s="486">
        <f>SUM(I146)</f>
        <v>100000</v>
      </c>
    </row>
    <row r="146" spans="1:9" ht="48" customHeight="1" x14ac:dyDescent="0.25">
      <c r="A146" s="103" t="s">
        <v>593</v>
      </c>
      <c r="B146" s="53" t="s">
        <v>50</v>
      </c>
      <c r="C146" s="43" t="s">
        <v>15</v>
      </c>
      <c r="D146" s="60" t="s">
        <v>32</v>
      </c>
      <c r="E146" s="255" t="s">
        <v>591</v>
      </c>
      <c r="F146" s="256" t="s">
        <v>10</v>
      </c>
      <c r="G146" s="257" t="s">
        <v>452</v>
      </c>
      <c r="H146" s="2"/>
      <c r="I146" s="486">
        <f>SUM(I147)</f>
        <v>100000</v>
      </c>
    </row>
    <row r="147" spans="1:9" ht="48" customHeight="1" x14ac:dyDescent="0.25">
      <c r="A147" s="3" t="s">
        <v>594</v>
      </c>
      <c r="B147" s="53" t="s">
        <v>50</v>
      </c>
      <c r="C147" s="43" t="s">
        <v>15</v>
      </c>
      <c r="D147" s="60" t="s">
        <v>32</v>
      </c>
      <c r="E147" s="255" t="s">
        <v>591</v>
      </c>
      <c r="F147" s="256" t="s">
        <v>10</v>
      </c>
      <c r="G147" s="263" t="s">
        <v>592</v>
      </c>
      <c r="H147" s="2"/>
      <c r="I147" s="486">
        <f>SUM(I148)</f>
        <v>100000</v>
      </c>
    </row>
    <row r="148" spans="1:9" ht="31.5" customHeight="1" x14ac:dyDescent="0.25">
      <c r="A148" s="90" t="s">
        <v>633</v>
      </c>
      <c r="B148" s="53" t="s">
        <v>50</v>
      </c>
      <c r="C148" s="43" t="s">
        <v>15</v>
      </c>
      <c r="D148" s="60" t="s">
        <v>32</v>
      </c>
      <c r="E148" s="255" t="s">
        <v>591</v>
      </c>
      <c r="F148" s="256" t="s">
        <v>10</v>
      </c>
      <c r="G148" s="263" t="s">
        <v>592</v>
      </c>
      <c r="H148" s="2" t="s">
        <v>16</v>
      </c>
      <c r="I148" s="487">
        <v>100000</v>
      </c>
    </row>
    <row r="149" spans="1:9" ht="15.75" x14ac:dyDescent="0.25">
      <c r="A149" s="307" t="s">
        <v>25</v>
      </c>
      <c r="B149" s="18" t="s">
        <v>50</v>
      </c>
      <c r="C149" s="14" t="s">
        <v>20</v>
      </c>
      <c r="D149" s="18"/>
      <c r="E149" s="316"/>
      <c r="F149" s="317"/>
      <c r="G149" s="318"/>
      <c r="H149" s="14"/>
      <c r="I149" s="483">
        <f>SUM(I150+I156+I189)</f>
        <v>35771645</v>
      </c>
    </row>
    <row r="150" spans="1:9" ht="15.75" x14ac:dyDescent="0.25">
      <c r="A150" s="99" t="s">
        <v>258</v>
      </c>
      <c r="B150" s="25" t="s">
        <v>50</v>
      </c>
      <c r="C150" s="21" t="s">
        <v>20</v>
      </c>
      <c r="D150" s="56" t="s">
        <v>35</v>
      </c>
      <c r="E150" s="325"/>
      <c r="F150" s="326"/>
      <c r="G150" s="327"/>
      <c r="H150" s="21"/>
      <c r="I150" s="484">
        <f>SUM(I151)</f>
        <v>450000</v>
      </c>
    </row>
    <row r="151" spans="1:9" ht="63" x14ac:dyDescent="0.25">
      <c r="A151" s="75" t="s">
        <v>142</v>
      </c>
      <c r="B151" s="29" t="s">
        <v>50</v>
      </c>
      <c r="C151" s="27" t="s">
        <v>20</v>
      </c>
      <c r="D151" s="29" t="s">
        <v>35</v>
      </c>
      <c r="E151" s="246" t="s">
        <v>488</v>
      </c>
      <c r="F151" s="247" t="s">
        <v>451</v>
      </c>
      <c r="G151" s="248" t="s">
        <v>452</v>
      </c>
      <c r="H151" s="27"/>
      <c r="I151" s="485">
        <f>SUM(I152)</f>
        <v>450000</v>
      </c>
    </row>
    <row r="152" spans="1:9" ht="81" customHeight="1" x14ac:dyDescent="0.25">
      <c r="A152" s="76" t="s">
        <v>187</v>
      </c>
      <c r="B152" s="53" t="s">
        <v>50</v>
      </c>
      <c r="C152" s="43" t="s">
        <v>20</v>
      </c>
      <c r="D152" s="53" t="s">
        <v>35</v>
      </c>
      <c r="E152" s="249" t="s">
        <v>225</v>
      </c>
      <c r="F152" s="250" t="s">
        <v>451</v>
      </c>
      <c r="G152" s="251" t="s">
        <v>452</v>
      </c>
      <c r="H152" s="43"/>
      <c r="I152" s="486">
        <f>SUM(I153)</f>
        <v>450000</v>
      </c>
    </row>
    <row r="153" spans="1:9" ht="33.75" customHeight="1" x14ac:dyDescent="0.25">
      <c r="A153" s="76" t="s">
        <v>489</v>
      </c>
      <c r="B153" s="53" t="s">
        <v>50</v>
      </c>
      <c r="C153" s="43" t="s">
        <v>20</v>
      </c>
      <c r="D153" s="53" t="s">
        <v>35</v>
      </c>
      <c r="E153" s="249" t="s">
        <v>225</v>
      </c>
      <c r="F153" s="250" t="s">
        <v>10</v>
      </c>
      <c r="G153" s="251" t="s">
        <v>452</v>
      </c>
      <c r="H153" s="43"/>
      <c r="I153" s="486">
        <f>SUM(I154)</f>
        <v>450000</v>
      </c>
    </row>
    <row r="154" spans="1:9" ht="15.75" customHeight="1" x14ac:dyDescent="0.25">
      <c r="A154" s="76" t="s">
        <v>188</v>
      </c>
      <c r="B154" s="53" t="s">
        <v>50</v>
      </c>
      <c r="C154" s="43" t="s">
        <v>20</v>
      </c>
      <c r="D154" s="53" t="s">
        <v>35</v>
      </c>
      <c r="E154" s="249" t="s">
        <v>225</v>
      </c>
      <c r="F154" s="250" t="s">
        <v>10</v>
      </c>
      <c r="G154" s="251" t="s">
        <v>490</v>
      </c>
      <c r="H154" s="43"/>
      <c r="I154" s="486">
        <f>SUM(I155)</f>
        <v>450000</v>
      </c>
    </row>
    <row r="155" spans="1:9" ht="15.75" customHeight="1" x14ac:dyDescent="0.25">
      <c r="A155" s="3" t="s">
        <v>18</v>
      </c>
      <c r="B155" s="400" t="s">
        <v>50</v>
      </c>
      <c r="C155" s="43" t="s">
        <v>20</v>
      </c>
      <c r="D155" s="53" t="s">
        <v>35</v>
      </c>
      <c r="E155" s="249" t="s">
        <v>225</v>
      </c>
      <c r="F155" s="250" t="s">
        <v>10</v>
      </c>
      <c r="G155" s="251" t="s">
        <v>490</v>
      </c>
      <c r="H155" s="43" t="s">
        <v>17</v>
      </c>
      <c r="I155" s="488">
        <v>450000</v>
      </c>
    </row>
    <row r="156" spans="1:9" ht="15.75" x14ac:dyDescent="0.25">
      <c r="A156" s="99" t="s">
        <v>141</v>
      </c>
      <c r="B156" s="25" t="s">
        <v>50</v>
      </c>
      <c r="C156" s="21" t="s">
        <v>20</v>
      </c>
      <c r="D156" s="25" t="s">
        <v>32</v>
      </c>
      <c r="E156" s="100"/>
      <c r="F156" s="319"/>
      <c r="G156" s="320"/>
      <c r="H156" s="21"/>
      <c r="I156" s="484">
        <f>SUM(I157+I182)</f>
        <v>34551291</v>
      </c>
    </row>
    <row r="157" spans="1:9" ht="63" x14ac:dyDescent="0.25">
      <c r="A157" s="75" t="s">
        <v>142</v>
      </c>
      <c r="B157" s="29" t="s">
        <v>50</v>
      </c>
      <c r="C157" s="27" t="s">
        <v>20</v>
      </c>
      <c r="D157" s="29" t="s">
        <v>32</v>
      </c>
      <c r="E157" s="246" t="s">
        <v>488</v>
      </c>
      <c r="F157" s="247" t="s">
        <v>451</v>
      </c>
      <c r="G157" s="248" t="s">
        <v>452</v>
      </c>
      <c r="H157" s="27"/>
      <c r="I157" s="485">
        <f>SUM(I158+I176)</f>
        <v>21108092</v>
      </c>
    </row>
    <row r="158" spans="1:9" ht="65.25" customHeight="1" x14ac:dyDescent="0.25">
      <c r="A158" s="76" t="s">
        <v>143</v>
      </c>
      <c r="B158" s="53" t="s">
        <v>50</v>
      </c>
      <c r="C158" s="43" t="s">
        <v>20</v>
      </c>
      <c r="D158" s="53" t="s">
        <v>32</v>
      </c>
      <c r="E158" s="249" t="s">
        <v>217</v>
      </c>
      <c r="F158" s="250" t="s">
        <v>451</v>
      </c>
      <c r="G158" s="251" t="s">
        <v>452</v>
      </c>
      <c r="H158" s="43"/>
      <c r="I158" s="486">
        <f>SUM(I159)</f>
        <v>20500545</v>
      </c>
    </row>
    <row r="159" spans="1:9" ht="47.25" customHeight="1" x14ac:dyDescent="0.25">
      <c r="A159" s="76" t="s">
        <v>491</v>
      </c>
      <c r="B159" s="53" t="s">
        <v>50</v>
      </c>
      <c r="C159" s="43" t="s">
        <v>20</v>
      </c>
      <c r="D159" s="53" t="s">
        <v>32</v>
      </c>
      <c r="E159" s="249" t="s">
        <v>217</v>
      </c>
      <c r="F159" s="250" t="s">
        <v>10</v>
      </c>
      <c r="G159" s="251" t="s">
        <v>452</v>
      </c>
      <c r="H159" s="43"/>
      <c r="I159" s="486">
        <f>SUM(I166+I168+I170+I172+I174+I160+I163)</f>
        <v>20500545</v>
      </c>
    </row>
    <row r="160" spans="1:9" s="549" customFormat="1" ht="47.25" customHeight="1" x14ac:dyDescent="0.25">
      <c r="A160" s="76" t="s">
        <v>718</v>
      </c>
      <c r="B160" s="53" t="s">
        <v>50</v>
      </c>
      <c r="C160" s="43" t="s">
        <v>20</v>
      </c>
      <c r="D160" s="53" t="s">
        <v>32</v>
      </c>
      <c r="E160" s="249" t="s">
        <v>217</v>
      </c>
      <c r="F160" s="250" t="s">
        <v>10</v>
      </c>
      <c r="G160" s="450">
        <v>13390</v>
      </c>
      <c r="H160" s="43"/>
      <c r="I160" s="552">
        <f>SUM(I161:I162)</f>
        <v>13849845</v>
      </c>
    </row>
    <row r="161" spans="1:12" s="550" customFormat="1" ht="32.25" customHeight="1" x14ac:dyDescent="0.25">
      <c r="A161" s="76" t="s">
        <v>633</v>
      </c>
      <c r="B161" s="53" t="s">
        <v>50</v>
      </c>
      <c r="C161" s="43" t="s">
        <v>20</v>
      </c>
      <c r="D161" s="53" t="s">
        <v>32</v>
      </c>
      <c r="E161" s="249" t="s">
        <v>217</v>
      </c>
      <c r="F161" s="250" t="s">
        <v>10</v>
      </c>
      <c r="G161" s="450">
        <v>13390</v>
      </c>
      <c r="H161" s="43" t="s">
        <v>16</v>
      </c>
      <c r="I161" s="553">
        <v>5611741</v>
      </c>
    </row>
    <row r="162" spans="1:12" s="549" customFormat="1" ht="33" customHeight="1" x14ac:dyDescent="0.25">
      <c r="A162" s="76" t="s">
        <v>186</v>
      </c>
      <c r="B162" s="53" t="s">
        <v>50</v>
      </c>
      <c r="C162" s="43" t="s">
        <v>20</v>
      </c>
      <c r="D162" s="53" t="s">
        <v>32</v>
      </c>
      <c r="E162" s="249" t="s">
        <v>217</v>
      </c>
      <c r="F162" s="250" t="s">
        <v>10</v>
      </c>
      <c r="G162" s="450">
        <v>13390</v>
      </c>
      <c r="H162" s="43" t="s">
        <v>181</v>
      </c>
      <c r="I162" s="553">
        <v>8238104</v>
      </c>
    </row>
    <row r="163" spans="1:12" s="549" customFormat="1" ht="47.25" customHeight="1" x14ac:dyDescent="0.25">
      <c r="A163" s="76" t="s">
        <v>904</v>
      </c>
      <c r="B163" s="53" t="s">
        <v>50</v>
      </c>
      <c r="C163" s="43" t="s">
        <v>20</v>
      </c>
      <c r="D163" s="53" t="s">
        <v>32</v>
      </c>
      <c r="E163" s="249" t="s">
        <v>217</v>
      </c>
      <c r="F163" s="250" t="s">
        <v>10</v>
      </c>
      <c r="G163" s="450" t="s">
        <v>905</v>
      </c>
      <c r="H163" s="43"/>
      <c r="I163" s="552">
        <f>SUM(I164:I165)</f>
        <v>139892</v>
      </c>
    </row>
    <row r="164" spans="1:12" s="550" customFormat="1" ht="33" customHeight="1" x14ac:dyDescent="0.25">
      <c r="A164" s="76" t="s">
        <v>633</v>
      </c>
      <c r="B164" s="53" t="s">
        <v>50</v>
      </c>
      <c r="C164" s="43" t="s">
        <v>20</v>
      </c>
      <c r="D164" s="53" t="s">
        <v>32</v>
      </c>
      <c r="E164" s="249" t="s">
        <v>217</v>
      </c>
      <c r="F164" s="250" t="s">
        <v>10</v>
      </c>
      <c r="G164" s="450" t="s">
        <v>905</v>
      </c>
      <c r="H164" s="43" t="s">
        <v>16</v>
      </c>
      <c r="I164" s="567">
        <v>56679</v>
      </c>
    </row>
    <row r="165" spans="1:12" s="549" customFormat="1" ht="33.75" customHeight="1" x14ac:dyDescent="0.25">
      <c r="A165" s="76" t="s">
        <v>186</v>
      </c>
      <c r="B165" s="53" t="s">
        <v>50</v>
      </c>
      <c r="C165" s="43" t="s">
        <v>20</v>
      </c>
      <c r="D165" s="53" t="s">
        <v>32</v>
      </c>
      <c r="E165" s="249" t="s">
        <v>217</v>
      </c>
      <c r="F165" s="250" t="s">
        <v>10</v>
      </c>
      <c r="G165" s="450" t="s">
        <v>905</v>
      </c>
      <c r="H165" s="43" t="s">
        <v>181</v>
      </c>
      <c r="I165" s="553">
        <v>83213</v>
      </c>
    </row>
    <row r="166" spans="1:12" ht="17.25" customHeight="1" x14ac:dyDescent="0.25">
      <c r="A166" s="543" t="s">
        <v>719</v>
      </c>
      <c r="B166" s="53" t="s">
        <v>50</v>
      </c>
      <c r="C166" s="43" t="s">
        <v>20</v>
      </c>
      <c r="D166" s="53" t="s">
        <v>32</v>
      </c>
      <c r="E166" s="249" t="s">
        <v>217</v>
      </c>
      <c r="F166" s="250" t="s">
        <v>10</v>
      </c>
      <c r="G166" s="450">
        <v>13604</v>
      </c>
      <c r="H166" s="43"/>
      <c r="I166" s="486">
        <f>SUM(I167)</f>
        <v>827331</v>
      </c>
    </row>
    <row r="167" spans="1:12" ht="33" customHeight="1" x14ac:dyDescent="0.25">
      <c r="A167" s="76" t="s">
        <v>633</v>
      </c>
      <c r="B167" s="53" t="s">
        <v>50</v>
      </c>
      <c r="C167" s="43" t="s">
        <v>20</v>
      </c>
      <c r="D167" s="53" t="s">
        <v>32</v>
      </c>
      <c r="E167" s="249" t="s">
        <v>217</v>
      </c>
      <c r="F167" s="250" t="s">
        <v>10</v>
      </c>
      <c r="G167" s="450">
        <v>13604</v>
      </c>
      <c r="H167" s="43" t="s">
        <v>16</v>
      </c>
      <c r="I167" s="488">
        <v>827331</v>
      </c>
    </row>
    <row r="168" spans="1:12" ht="18" customHeight="1" x14ac:dyDescent="0.25">
      <c r="A168" s="76" t="s">
        <v>919</v>
      </c>
      <c r="B168" s="53" t="s">
        <v>50</v>
      </c>
      <c r="C168" s="43" t="s">
        <v>20</v>
      </c>
      <c r="D168" s="53" t="s">
        <v>32</v>
      </c>
      <c r="E168" s="249" t="s">
        <v>217</v>
      </c>
      <c r="F168" s="250" t="s">
        <v>10</v>
      </c>
      <c r="G168" s="251" t="s">
        <v>720</v>
      </c>
      <c r="H168" s="43"/>
      <c r="I168" s="486">
        <f>SUM(I169)</f>
        <v>551554</v>
      </c>
    </row>
    <row r="169" spans="1:12" ht="33" customHeight="1" x14ac:dyDescent="0.25">
      <c r="A169" s="90" t="s">
        <v>633</v>
      </c>
      <c r="B169" s="53" t="s">
        <v>50</v>
      </c>
      <c r="C169" s="43" t="s">
        <v>20</v>
      </c>
      <c r="D169" s="53" t="s">
        <v>32</v>
      </c>
      <c r="E169" s="249" t="s">
        <v>217</v>
      </c>
      <c r="F169" s="250" t="s">
        <v>10</v>
      </c>
      <c r="G169" s="251" t="s">
        <v>720</v>
      </c>
      <c r="H169" s="43" t="s">
        <v>16</v>
      </c>
      <c r="I169" s="488">
        <v>551554</v>
      </c>
    </row>
    <row r="170" spans="1:12" ht="33.75" customHeight="1" x14ac:dyDescent="0.25">
      <c r="A170" s="76" t="s">
        <v>144</v>
      </c>
      <c r="B170" s="53" t="s">
        <v>50</v>
      </c>
      <c r="C170" s="43" t="s">
        <v>20</v>
      </c>
      <c r="D170" s="53" t="s">
        <v>32</v>
      </c>
      <c r="E170" s="249" t="s">
        <v>217</v>
      </c>
      <c r="F170" s="250" t="s">
        <v>10</v>
      </c>
      <c r="G170" s="251" t="s">
        <v>943</v>
      </c>
      <c r="H170" s="43"/>
      <c r="I170" s="486">
        <f>SUM(I171)</f>
        <v>24501</v>
      </c>
      <c r="J170" s="548"/>
      <c r="K170" s="453"/>
      <c r="L170" s="453"/>
    </row>
    <row r="171" spans="1:12" ht="33.75" customHeight="1" x14ac:dyDescent="0.25">
      <c r="A171" s="76" t="s">
        <v>186</v>
      </c>
      <c r="B171" s="53" t="s">
        <v>50</v>
      </c>
      <c r="C171" s="43" t="s">
        <v>20</v>
      </c>
      <c r="D171" s="53" t="s">
        <v>32</v>
      </c>
      <c r="E171" s="249" t="s">
        <v>217</v>
      </c>
      <c r="F171" s="250" t="s">
        <v>10</v>
      </c>
      <c r="G171" s="251" t="s">
        <v>943</v>
      </c>
      <c r="H171" s="43" t="s">
        <v>181</v>
      </c>
      <c r="I171" s="488">
        <v>24501</v>
      </c>
    </row>
    <row r="172" spans="1:12" ht="30" customHeight="1" x14ac:dyDescent="0.25">
      <c r="A172" s="76" t="s">
        <v>944</v>
      </c>
      <c r="B172" s="53" t="s">
        <v>50</v>
      </c>
      <c r="C172" s="43" t="s">
        <v>20</v>
      </c>
      <c r="D172" s="53" t="s">
        <v>32</v>
      </c>
      <c r="E172" s="249" t="s">
        <v>217</v>
      </c>
      <c r="F172" s="250" t="s">
        <v>10</v>
      </c>
      <c r="G172" s="251" t="s">
        <v>493</v>
      </c>
      <c r="H172" s="43"/>
      <c r="I172" s="486">
        <f>SUM(I173)</f>
        <v>3737292</v>
      </c>
    </row>
    <row r="173" spans="1:12" ht="19.5" customHeight="1" x14ac:dyDescent="0.25">
      <c r="A173" s="76" t="s">
        <v>21</v>
      </c>
      <c r="B173" s="53" t="s">
        <v>50</v>
      </c>
      <c r="C173" s="43" t="s">
        <v>20</v>
      </c>
      <c r="D173" s="53" t="s">
        <v>32</v>
      </c>
      <c r="E173" s="105" t="s">
        <v>217</v>
      </c>
      <c r="F173" s="295" t="s">
        <v>10</v>
      </c>
      <c r="G173" s="296" t="s">
        <v>493</v>
      </c>
      <c r="H173" s="43" t="s">
        <v>68</v>
      </c>
      <c r="I173" s="488">
        <v>3737292</v>
      </c>
    </row>
    <row r="174" spans="1:12" ht="47.25" x14ac:dyDescent="0.25">
      <c r="A174" s="76" t="s">
        <v>494</v>
      </c>
      <c r="B174" s="53" t="s">
        <v>50</v>
      </c>
      <c r="C174" s="43" t="s">
        <v>20</v>
      </c>
      <c r="D174" s="53" t="s">
        <v>32</v>
      </c>
      <c r="E174" s="249" t="s">
        <v>217</v>
      </c>
      <c r="F174" s="250" t="s">
        <v>10</v>
      </c>
      <c r="G174" s="251" t="s">
        <v>495</v>
      </c>
      <c r="H174" s="43"/>
      <c r="I174" s="486">
        <f>SUM(I175)</f>
        <v>1370130</v>
      </c>
    </row>
    <row r="175" spans="1:12" ht="18" customHeight="1" x14ac:dyDescent="0.25">
      <c r="A175" s="76" t="s">
        <v>21</v>
      </c>
      <c r="B175" s="53" t="s">
        <v>50</v>
      </c>
      <c r="C175" s="43" t="s">
        <v>20</v>
      </c>
      <c r="D175" s="53" t="s">
        <v>32</v>
      </c>
      <c r="E175" s="249" t="s">
        <v>217</v>
      </c>
      <c r="F175" s="250" t="s">
        <v>10</v>
      </c>
      <c r="G175" s="251" t="s">
        <v>495</v>
      </c>
      <c r="H175" s="43" t="s">
        <v>68</v>
      </c>
      <c r="I175" s="488">
        <v>1370130</v>
      </c>
    </row>
    <row r="176" spans="1:12" ht="78.75" x14ac:dyDescent="0.25">
      <c r="A176" s="76" t="s">
        <v>256</v>
      </c>
      <c r="B176" s="53" t="s">
        <v>50</v>
      </c>
      <c r="C176" s="43" t="s">
        <v>20</v>
      </c>
      <c r="D176" s="123" t="s">
        <v>32</v>
      </c>
      <c r="E176" s="249" t="s">
        <v>254</v>
      </c>
      <c r="F176" s="250" t="s">
        <v>451</v>
      </c>
      <c r="G176" s="251" t="s">
        <v>452</v>
      </c>
      <c r="H176" s="43"/>
      <c r="I176" s="486">
        <f>SUM(I177)</f>
        <v>607547</v>
      </c>
    </row>
    <row r="177" spans="1:9" ht="47.25" x14ac:dyDescent="0.25">
      <c r="A177" s="76" t="s">
        <v>496</v>
      </c>
      <c r="B177" s="53" t="s">
        <v>50</v>
      </c>
      <c r="C177" s="43" t="s">
        <v>20</v>
      </c>
      <c r="D177" s="123" t="s">
        <v>32</v>
      </c>
      <c r="E177" s="249" t="s">
        <v>254</v>
      </c>
      <c r="F177" s="250" t="s">
        <v>10</v>
      </c>
      <c r="G177" s="251" t="s">
        <v>452</v>
      </c>
      <c r="H177" s="43"/>
      <c r="I177" s="486">
        <f>SUM(I178+I180)</f>
        <v>607547</v>
      </c>
    </row>
    <row r="178" spans="1:9" ht="31.5" x14ac:dyDescent="0.25">
      <c r="A178" s="76" t="s">
        <v>255</v>
      </c>
      <c r="B178" s="53" t="s">
        <v>50</v>
      </c>
      <c r="C178" s="43" t="s">
        <v>20</v>
      </c>
      <c r="D178" s="123" t="s">
        <v>32</v>
      </c>
      <c r="E178" s="249" t="s">
        <v>254</v>
      </c>
      <c r="F178" s="250" t="s">
        <v>10</v>
      </c>
      <c r="G178" s="251" t="s">
        <v>497</v>
      </c>
      <c r="H178" s="43"/>
      <c r="I178" s="486">
        <f>SUM(I179)</f>
        <v>50880</v>
      </c>
    </row>
    <row r="179" spans="1:9" ht="31.5" customHeight="1" x14ac:dyDescent="0.25">
      <c r="A179" s="409" t="s">
        <v>633</v>
      </c>
      <c r="B179" s="312" t="s">
        <v>50</v>
      </c>
      <c r="C179" s="43" t="s">
        <v>20</v>
      </c>
      <c r="D179" s="123" t="s">
        <v>32</v>
      </c>
      <c r="E179" s="249" t="s">
        <v>254</v>
      </c>
      <c r="F179" s="250" t="s">
        <v>10</v>
      </c>
      <c r="G179" s="251" t="s">
        <v>497</v>
      </c>
      <c r="H179" s="43" t="s">
        <v>16</v>
      </c>
      <c r="I179" s="488">
        <v>50880</v>
      </c>
    </row>
    <row r="180" spans="1:9" ht="16.5" customHeight="1" x14ac:dyDescent="0.25">
      <c r="A180" s="7" t="s">
        <v>872</v>
      </c>
      <c r="B180" s="546" t="s">
        <v>50</v>
      </c>
      <c r="C180" s="43" t="s">
        <v>20</v>
      </c>
      <c r="D180" s="123" t="s">
        <v>32</v>
      </c>
      <c r="E180" s="249" t="s">
        <v>254</v>
      </c>
      <c r="F180" s="250" t="s">
        <v>10</v>
      </c>
      <c r="G180" s="251" t="s">
        <v>871</v>
      </c>
      <c r="H180" s="43"/>
      <c r="I180" s="486">
        <f>SUM(I181)</f>
        <v>556667</v>
      </c>
    </row>
    <row r="181" spans="1:9" ht="31.5" customHeight="1" x14ac:dyDescent="0.25">
      <c r="A181" s="7" t="s">
        <v>633</v>
      </c>
      <c r="B181" s="312" t="s">
        <v>50</v>
      </c>
      <c r="C181" s="43" t="s">
        <v>20</v>
      </c>
      <c r="D181" s="123" t="s">
        <v>32</v>
      </c>
      <c r="E181" s="249" t="s">
        <v>254</v>
      </c>
      <c r="F181" s="250" t="s">
        <v>10</v>
      </c>
      <c r="G181" s="251" t="s">
        <v>871</v>
      </c>
      <c r="H181" s="43" t="s">
        <v>16</v>
      </c>
      <c r="I181" s="488">
        <v>556667</v>
      </c>
    </row>
    <row r="182" spans="1:9" ht="31.5" customHeight="1" x14ac:dyDescent="0.25">
      <c r="A182" s="117" t="s">
        <v>184</v>
      </c>
      <c r="B182" s="31" t="s">
        <v>50</v>
      </c>
      <c r="C182" s="27" t="s">
        <v>20</v>
      </c>
      <c r="D182" s="122" t="s">
        <v>32</v>
      </c>
      <c r="E182" s="252" t="s">
        <v>222</v>
      </c>
      <c r="F182" s="253" t="s">
        <v>451</v>
      </c>
      <c r="G182" s="254" t="s">
        <v>452</v>
      </c>
      <c r="H182" s="27"/>
      <c r="I182" s="485">
        <f>SUM(I183)</f>
        <v>13443199</v>
      </c>
    </row>
    <row r="183" spans="1:9" ht="65.25" customHeight="1" x14ac:dyDescent="0.25">
      <c r="A183" s="7" t="s">
        <v>185</v>
      </c>
      <c r="B183" s="6" t="s">
        <v>50</v>
      </c>
      <c r="C183" s="43" t="s">
        <v>20</v>
      </c>
      <c r="D183" s="123" t="s">
        <v>32</v>
      </c>
      <c r="E183" s="255" t="s">
        <v>223</v>
      </c>
      <c r="F183" s="256" t="s">
        <v>451</v>
      </c>
      <c r="G183" s="257" t="s">
        <v>452</v>
      </c>
      <c r="H183" s="43"/>
      <c r="I183" s="486">
        <f>SUM(I184)</f>
        <v>13443199</v>
      </c>
    </row>
    <row r="184" spans="1:9" ht="49.5" customHeight="1" x14ac:dyDescent="0.25">
      <c r="A184" s="7" t="s">
        <v>511</v>
      </c>
      <c r="B184" s="6" t="s">
        <v>50</v>
      </c>
      <c r="C184" s="43" t="s">
        <v>20</v>
      </c>
      <c r="D184" s="123" t="s">
        <v>32</v>
      </c>
      <c r="E184" s="255" t="s">
        <v>223</v>
      </c>
      <c r="F184" s="256" t="s">
        <v>12</v>
      </c>
      <c r="G184" s="257" t="s">
        <v>452</v>
      </c>
      <c r="H184" s="43"/>
      <c r="I184" s="486">
        <f>SUM(I185+I187)</f>
        <v>13443199</v>
      </c>
    </row>
    <row r="185" spans="1:9" ht="18" customHeight="1" x14ac:dyDescent="0.25">
      <c r="A185" s="7" t="s">
        <v>868</v>
      </c>
      <c r="B185" s="6" t="s">
        <v>50</v>
      </c>
      <c r="C185" s="43" t="s">
        <v>20</v>
      </c>
      <c r="D185" s="123" t="s">
        <v>32</v>
      </c>
      <c r="E185" s="255" t="s">
        <v>223</v>
      </c>
      <c r="F185" s="256" t="s">
        <v>12</v>
      </c>
      <c r="G185" s="257" t="s">
        <v>766</v>
      </c>
      <c r="H185" s="43"/>
      <c r="I185" s="486">
        <f>SUM(I186)</f>
        <v>13443199</v>
      </c>
    </row>
    <row r="186" spans="1:9" ht="31.5" customHeight="1" x14ac:dyDescent="0.25">
      <c r="A186" s="7" t="s">
        <v>186</v>
      </c>
      <c r="B186" s="6" t="s">
        <v>50</v>
      </c>
      <c r="C186" s="43" t="s">
        <v>20</v>
      </c>
      <c r="D186" s="123" t="s">
        <v>32</v>
      </c>
      <c r="E186" s="255" t="s">
        <v>223</v>
      </c>
      <c r="F186" s="256" t="s">
        <v>12</v>
      </c>
      <c r="G186" s="257" t="s">
        <v>766</v>
      </c>
      <c r="H186" s="43" t="s">
        <v>181</v>
      </c>
      <c r="I186" s="488">
        <v>13443199</v>
      </c>
    </row>
    <row r="187" spans="1:9" ht="18" hidden="1" customHeight="1" x14ac:dyDescent="0.25">
      <c r="A187" s="7" t="s">
        <v>722</v>
      </c>
      <c r="B187" s="6" t="s">
        <v>50</v>
      </c>
      <c r="C187" s="43" t="s">
        <v>20</v>
      </c>
      <c r="D187" s="123" t="s">
        <v>32</v>
      </c>
      <c r="E187" s="255" t="s">
        <v>223</v>
      </c>
      <c r="F187" s="256" t="s">
        <v>12</v>
      </c>
      <c r="G187" s="257" t="s">
        <v>776</v>
      </c>
      <c r="H187" s="43"/>
      <c r="I187" s="486">
        <f>SUM(I188)</f>
        <v>0</v>
      </c>
    </row>
    <row r="188" spans="1:9" ht="31.5" hidden="1" customHeight="1" x14ac:dyDescent="0.25">
      <c r="A188" s="7" t="s">
        <v>186</v>
      </c>
      <c r="B188" s="6" t="s">
        <v>50</v>
      </c>
      <c r="C188" s="43" t="s">
        <v>20</v>
      </c>
      <c r="D188" s="123" t="s">
        <v>32</v>
      </c>
      <c r="E188" s="255" t="s">
        <v>223</v>
      </c>
      <c r="F188" s="256" t="s">
        <v>12</v>
      </c>
      <c r="G188" s="257" t="s">
        <v>776</v>
      </c>
      <c r="H188" s="43" t="s">
        <v>181</v>
      </c>
      <c r="I188" s="488"/>
    </row>
    <row r="189" spans="1:9" ht="15.75" x14ac:dyDescent="0.25">
      <c r="A189" s="99" t="s">
        <v>26</v>
      </c>
      <c r="B189" s="25" t="s">
        <v>50</v>
      </c>
      <c r="C189" s="21" t="s">
        <v>20</v>
      </c>
      <c r="D189" s="25">
        <v>12</v>
      </c>
      <c r="E189" s="100"/>
      <c r="F189" s="319"/>
      <c r="G189" s="320"/>
      <c r="H189" s="21"/>
      <c r="I189" s="484">
        <f>SUM(I190,I195,I200,I211)</f>
        <v>770354</v>
      </c>
    </row>
    <row r="190" spans="1:9" ht="47.25" x14ac:dyDescent="0.25">
      <c r="A190" s="26" t="s">
        <v>134</v>
      </c>
      <c r="B190" s="29" t="s">
        <v>50</v>
      </c>
      <c r="C190" s="27" t="s">
        <v>20</v>
      </c>
      <c r="D190" s="29">
        <v>12</v>
      </c>
      <c r="E190" s="246" t="s">
        <v>477</v>
      </c>
      <c r="F190" s="247" t="s">
        <v>451</v>
      </c>
      <c r="G190" s="248" t="s">
        <v>452</v>
      </c>
      <c r="H190" s="27"/>
      <c r="I190" s="485">
        <f>SUM(I191)</f>
        <v>325000</v>
      </c>
    </row>
    <row r="191" spans="1:9" ht="66.75" customHeight="1" x14ac:dyDescent="0.25">
      <c r="A191" s="54" t="s">
        <v>135</v>
      </c>
      <c r="B191" s="53" t="s">
        <v>50</v>
      </c>
      <c r="C191" s="2" t="s">
        <v>20</v>
      </c>
      <c r="D191" s="400">
        <v>12</v>
      </c>
      <c r="E191" s="261" t="s">
        <v>207</v>
      </c>
      <c r="F191" s="262" t="s">
        <v>451</v>
      </c>
      <c r="G191" s="263" t="s">
        <v>452</v>
      </c>
      <c r="H191" s="2"/>
      <c r="I191" s="486">
        <f>SUM(I192)</f>
        <v>325000</v>
      </c>
    </row>
    <row r="192" spans="1:9" ht="47.25" x14ac:dyDescent="0.25">
      <c r="A192" s="54" t="s">
        <v>478</v>
      </c>
      <c r="B192" s="53" t="s">
        <v>50</v>
      </c>
      <c r="C192" s="2" t="s">
        <v>20</v>
      </c>
      <c r="D192" s="400">
        <v>12</v>
      </c>
      <c r="E192" s="261" t="s">
        <v>207</v>
      </c>
      <c r="F192" s="262" t="s">
        <v>10</v>
      </c>
      <c r="G192" s="263" t="s">
        <v>452</v>
      </c>
      <c r="H192" s="2"/>
      <c r="I192" s="486">
        <f>SUM(I193)</f>
        <v>325000</v>
      </c>
    </row>
    <row r="193" spans="1:9" ht="16.5" customHeight="1" x14ac:dyDescent="0.25">
      <c r="A193" s="85" t="s">
        <v>480</v>
      </c>
      <c r="B193" s="400" t="s">
        <v>50</v>
      </c>
      <c r="C193" s="2" t="s">
        <v>20</v>
      </c>
      <c r="D193" s="400">
        <v>12</v>
      </c>
      <c r="E193" s="261" t="s">
        <v>207</v>
      </c>
      <c r="F193" s="262" t="s">
        <v>10</v>
      </c>
      <c r="G193" s="263" t="s">
        <v>479</v>
      </c>
      <c r="H193" s="2"/>
      <c r="I193" s="486">
        <f>SUM(I194)</f>
        <v>325000</v>
      </c>
    </row>
    <row r="194" spans="1:9" ht="33" customHeight="1" x14ac:dyDescent="0.25">
      <c r="A194" s="90" t="s">
        <v>633</v>
      </c>
      <c r="B194" s="312" t="s">
        <v>50</v>
      </c>
      <c r="C194" s="2" t="s">
        <v>20</v>
      </c>
      <c r="D194" s="400">
        <v>12</v>
      </c>
      <c r="E194" s="261" t="s">
        <v>207</v>
      </c>
      <c r="F194" s="262" t="s">
        <v>10</v>
      </c>
      <c r="G194" s="263" t="s">
        <v>479</v>
      </c>
      <c r="H194" s="2" t="s">
        <v>16</v>
      </c>
      <c r="I194" s="487">
        <v>325000</v>
      </c>
    </row>
    <row r="195" spans="1:9" ht="47.25" hidden="1" x14ac:dyDescent="0.25">
      <c r="A195" s="26" t="s">
        <v>147</v>
      </c>
      <c r="B195" s="29" t="s">
        <v>50</v>
      </c>
      <c r="C195" s="27" t="s">
        <v>20</v>
      </c>
      <c r="D195" s="29">
        <v>12</v>
      </c>
      <c r="E195" s="246" t="s">
        <v>498</v>
      </c>
      <c r="F195" s="247" t="s">
        <v>451</v>
      </c>
      <c r="G195" s="248" t="s">
        <v>452</v>
      </c>
      <c r="H195" s="27"/>
      <c r="I195" s="485">
        <f>SUM(I196)</f>
        <v>0</v>
      </c>
    </row>
    <row r="196" spans="1:9" ht="63" hidden="1" x14ac:dyDescent="0.25">
      <c r="A196" s="297" t="s">
        <v>148</v>
      </c>
      <c r="B196" s="321" t="s">
        <v>50</v>
      </c>
      <c r="C196" s="5" t="s">
        <v>20</v>
      </c>
      <c r="D196" s="426">
        <v>12</v>
      </c>
      <c r="E196" s="261" t="s">
        <v>218</v>
      </c>
      <c r="F196" s="262" t="s">
        <v>451</v>
      </c>
      <c r="G196" s="263" t="s">
        <v>452</v>
      </c>
      <c r="H196" s="2"/>
      <c r="I196" s="486">
        <f>SUM(I197)</f>
        <v>0</v>
      </c>
    </row>
    <row r="197" spans="1:9" ht="35.25" hidden="1" customHeight="1" x14ac:dyDescent="0.25">
      <c r="A197" s="91" t="s">
        <v>499</v>
      </c>
      <c r="B197" s="6" t="s">
        <v>50</v>
      </c>
      <c r="C197" s="5" t="s">
        <v>20</v>
      </c>
      <c r="D197" s="426">
        <v>12</v>
      </c>
      <c r="E197" s="261" t="s">
        <v>218</v>
      </c>
      <c r="F197" s="262" t="s">
        <v>10</v>
      </c>
      <c r="G197" s="263" t="s">
        <v>452</v>
      </c>
      <c r="H197" s="294"/>
      <c r="I197" s="486">
        <f>SUM(I198)</f>
        <v>0</v>
      </c>
    </row>
    <row r="198" spans="1:9" ht="15.75" hidden="1" customHeight="1" x14ac:dyDescent="0.25">
      <c r="A198" s="61" t="s">
        <v>105</v>
      </c>
      <c r="B198" s="400" t="s">
        <v>50</v>
      </c>
      <c r="C198" s="5" t="s">
        <v>20</v>
      </c>
      <c r="D198" s="426">
        <v>12</v>
      </c>
      <c r="E198" s="261" t="s">
        <v>218</v>
      </c>
      <c r="F198" s="262" t="s">
        <v>10</v>
      </c>
      <c r="G198" s="263" t="s">
        <v>500</v>
      </c>
      <c r="H198" s="59"/>
      <c r="I198" s="486">
        <f>SUM(I199)</f>
        <v>0</v>
      </c>
    </row>
    <row r="199" spans="1:9" ht="30" hidden="1" customHeight="1" x14ac:dyDescent="0.25">
      <c r="A199" s="113" t="s">
        <v>633</v>
      </c>
      <c r="B199" s="6" t="s">
        <v>50</v>
      </c>
      <c r="C199" s="5" t="s">
        <v>20</v>
      </c>
      <c r="D199" s="426">
        <v>12</v>
      </c>
      <c r="E199" s="261" t="s">
        <v>218</v>
      </c>
      <c r="F199" s="262" t="s">
        <v>10</v>
      </c>
      <c r="G199" s="263" t="s">
        <v>500</v>
      </c>
      <c r="H199" s="59" t="s">
        <v>16</v>
      </c>
      <c r="I199" s="488"/>
    </row>
    <row r="200" spans="1:9" ht="52.5" customHeight="1" x14ac:dyDescent="0.25">
      <c r="A200" s="75" t="s">
        <v>193</v>
      </c>
      <c r="B200" s="29" t="s">
        <v>50</v>
      </c>
      <c r="C200" s="27" t="s">
        <v>20</v>
      </c>
      <c r="D200" s="29">
        <v>12</v>
      </c>
      <c r="E200" s="246" t="s">
        <v>704</v>
      </c>
      <c r="F200" s="247" t="s">
        <v>451</v>
      </c>
      <c r="G200" s="248" t="s">
        <v>452</v>
      </c>
      <c r="H200" s="27"/>
      <c r="I200" s="485">
        <f>SUM(I201)</f>
        <v>435354</v>
      </c>
    </row>
    <row r="201" spans="1:9" ht="80.25" customHeight="1" x14ac:dyDescent="0.25">
      <c r="A201" s="76" t="s">
        <v>194</v>
      </c>
      <c r="B201" s="53" t="s">
        <v>50</v>
      </c>
      <c r="C201" s="43" t="s">
        <v>20</v>
      </c>
      <c r="D201" s="53">
        <v>12</v>
      </c>
      <c r="E201" s="249" t="s">
        <v>224</v>
      </c>
      <c r="F201" s="250" t="s">
        <v>451</v>
      </c>
      <c r="G201" s="251" t="s">
        <v>452</v>
      </c>
      <c r="H201" s="43"/>
      <c r="I201" s="486">
        <f>SUM(I202)</f>
        <v>435354</v>
      </c>
    </row>
    <row r="202" spans="1:9" ht="33" customHeight="1" x14ac:dyDescent="0.25">
      <c r="A202" s="76" t="s">
        <v>514</v>
      </c>
      <c r="B202" s="53" t="s">
        <v>50</v>
      </c>
      <c r="C202" s="43" t="s">
        <v>20</v>
      </c>
      <c r="D202" s="53">
        <v>12</v>
      </c>
      <c r="E202" s="249" t="s">
        <v>224</v>
      </c>
      <c r="F202" s="250" t="s">
        <v>10</v>
      </c>
      <c r="G202" s="251" t="s">
        <v>452</v>
      </c>
      <c r="H202" s="43"/>
      <c r="I202" s="486">
        <f>SUM(I203+I206+I209)</f>
        <v>435354</v>
      </c>
    </row>
    <row r="203" spans="1:9" ht="49.5" customHeight="1" x14ac:dyDescent="0.25">
      <c r="A203" s="76" t="s">
        <v>723</v>
      </c>
      <c r="B203" s="53" t="s">
        <v>50</v>
      </c>
      <c r="C203" s="43" t="s">
        <v>20</v>
      </c>
      <c r="D203" s="53">
        <v>12</v>
      </c>
      <c r="E203" s="249" t="s">
        <v>224</v>
      </c>
      <c r="F203" s="250" t="s">
        <v>10</v>
      </c>
      <c r="G203" s="450">
        <v>13600</v>
      </c>
      <c r="H203" s="43"/>
      <c r="I203" s="486">
        <f>SUM(I204:I205)</f>
        <v>290747</v>
      </c>
    </row>
    <row r="204" spans="1:9" ht="33" customHeight="1" x14ac:dyDescent="0.25">
      <c r="A204" s="113" t="s">
        <v>633</v>
      </c>
      <c r="B204" s="53" t="s">
        <v>50</v>
      </c>
      <c r="C204" s="43" t="s">
        <v>20</v>
      </c>
      <c r="D204" s="53">
        <v>12</v>
      </c>
      <c r="E204" s="249" t="s">
        <v>224</v>
      </c>
      <c r="F204" s="250" t="s">
        <v>10</v>
      </c>
      <c r="G204" s="450">
        <v>13600</v>
      </c>
      <c r="H204" s="43" t="s">
        <v>16</v>
      </c>
      <c r="I204" s="488">
        <v>48082</v>
      </c>
    </row>
    <row r="205" spans="1:9" ht="17.25" customHeight="1" x14ac:dyDescent="0.25">
      <c r="A205" s="76" t="s">
        <v>21</v>
      </c>
      <c r="B205" s="53" t="s">
        <v>50</v>
      </c>
      <c r="C205" s="43" t="s">
        <v>20</v>
      </c>
      <c r="D205" s="53">
        <v>12</v>
      </c>
      <c r="E205" s="249" t="s">
        <v>224</v>
      </c>
      <c r="F205" s="250" t="s">
        <v>10</v>
      </c>
      <c r="G205" s="450">
        <v>13600</v>
      </c>
      <c r="H205" s="43" t="s">
        <v>68</v>
      </c>
      <c r="I205" s="488">
        <v>242665</v>
      </c>
    </row>
    <row r="206" spans="1:9" ht="33.75" customHeight="1" x14ac:dyDescent="0.25">
      <c r="A206" s="76" t="s">
        <v>724</v>
      </c>
      <c r="B206" s="53" t="s">
        <v>50</v>
      </c>
      <c r="C206" s="43" t="s">
        <v>20</v>
      </c>
      <c r="D206" s="53">
        <v>12</v>
      </c>
      <c r="E206" s="249" t="s">
        <v>224</v>
      </c>
      <c r="F206" s="250" t="s">
        <v>10</v>
      </c>
      <c r="G206" s="251" t="s">
        <v>725</v>
      </c>
      <c r="H206" s="43"/>
      <c r="I206" s="486">
        <f>SUM(I207:I208)</f>
        <v>124607</v>
      </c>
    </row>
    <row r="207" spans="1:9" ht="33.75" customHeight="1" x14ac:dyDescent="0.25">
      <c r="A207" s="113" t="s">
        <v>633</v>
      </c>
      <c r="B207" s="53" t="s">
        <v>50</v>
      </c>
      <c r="C207" s="43" t="s">
        <v>20</v>
      </c>
      <c r="D207" s="53">
        <v>12</v>
      </c>
      <c r="E207" s="249" t="s">
        <v>224</v>
      </c>
      <c r="F207" s="250" t="s">
        <v>10</v>
      </c>
      <c r="G207" s="251" t="s">
        <v>725</v>
      </c>
      <c r="H207" s="43" t="s">
        <v>16</v>
      </c>
      <c r="I207" s="488">
        <v>20606</v>
      </c>
    </row>
    <row r="208" spans="1:9" ht="18" customHeight="1" x14ac:dyDescent="0.25">
      <c r="A208" s="113" t="s">
        <v>21</v>
      </c>
      <c r="B208" s="53" t="s">
        <v>50</v>
      </c>
      <c r="C208" s="43" t="s">
        <v>20</v>
      </c>
      <c r="D208" s="53">
        <v>12</v>
      </c>
      <c r="E208" s="249" t="s">
        <v>224</v>
      </c>
      <c r="F208" s="250" t="s">
        <v>10</v>
      </c>
      <c r="G208" s="251" t="s">
        <v>725</v>
      </c>
      <c r="H208" s="43" t="s">
        <v>68</v>
      </c>
      <c r="I208" s="488">
        <v>104001</v>
      </c>
    </row>
    <row r="209" spans="1:9" s="550" customFormat="1" ht="50.25" customHeight="1" x14ac:dyDescent="0.25">
      <c r="A209" s="76" t="s">
        <v>706</v>
      </c>
      <c r="B209" s="53" t="s">
        <v>50</v>
      </c>
      <c r="C209" s="43" t="s">
        <v>20</v>
      </c>
      <c r="D209" s="53">
        <v>12</v>
      </c>
      <c r="E209" s="249" t="s">
        <v>224</v>
      </c>
      <c r="F209" s="250" t="s">
        <v>10</v>
      </c>
      <c r="G209" s="251" t="s">
        <v>705</v>
      </c>
      <c r="H209" s="43"/>
      <c r="I209" s="486">
        <f>SUM(I210)</f>
        <v>20000</v>
      </c>
    </row>
    <row r="210" spans="1:9" s="550" customFormat="1" ht="18" customHeight="1" x14ac:dyDescent="0.25">
      <c r="A210" s="76" t="s">
        <v>21</v>
      </c>
      <c r="B210" s="53" t="s">
        <v>50</v>
      </c>
      <c r="C210" s="43" t="s">
        <v>20</v>
      </c>
      <c r="D210" s="53">
        <v>12</v>
      </c>
      <c r="E210" s="249" t="s">
        <v>224</v>
      </c>
      <c r="F210" s="250" t="s">
        <v>10</v>
      </c>
      <c r="G210" s="251" t="s">
        <v>705</v>
      </c>
      <c r="H210" s="43" t="s">
        <v>68</v>
      </c>
      <c r="I210" s="488">
        <v>20000</v>
      </c>
    </row>
    <row r="211" spans="1:9" ht="31.5" x14ac:dyDescent="0.25">
      <c r="A211" s="65" t="s">
        <v>145</v>
      </c>
      <c r="B211" s="32" t="s">
        <v>50</v>
      </c>
      <c r="C211" s="28" t="s">
        <v>20</v>
      </c>
      <c r="D211" s="28" t="s">
        <v>77</v>
      </c>
      <c r="E211" s="240" t="s">
        <v>219</v>
      </c>
      <c r="F211" s="241" t="s">
        <v>451</v>
      </c>
      <c r="G211" s="242" t="s">
        <v>452</v>
      </c>
      <c r="H211" s="27"/>
      <c r="I211" s="485">
        <f>SUM(I212)</f>
        <v>10000</v>
      </c>
    </row>
    <row r="212" spans="1:9" ht="46.5" customHeight="1" x14ac:dyDescent="0.25">
      <c r="A212" s="85" t="s">
        <v>146</v>
      </c>
      <c r="B212" s="426" t="s">
        <v>50</v>
      </c>
      <c r="C212" s="5" t="s">
        <v>20</v>
      </c>
      <c r="D212" s="426">
        <v>12</v>
      </c>
      <c r="E212" s="261" t="s">
        <v>220</v>
      </c>
      <c r="F212" s="262" t="s">
        <v>451</v>
      </c>
      <c r="G212" s="263" t="s">
        <v>452</v>
      </c>
      <c r="H212" s="294"/>
      <c r="I212" s="486">
        <f>SUM(I213)</f>
        <v>10000</v>
      </c>
    </row>
    <row r="213" spans="1:9" ht="63" x14ac:dyDescent="0.25">
      <c r="A213" s="85" t="s">
        <v>501</v>
      </c>
      <c r="B213" s="426" t="s">
        <v>50</v>
      </c>
      <c r="C213" s="5" t="s">
        <v>20</v>
      </c>
      <c r="D213" s="426">
        <v>12</v>
      </c>
      <c r="E213" s="261" t="s">
        <v>220</v>
      </c>
      <c r="F213" s="262" t="s">
        <v>10</v>
      </c>
      <c r="G213" s="263" t="s">
        <v>452</v>
      </c>
      <c r="H213" s="294"/>
      <c r="I213" s="486">
        <f>SUM(I214+I216)</f>
        <v>10000</v>
      </c>
    </row>
    <row r="214" spans="1:9" ht="31.5" x14ac:dyDescent="0.25">
      <c r="A214" s="3" t="s">
        <v>503</v>
      </c>
      <c r="B214" s="426" t="s">
        <v>50</v>
      </c>
      <c r="C214" s="5" t="s">
        <v>20</v>
      </c>
      <c r="D214" s="426">
        <v>12</v>
      </c>
      <c r="E214" s="261" t="s">
        <v>220</v>
      </c>
      <c r="F214" s="262" t="s">
        <v>10</v>
      </c>
      <c r="G214" s="263" t="s">
        <v>502</v>
      </c>
      <c r="H214" s="294"/>
      <c r="I214" s="486">
        <f>SUM(I215)</f>
        <v>10000</v>
      </c>
    </row>
    <row r="215" spans="1:9" ht="16.5" customHeight="1" x14ac:dyDescent="0.25">
      <c r="A215" s="85" t="s">
        <v>18</v>
      </c>
      <c r="B215" s="426" t="s">
        <v>50</v>
      </c>
      <c r="C215" s="5" t="s">
        <v>20</v>
      </c>
      <c r="D215" s="426">
        <v>12</v>
      </c>
      <c r="E215" s="261" t="s">
        <v>220</v>
      </c>
      <c r="F215" s="262" t="s">
        <v>10</v>
      </c>
      <c r="G215" s="263" t="s">
        <v>502</v>
      </c>
      <c r="H215" s="294" t="s">
        <v>17</v>
      </c>
      <c r="I215" s="488">
        <v>10000</v>
      </c>
    </row>
    <row r="216" spans="1:9" ht="32.25" hidden="1" customHeight="1" x14ac:dyDescent="0.25">
      <c r="A216" s="424" t="s">
        <v>673</v>
      </c>
      <c r="B216" s="426" t="s">
        <v>50</v>
      </c>
      <c r="C216" s="5" t="s">
        <v>20</v>
      </c>
      <c r="D216" s="426">
        <v>12</v>
      </c>
      <c r="E216" s="261" t="s">
        <v>220</v>
      </c>
      <c r="F216" s="262" t="s">
        <v>10</v>
      </c>
      <c r="G216" s="263" t="s">
        <v>672</v>
      </c>
      <c r="H216" s="294"/>
      <c r="I216" s="486">
        <f>SUM(I217)</f>
        <v>0</v>
      </c>
    </row>
    <row r="217" spans="1:9" ht="16.5" hidden="1" customHeight="1" x14ac:dyDescent="0.25">
      <c r="A217" s="85" t="s">
        <v>18</v>
      </c>
      <c r="B217" s="426" t="s">
        <v>50</v>
      </c>
      <c r="C217" s="5" t="s">
        <v>20</v>
      </c>
      <c r="D217" s="426">
        <v>12</v>
      </c>
      <c r="E217" s="261" t="s">
        <v>220</v>
      </c>
      <c r="F217" s="262" t="s">
        <v>10</v>
      </c>
      <c r="G217" s="263" t="s">
        <v>672</v>
      </c>
      <c r="H217" s="294" t="s">
        <v>17</v>
      </c>
      <c r="I217" s="488"/>
    </row>
    <row r="218" spans="1:9" ht="15.75" x14ac:dyDescent="0.25">
      <c r="A218" s="16" t="s">
        <v>149</v>
      </c>
      <c r="B218" s="19" t="s">
        <v>50</v>
      </c>
      <c r="C218" s="17" t="s">
        <v>106</v>
      </c>
      <c r="D218" s="19"/>
      <c r="E218" s="316"/>
      <c r="F218" s="317"/>
      <c r="G218" s="318"/>
      <c r="H218" s="303"/>
      <c r="I218" s="483">
        <f>SUM(I219+I227+I257)</f>
        <v>946192</v>
      </c>
    </row>
    <row r="219" spans="1:9" s="9" customFormat="1" ht="15.75" x14ac:dyDescent="0.25">
      <c r="A219" s="20" t="s">
        <v>249</v>
      </c>
      <c r="B219" s="314" t="s">
        <v>50</v>
      </c>
      <c r="C219" s="24" t="s">
        <v>106</v>
      </c>
      <c r="D219" s="304" t="s">
        <v>10</v>
      </c>
      <c r="E219" s="291"/>
      <c r="F219" s="292"/>
      <c r="G219" s="293"/>
      <c r="H219" s="23"/>
      <c r="I219" s="484">
        <f>SUM(I220)</f>
        <v>35562</v>
      </c>
    </row>
    <row r="220" spans="1:9" ht="47.25" x14ac:dyDescent="0.25">
      <c r="A220" s="26" t="s">
        <v>193</v>
      </c>
      <c r="B220" s="32" t="s">
        <v>50</v>
      </c>
      <c r="C220" s="28" t="s">
        <v>106</v>
      </c>
      <c r="D220" s="125" t="s">
        <v>10</v>
      </c>
      <c r="E220" s="246" t="s">
        <v>504</v>
      </c>
      <c r="F220" s="247" t="s">
        <v>451</v>
      </c>
      <c r="G220" s="248" t="s">
        <v>452</v>
      </c>
      <c r="H220" s="30"/>
      <c r="I220" s="485">
        <f>SUM(I221)</f>
        <v>35562</v>
      </c>
    </row>
    <row r="221" spans="1:9" ht="78.75" x14ac:dyDescent="0.25">
      <c r="A221" s="3" t="s">
        <v>251</v>
      </c>
      <c r="B221" s="426" t="s">
        <v>50</v>
      </c>
      <c r="C221" s="5" t="s">
        <v>106</v>
      </c>
      <c r="D221" s="124" t="s">
        <v>10</v>
      </c>
      <c r="E221" s="261" t="s">
        <v>250</v>
      </c>
      <c r="F221" s="262" t="s">
        <v>451</v>
      </c>
      <c r="G221" s="263" t="s">
        <v>452</v>
      </c>
      <c r="H221" s="59"/>
      <c r="I221" s="486">
        <f>SUM(I222)</f>
        <v>35562</v>
      </c>
    </row>
    <row r="222" spans="1:9" ht="47.25" x14ac:dyDescent="0.25">
      <c r="A222" s="61" t="s">
        <v>645</v>
      </c>
      <c r="B222" s="124" t="s">
        <v>50</v>
      </c>
      <c r="C222" s="5" t="s">
        <v>106</v>
      </c>
      <c r="D222" s="124" t="s">
        <v>10</v>
      </c>
      <c r="E222" s="261" t="s">
        <v>250</v>
      </c>
      <c r="F222" s="262" t="s">
        <v>10</v>
      </c>
      <c r="G222" s="263" t="s">
        <v>452</v>
      </c>
      <c r="H222" s="59"/>
      <c r="I222" s="486">
        <f>SUM(I223+I225)</f>
        <v>35562</v>
      </c>
    </row>
    <row r="223" spans="1:9" ht="32.25" hidden="1" customHeight="1" x14ac:dyDescent="0.25">
      <c r="A223" s="108" t="s">
        <v>257</v>
      </c>
      <c r="B223" s="53" t="s">
        <v>50</v>
      </c>
      <c r="C223" s="5" t="s">
        <v>106</v>
      </c>
      <c r="D223" s="124" t="s">
        <v>10</v>
      </c>
      <c r="E223" s="261" t="s">
        <v>250</v>
      </c>
      <c r="F223" s="262" t="s">
        <v>10</v>
      </c>
      <c r="G223" s="263" t="s">
        <v>506</v>
      </c>
      <c r="H223" s="59"/>
      <c r="I223" s="486">
        <f>SUM(I224)</f>
        <v>0</v>
      </c>
    </row>
    <row r="224" spans="1:9" ht="30.75" hidden="1" customHeight="1" x14ac:dyDescent="0.25">
      <c r="A224" s="113" t="s">
        <v>633</v>
      </c>
      <c r="B224" s="6" t="s">
        <v>50</v>
      </c>
      <c r="C224" s="5" t="s">
        <v>106</v>
      </c>
      <c r="D224" s="124" t="s">
        <v>10</v>
      </c>
      <c r="E224" s="261" t="s">
        <v>250</v>
      </c>
      <c r="F224" s="262" t="s">
        <v>10</v>
      </c>
      <c r="G224" s="263" t="s">
        <v>506</v>
      </c>
      <c r="H224" s="59" t="s">
        <v>16</v>
      </c>
      <c r="I224" s="488"/>
    </row>
    <row r="225" spans="1:9" ht="33" customHeight="1" x14ac:dyDescent="0.25">
      <c r="A225" s="108" t="s">
        <v>507</v>
      </c>
      <c r="B225" s="331" t="s">
        <v>50</v>
      </c>
      <c r="C225" s="5" t="s">
        <v>106</v>
      </c>
      <c r="D225" s="124" t="s">
        <v>10</v>
      </c>
      <c r="E225" s="261" t="s">
        <v>250</v>
      </c>
      <c r="F225" s="262" t="s">
        <v>10</v>
      </c>
      <c r="G225" s="263" t="s">
        <v>508</v>
      </c>
      <c r="H225" s="59"/>
      <c r="I225" s="486">
        <f>SUM(I226)</f>
        <v>35562</v>
      </c>
    </row>
    <row r="226" spans="1:9" ht="17.25" customHeight="1" x14ac:dyDescent="0.25">
      <c r="A226" s="76" t="s">
        <v>21</v>
      </c>
      <c r="B226" s="329" t="s">
        <v>50</v>
      </c>
      <c r="C226" s="5" t="s">
        <v>106</v>
      </c>
      <c r="D226" s="124" t="s">
        <v>10</v>
      </c>
      <c r="E226" s="261" t="s">
        <v>250</v>
      </c>
      <c r="F226" s="262" t="s">
        <v>10</v>
      </c>
      <c r="G226" s="263" t="s">
        <v>508</v>
      </c>
      <c r="H226" s="59" t="s">
        <v>68</v>
      </c>
      <c r="I226" s="488">
        <v>35562</v>
      </c>
    </row>
    <row r="227" spans="1:9" ht="15.75" x14ac:dyDescent="0.25">
      <c r="A227" s="20" t="s">
        <v>150</v>
      </c>
      <c r="B227" s="314" t="s">
        <v>50</v>
      </c>
      <c r="C227" s="24" t="s">
        <v>106</v>
      </c>
      <c r="D227" s="21" t="s">
        <v>12</v>
      </c>
      <c r="E227" s="291"/>
      <c r="F227" s="292"/>
      <c r="G227" s="293"/>
      <c r="H227" s="23"/>
      <c r="I227" s="484">
        <f>SUM(I228+I241+I246)</f>
        <v>910630</v>
      </c>
    </row>
    <row r="228" spans="1:9" ht="36" hidden="1" customHeight="1" x14ac:dyDescent="0.25">
      <c r="A228" s="26" t="s">
        <v>182</v>
      </c>
      <c r="B228" s="32" t="s">
        <v>50</v>
      </c>
      <c r="C228" s="28" t="s">
        <v>106</v>
      </c>
      <c r="D228" s="32" t="s">
        <v>12</v>
      </c>
      <c r="E228" s="246" t="s">
        <v>509</v>
      </c>
      <c r="F228" s="247" t="s">
        <v>451</v>
      </c>
      <c r="G228" s="248" t="s">
        <v>452</v>
      </c>
      <c r="H228" s="30"/>
      <c r="I228" s="485">
        <f>SUM(I229)</f>
        <v>0</v>
      </c>
    </row>
    <row r="229" spans="1:9" ht="47.25" hidden="1" x14ac:dyDescent="0.25">
      <c r="A229" s="54" t="s">
        <v>183</v>
      </c>
      <c r="B229" s="329" t="s">
        <v>50</v>
      </c>
      <c r="C229" s="5" t="s">
        <v>106</v>
      </c>
      <c r="D229" s="426" t="s">
        <v>12</v>
      </c>
      <c r="E229" s="261" t="s">
        <v>221</v>
      </c>
      <c r="F229" s="262" t="s">
        <v>451</v>
      </c>
      <c r="G229" s="263" t="s">
        <v>452</v>
      </c>
      <c r="H229" s="59"/>
      <c r="I229" s="486">
        <f>SUM(I230)</f>
        <v>0</v>
      </c>
    </row>
    <row r="230" spans="1:9" ht="31.5" hidden="1" x14ac:dyDescent="0.25">
      <c r="A230" s="108" t="s">
        <v>510</v>
      </c>
      <c r="B230" s="331" t="s">
        <v>50</v>
      </c>
      <c r="C230" s="5" t="s">
        <v>106</v>
      </c>
      <c r="D230" s="426" t="s">
        <v>12</v>
      </c>
      <c r="E230" s="261" t="s">
        <v>221</v>
      </c>
      <c r="F230" s="262" t="s">
        <v>10</v>
      </c>
      <c r="G230" s="263" t="s">
        <v>452</v>
      </c>
      <c r="H230" s="59"/>
      <c r="I230" s="486">
        <f>SUM(I231+I233+I235+I237+I239)</f>
        <v>0</v>
      </c>
    </row>
    <row r="231" spans="1:9" ht="33.75" hidden="1" customHeight="1" x14ac:dyDescent="0.25">
      <c r="A231" s="108" t="s">
        <v>751</v>
      </c>
      <c r="B231" s="331" t="s">
        <v>50</v>
      </c>
      <c r="C231" s="5" t="s">
        <v>106</v>
      </c>
      <c r="D231" s="426" t="s">
        <v>12</v>
      </c>
      <c r="E231" s="261" t="s">
        <v>221</v>
      </c>
      <c r="F231" s="262" t="s">
        <v>10</v>
      </c>
      <c r="G231" s="415">
        <v>13420</v>
      </c>
      <c r="H231" s="59"/>
      <c r="I231" s="486">
        <f>SUM(I232)</f>
        <v>0</v>
      </c>
    </row>
    <row r="232" spans="1:9" ht="18" hidden="1" customHeight="1" x14ac:dyDescent="0.25">
      <c r="A232" s="108" t="s">
        <v>21</v>
      </c>
      <c r="B232" s="331" t="s">
        <v>50</v>
      </c>
      <c r="C232" s="5" t="s">
        <v>106</v>
      </c>
      <c r="D232" s="426" t="s">
        <v>12</v>
      </c>
      <c r="E232" s="261" t="s">
        <v>221</v>
      </c>
      <c r="F232" s="262" t="s">
        <v>10</v>
      </c>
      <c r="G232" s="415">
        <v>13420</v>
      </c>
      <c r="H232" s="59" t="s">
        <v>68</v>
      </c>
      <c r="I232" s="488"/>
    </row>
    <row r="233" spans="1:9" ht="31.5" hidden="1" x14ac:dyDescent="0.25">
      <c r="A233" s="108" t="s">
        <v>728</v>
      </c>
      <c r="B233" s="331" t="s">
        <v>50</v>
      </c>
      <c r="C233" s="5" t="s">
        <v>106</v>
      </c>
      <c r="D233" s="426" t="s">
        <v>12</v>
      </c>
      <c r="E233" s="261" t="s">
        <v>221</v>
      </c>
      <c r="F233" s="262" t="s">
        <v>10</v>
      </c>
      <c r="G233" s="415">
        <v>13430</v>
      </c>
      <c r="H233" s="59"/>
      <c r="I233" s="486">
        <f>SUM(I234)</f>
        <v>0</v>
      </c>
    </row>
    <row r="234" spans="1:9" ht="16.5" hidden="1" customHeight="1" x14ac:dyDescent="0.25">
      <c r="A234" s="108" t="s">
        <v>21</v>
      </c>
      <c r="B234" s="331" t="s">
        <v>50</v>
      </c>
      <c r="C234" s="5" t="s">
        <v>106</v>
      </c>
      <c r="D234" s="426" t="s">
        <v>12</v>
      </c>
      <c r="E234" s="261" t="s">
        <v>221</v>
      </c>
      <c r="F234" s="262" t="s">
        <v>10</v>
      </c>
      <c r="G234" s="415">
        <v>13430</v>
      </c>
      <c r="H234" s="59" t="s">
        <v>68</v>
      </c>
      <c r="I234" s="488"/>
    </row>
    <row r="235" spans="1:9" ht="31.5" hidden="1" x14ac:dyDescent="0.25">
      <c r="A235" s="108" t="s">
        <v>626</v>
      </c>
      <c r="B235" s="331" t="s">
        <v>50</v>
      </c>
      <c r="C235" s="5" t="s">
        <v>106</v>
      </c>
      <c r="D235" s="426" t="s">
        <v>12</v>
      </c>
      <c r="E235" s="261" t="s">
        <v>221</v>
      </c>
      <c r="F235" s="262" t="s">
        <v>10</v>
      </c>
      <c r="G235" s="263" t="s">
        <v>625</v>
      </c>
      <c r="H235" s="59"/>
      <c r="I235" s="486">
        <f>SUM(I236)</f>
        <v>0</v>
      </c>
    </row>
    <row r="236" spans="1:9" ht="16.5" hidden="1" customHeight="1" x14ac:dyDescent="0.25">
      <c r="A236" s="76" t="s">
        <v>21</v>
      </c>
      <c r="B236" s="331" t="s">
        <v>50</v>
      </c>
      <c r="C236" s="5" t="s">
        <v>106</v>
      </c>
      <c r="D236" s="426" t="s">
        <v>12</v>
      </c>
      <c r="E236" s="261" t="s">
        <v>221</v>
      </c>
      <c r="F236" s="262" t="s">
        <v>10</v>
      </c>
      <c r="G236" s="263" t="s">
        <v>625</v>
      </c>
      <c r="H236" s="59" t="s">
        <v>68</v>
      </c>
      <c r="I236" s="488"/>
    </row>
    <row r="237" spans="1:9" s="42" customFormat="1" ht="31.5" hidden="1" customHeight="1" x14ac:dyDescent="0.25">
      <c r="A237" s="76" t="s">
        <v>726</v>
      </c>
      <c r="B237" s="329" t="s">
        <v>50</v>
      </c>
      <c r="C237" s="5" t="s">
        <v>106</v>
      </c>
      <c r="D237" s="426" t="s">
        <v>12</v>
      </c>
      <c r="E237" s="261" t="s">
        <v>221</v>
      </c>
      <c r="F237" s="262" t="s">
        <v>10</v>
      </c>
      <c r="G237" s="263" t="s">
        <v>727</v>
      </c>
      <c r="H237" s="59"/>
      <c r="I237" s="486">
        <f>SUM(I238)</f>
        <v>0</v>
      </c>
    </row>
    <row r="238" spans="1:9" s="42" customFormat="1" ht="15.75" hidden="1" customHeight="1" x14ac:dyDescent="0.25">
      <c r="A238" s="76" t="s">
        <v>21</v>
      </c>
      <c r="B238" s="329" t="s">
        <v>50</v>
      </c>
      <c r="C238" s="5" t="s">
        <v>106</v>
      </c>
      <c r="D238" s="426" t="s">
        <v>12</v>
      </c>
      <c r="E238" s="261" t="s">
        <v>221</v>
      </c>
      <c r="F238" s="262" t="s">
        <v>10</v>
      </c>
      <c r="G238" s="263" t="s">
        <v>727</v>
      </c>
      <c r="H238" s="59" t="s">
        <v>68</v>
      </c>
      <c r="I238" s="488"/>
    </row>
    <row r="239" spans="1:9" s="42" customFormat="1" ht="32.25" hidden="1" customHeight="1" x14ac:dyDescent="0.25">
      <c r="A239" s="76" t="s">
        <v>752</v>
      </c>
      <c r="B239" s="329" t="s">
        <v>50</v>
      </c>
      <c r="C239" s="5" t="s">
        <v>106</v>
      </c>
      <c r="D239" s="426" t="s">
        <v>12</v>
      </c>
      <c r="E239" s="261" t="s">
        <v>221</v>
      </c>
      <c r="F239" s="262" t="s">
        <v>10</v>
      </c>
      <c r="G239" s="263" t="s">
        <v>729</v>
      </c>
      <c r="H239" s="59"/>
      <c r="I239" s="486">
        <f>SUM(I240)</f>
        <v>0</v>
      </c>
    </row>
    <row r="240" spans="1:9" s="42" customFormat="1" ht="15.75" hidden="1" customHeight="1" x14ac:dyDescent="0.25">
      <c r="A240" s="76" t="s">
        <v>21</v>
      </c>
      <c r="B240" s="329" t="s">
        <v>50</v>
      </c>
      <c r="C240" s="5" t="s">
        <v>106</v>
      </c>
      <c r="D240" s="426" t="s">
        <v>12</v>
      </c>
      <c r="E240" s="261" t="s">
        <v>221</v>
      </c>
      <c r="F240" s="262" t="s">
        <v>10</v>
      </c>
      <c r="G240" s="263" t="s">
        <v>729</v>
      </c>
      <c r="H240" s="59" t="s">
        <v>68</v>
      </c>
      <c r="I240" s="488"/>
    </row>
    <row r="241" spans="1:9" s="42" customFormat="1" ht="47.25" x14ac:dyDescent="0.25">
      <c r="A241" s="26" t="s">
        <v>193</v>
      </c>
      <c r="B241" s="32" t="s">
        <v>50</v>
      </c>
      <c r="C241" s="28" t="s">
        <v>106</v>
      </c>
      <c r="D241" s="125" t="s">
        <v>12</v>
      </c>
      <c r="E241" s="246" t="s">
        <v>504</v>
      </c>
      <c r="F241" s="247" t="s">
        <v>451</v>
      </c>
      <c r="G241" s="248" t="s">
        <v>452</v>
      </c>
      <c r="H241" s="30"/>
      <c r="I241" s="485">
        <f>SUM(I242)</f>
        <v>910630</v>
      </c>
    </row>
    <row r="242" spans="1:9" s="42" customFormat="1" ht="78.75" x14ac:dyDescent="0.25">
      <c r="A242" s="54" t="s">
        <v>251</v>
      </c>
      <c r="B242" s="329" t="s">
        <v>50</v>
      </c>
      <c r="C242" s="5" t="s">
        <v>106</v>
      </c>
      <c r="D242" s="124" t="s">
        <v>12</v>
      </c>
      <c r="E242" s="261" t="s">
        <v>250</v>
      </c>
      <c r="F242" s="262" t="s">
        <v>451</v>
      </c>
      <c r="G242" s="263" t="s">
        <v>452</v>
      </c>
      <c r="H242" s="294"/>
      <c r="I242" s="486">
        <f>SUM(I243)</f>
        <v>910630</v>
      </c>
    </row>
    <row r="243" spans="1:9" s="42" customFormat="1" ht="47.25" x14ac:dyDescent="0.25">
      <c r="A243" s="108" t="s">
        <v>505</v>
      </c>
      <c r="B243" s="331" t="s">
        <v>50</v>
      </c>
      <c r="C243" s="5" t="s">
        <v>106</v>
      </c>
      <c r="D243" s="124" t="s">
        <v>12</v>
      </c>
      <c r="E243" s="261" t="s">
        <v>250</v>
      </c>
      <c r="F243" s="262" t="s">
        <v>10</v>
      </c>
      <c r="G243" s="263" t="s">
        <v>452</v>
      </c>
      <c r="H243" s="294"/>
      <c r="I243" s="486">
        <f>SUM(I244)</f>
        <v>910630</v>
      </c>
    </row>
    <row r="244" spans="1:9" s="42" customFormat="1" ht="33.75" customHeight="1" x14ac:dyDescent="0.25">
      <c r="A244" s="108" t="s">
        <v>582</v>
      </c>
      <c r="B244" s="331" t="s">
        <v>50</v>
      </c>
      <c r="C244" s="5" t="s">
        <v>106</v>
      </c>
      <c r="D244" s="124" t="s">
        <v>12</v>
      </c>
      <c r="E244" s="261" t="s">
        <v>250</v>
      </c>
      <c r="F244" s="262" t="s">
        <v>10</v>
      </c>
      <c r="G244" s="263" t="s">
        <v>583</v>
      </c>
      <c r="H244" s="294"/>
      <c r="I244" s="486">
        <f>SUM(I245)</f>
        <v>910630</v>
      </c>
    </row>
    <row r="245" spans="1:9" s="42" customFormat="1" ht="18" customHeight="1" x14ac:dyDescent="0.25">
      <c r="A245" s="76" t="s">
        <v>21</v>
      </c>
      <c r="B245" s="329" t="s">
        <v>50</v>
      </c>
      <c r="C245" s="5" t="s">
        <v>106</v>
      </c>
      <c r="D245" s="124" t="s">
        <v>12</v>
      </c>
      <c r="E245" s="261" t="s">
        <v>250</v>
      </c>
      <c r="F245" s="262" t="s">
        <v>10</v>
      </c>
      <c r="G245" s="263" t="s">
        <v>583</v>
      </c>
      <c r="H245" s="294" t="s">
        <v>68</v>
      </c>
      <c r="I245" s="488">
        <v>910630</v>
      </c>
    </row>
    <row r="246" spans="1:9" s="42" customFormat="1" ht="31.5" hidden="1" x14ac:dyDescent="0.25">
      <c r="A246" s="26" t="s">
        <v>184</v>
      </c>
      <c r="B246" s="32" t="s">
        <v>50</v>
      </c>
      <c r="C246" s="28" t="s">
        <v>106</v>
      </c>
      <c r="D246" s="32" t="s">
        <v>12</v>
      </c>
      <c r="E246" s="246" t="s">
        <v>222</v>
      </c>
      <c r="F246" s="247" t="s">
        <v>451</v>
      </c>
      <c r="G246" s="248" t="s">
        <v>452</v>
      </c>
      <c r="H246" s="30"/>
      <c r="I246" s="485">
        <f>SUM(I247)</f>
        <v>0</v>
      </c>
    </row>
    <row r="247" spans="1:9" s="42" customFormat="1" ht="63" hidden="1" x14ac:dyDescent="0.25">
      <c r="A247" s="54" t="s">
        <v>185</v>
      </c>
      <c r="B247" s="329" t="s">
        <v>50</v>
      </c>
      <c r="C247" s="5" t="s">
        <v>106</v>
      </c>
      <c r="D247" s="426" t="s">
        <v>12</v>
      </c>
      <c r="E247" s="261" t="s">
        <v>223</v>
      </c>
      <c r="F247" s="262" t="s">
        <v>451</v>
      </c>
      <c r="G247" s="263" t="s">
        <v>452</v>
      </c>
      <c r="H247" s="59"/>
      <c r="I247" s="486">
        <f>SUM(I248)</f>
        <v>0</v>
      </c>
    </row>
    <row r="248" spans="1:9" s="42" customFormat="1" ht="47.25" hidden="1" x14ac:dyDescent="0.25">
      <c r="A248" s="54" t="s">
        <v>511</v>
      </c>
      <c r="B248" s="329" t="s">
        <v>50</v>
      </c>
      <c r="C248" s="5" t="s">
        <v>106</v>
      </c>
      <c r="D248" s="426" t="s">
        <v>12</v>
      </c>
      <c r="E248" s="261" t="s">
        <v>223</v>
      </c>
      <c r="F248" s="262" t="s">
        <v>12</v>
      </c>
      <c r="G248" s="263" t="s">
        <v>452</v>
      </c>
      <c r="H248" s="59"/>
      <c r="I248" s="486">
        <f>SUM(I253+I249+I251+I255)</f>
        <v>0</v>
      </c>
    </row>
    <row r="249" spans="1:9" s="42" customFormat="1" ht="31.5" hidden="1" x14ac:dyDescent="0.25">
      <c r="A249" s="54" t="s">
        <v>721</v>
      </c>
      <c r="B249" s="329" t="s">
        <v>50</v>
      </c>
      <c r="C249" s="5" t="s">
        <v>106</v>
      </c>
      <c r="D249" s="426" t="s">
        <v>12</v>
      </c>
      <c r="E249" s="261" t="s">
        <v>223</v>
      </c>
      <c r="F249" s="262" t="s">
        <v>12</v>
      </c>
      <c r="G249" s="263" t="s">
        <v>766</v>
      </c>
      <c r="H249" s="59"/>
      <c r="I249" s="486">
        <f>SUM(I250)</f>
        <v>0</v>
      </c>
    </row>
    <row r="250" spans="1:9" s="42" customFormat="1" ht="16.5" hidden="1" customHeight="1" x14ac:dyDescent="0.25">
      <c r="A250" s="3" t="s">
        <v>21</v>
      </c>
      <c r="B250" s="426" t="s">
        <v>50</v>
      </c>
      <c r="C250" s="5" t="s">
        <v>106</v>
      </c>
      <c r="D250" s="426" t="s">
        <v>12</v>
      </c>
      <c r="E250" s="261" t="s">
        <v>223</v>
      </c>
      <c r="F250" s="262" t="s">
        <v>12</v>
      </c>
      <c r="G250" s="263" t="s">
        <v>766</v>
      </c>
      <c r="H250" s="59" t="s">
        <v>68</v>
      </c>
      <c r="I250" s="488"/>
    </row>
    <row r="251" spans="1:9" s="42" customFormat="1" ht="19.5" hidden="1" customHeight="1" x14ac:dyDescent="0.25">
      <c r="A251" s="3" t="s">
        <v>722</v>
      </c>
      <c r="B251" s="426" t="s">
        <v>50</v>
      </c>
      <c r="C251" s="5" t="s">
        <v>106</v>
      </c>
      <c r="D251" s="426" t="s">
        <v>12</v>
      </c>
      <c r="E251" s="261" t="s">
        <v>223</v>
      </c>
      <c r="F251" s="262" t="s">
        <v>12</v>
      </c>
      <c r="G251" s="263" t="s">
        <v>796</v>
      </c>
      <c r="H251" s="59"/>
      <c r="I251" s="486">
        <f>SUM(I252)</f>
        <v>0</v>
      </c>
    </row>
    <row r="252" spans="1:9" s="42" customFormat="1" ht="16.5" hidden="1" customHeight="1" x14ac:dyDescent="0.25">
      <c r="A252" s="3" t="s">
        <v>21</v>
      </c>
      <c r="B252" s="426" t="s">
        <v>50</v>
      </c>
      <c r="C252" s="5" t="s">
        <v>106</v>
      </c>
      <c r="D252" s="426" t="s">
        <v>12</v>
      </c>
      <c r="E252" s="261" t="s">
        <v>223</v>
      </c>
      <c r="F252" s="262" t="s">
        <v>12</v>
      </c>
      <c r="G252" s="263" t="s">
        <v>796</v>
      </c>
      <c r="H252" s="59" t="s">
        <v>68</v>
      </c>
      <c r="I252" s="488"/>
    </row>
    <row r="253" spans="1:9" s="42" customFormat="1" ht="31.5" hidden="1" x14ac:dyDescent="0.25">
      <c r="A253" s="387" t="s">
        <v>777</v>
      </c>
      <c r="B253" s="329" t="s">
        <v>50</v>
      </c>
      <c r="C253" s="5" t="s">
        <v>106</v>
      </c>
      <c r="D253" s="426" t="s">
        <v>12</v>
      </c>
      <c r="E253" s="261" t="s">
        <v>223</v>
      </c>
      <c r="F253" s="262" t="s">
        <v>12</v>
      </c>
      <c r="G253" s="415" t="s">
        <v>797</v>
      </c>
      <c r="H253" s="59"/>
      <c r="I253" s="486">
        <f>SUM(I254)</f>
        <v>0</v>
      </c>
    </row>
    <row r="254" spans="1:9" s="42" customFormat="1" ht="15.75" hidden="1" customHeight="1" x14ac:dyDescent="0.25">
      <c r="A254" s="3" t="s">
        <v>21</v>
      </c>
      <c r="B254" s="329" t="s">
        <v>50</v>
      </c>
      <c r="C254" s="5" t="s">
        <v>106</v>
      </c>
      <c r="D254" s="426" t="s">
        <v>12</v>
      </c>
      <c r="E254" s="261" t="s">
        <v>223</v>
      </c>
      <c r="F254" s="262" t="s">
        <v>12</v>
      </c>
      <c r="G254" s="415" t="s">
        <v>797</v>
      </c>
      <c r="H254" s="59" t="s">
        <v>68</v>
      </c>
      <c r="I254" s="488"/>
    </row>
    <row r="255" spans="1:9" s="42" customFormat="1" ht="48" hidden="1" customHeight="1" x14ac:dyDescent="0.25">
      <c r="A255" s="61" t="s">
        <v>647</v>
      </c>
      <c r="B255" s="426" t="s">
        <v>50</v>
      </c>
      <c r="C255" s="5" t="s">
        <v>106</v>
      </c>
      <c r="D255" s="426" t="s">
        <v>12</v>
      </c>
      <c r="E255" s="261" t="s">
        <v>223</v>
      </c>
      <c r="F255" s="262" t="s">
        <v>12</v>
      </c>
      <c r="G255" s="263" t="s">
        <v>646</v>
      </c>
      <c r="H255" s="59"/>
      <c r="I255" s="486">
        <f>SUM(I256)</f>
        <v>0</v>
      </c>
    </row>
    <row r="256" spans="1:9" s="42" customFormat="1" ht="16.5" hidden="1" customHeight="1" x14ac:dyDescent="0.25">
      <c r="A256" s="3" t="s">
        <v>21</v>
      </c>
      <c r="B256" s="426" t="s">
        <v>50</v>
      </c>
      <c r="C256" s="5" t="s">
        <v>106</v>
      </c>
      <c r="D256" s="426" t="s">
        <v>12</v>
      </c>
      <c r="E256" s="261" t="s">
        <v>223</v>
      </c>
      <c r="F256" s="262" t="s">
        <v>12</v>
      </c>
      <c r="G256" s="263" t="s">
        <v>646</v>
      </c>
      <c r="H256" s="59" t="s">
        <v>68</v>
      </c>
      <c r="I256" s="488"/>
    </row>
    <row r="257" spans="1:9" s="42" customFormat="1" ht="16.5" hidden="1" customHeight="1" x14ac:dyDescent="0.25">
      <c r="A257" s="112" t="s">
        <v>730</v>
      </c>
      <c r="B257" s="25" t="s">
        <v>50</v>
      </c>
      <c r="C257" s="25" t="s">
        <v>106</v>
      </c>
      <c r="D257" s="21" t="s">
        <v>15</v>
      </c>
      <c r="E257" s="291"/>
      <c r="F257" s="292"/>
      <c r="G257" s="293"/>
      <c r="H257" s="21"/>
      <c r="I257" s="484">
        <f>SUM(I258)</f>
        <v>0</v>
      </c>
    </row>
    <row r="258" spans="1:9" ht="36" hidden="1" customHeight="1" x14ac:dyDescent="0.25">
      <c r="A258" s="26" t="s">
        <v>182</v>
      </c>
      <c r="B258" s="32" t="s">
        <v>50</v>
      </c>
      <c r="C258" s="28" t="s">
        <v>106</v>
      </c>
      <c r="D258" s="32" t="s">
        <v>15</v>
      </c>
      <c r="E258" s="246" t="s">
        <v>509</v>
      </c>
      <c r="F258" s="247" t="s">
        <v>451</v>
      </c>
      <c r="G258" s="248" t="s">
        <v>452</v>
      </c>
      <c r="H258" s="30"/>
      <c r="I258" s="485">
        <f>SUM(I259)</f>
        <v>0</v>
      </c>
    </row>
    <row r="259" spans="1:9" s="42" customFormat="1" ht="47.25" hidden="1" x14ac:dyDescent="0.25">
      <c r="A259" s="54" t="s">
        <v>183</v>
      </c>
      <c r="B259" s="329" t="s">
        <v>50</v>
      </c>
      <c r="C259" s="5" t="s">
        <v>106</v>
      </c>
      <c r="D259" s="426" t="s">
        <v>15</v>
      </c>
      <c r="E259" s="261" t="s">
        <v>221</v>
      </c>
      <c r="F259" s="262" t="s">
        <v>451</v>
      </c>
      <c r="G259" s="263" t="s">
        <v>452</v>
      </c>
      <c r="H259" s="59"/>
      <c r="I259" s="486">
        <f>SUM(I260)</f>
        <v>0</v>
      </c>
    </row>
    <row r="260" spans="1:9" s="42" customFormat="1" ht="31.5" hidden="1" x14ac:dyDescent="0.25">
      <c r="A260" s="108" t="s">
        <v>510</v>
      </c>
      <c r="B260" s="331" t="s">
        <v>50</v>
      </c>
      <c r="C260" s="5" t="s">
        <v>106</v>
      </c>
      <c r="D260" s="426" t="s">
        <v>15</v>
      </c>
      <c r="E260" s="261" t="s">
        <v>221</v>
      </c>
      <c r="F260" s="262" t="s">
        <v>10</v>
      </c>
      <c r="G260" s="263" t="s">
        <v>452</v>
      </c>
      <c r="H260" s="59"/>
      <c r="I260" s="486">
        <f>SUM(I261)</f>
        <v>0</v>
      </c>
    </row>
    <row r="261" spans="1:9" s="42" customFormat="1" ht="33" hidden="1" customHeight="1" x14ac:dyDescent="0.25">
      <c r="A261" s="108" t="s">
        <v>613</v>
      </c>
      <c r="B261" s="331" t="s">
        <v>50</v>
      </c>
      <c r="C261" s="5" t="s">
        <v>106</v>
      </c>
      <c r="D261" s="426" t="s">
        <v>15</v>
      </c>
      <c r="E261" s="261" t="s">
        <v>221</v>
      </c>
      <c r="F261" s="262" t="s">
        <v>10</v>
      </c>
      <c r="G261" s="263" t="s">
        <v>612</v>
      </c>
      <c r="H261" s="59"/>
      <c r="I261" s="486">
        <f>SUM(I262)</f>
        <v>0</v>
      </c>
    </row>
    <row r="262" spans="1:9" s="42" customFormat="1" ht="31.5" hidden="1" customHeight="1" x14ac:dyDescent="0.25">
      <c r="A262" s="76" t="s">
        <v>186</v>
      </c>
      <c r="B262" s="329" t="s">
        <v>50</v>
      </c>
      <c r="C262" s="5" t="s">
        <v>106</v>
      </c>
      <c r="D262" s="426" t="s">
        <v>15</v>
      </c>
      <c r="E262" s="261" t="s">
        <v>221</v>
      </c>
      <c r="F262" s="262" t="s">
        <v>10</v>
      </c>
      <c r="G262" s="263" t="s">
        <v>612</v>
      </c>
      <c r="H262" s="59" t="s">
        <v>181</v>
      </c>
      <c r="I262" s="488"/>
    </row>
    <row r="263" spans="1:9" s="42" customFormat="1" ht="16.5" customHeight="1" x14ac:dyDescent="0.25">
      <c r="A263" s="116" t="s">
        <v>711</v>
      </c>
      <c r="B263" s="18" t="s">
        <v>50</v>
      </c>
      <c r="C263" s="444" t="s">
        <v>32</v>
      </c>
      <c r="D263" s="18"/>
      <c r="E263" s="273"/>
      <c r="F263" s="274"/>
      <c r="G263" s="275"/>
      <c r="H263" s="14"/>
      <c r="I263" s="483">
        <f>SUM(I264)</f>
        <v>107545</v>
      </c>
    </row>
    <row r="264" spans="1:9" s="42" customFormat="1" ht="16.5" customHeight="1" x14ac:dyDescent="0.25">
      <c r="A264" s="112" t="s">
        <v>712</v>
      </c>
      <c r="B264" s="25" t="s">
        <v>50</v>
      </c>
      <c r="C264" s="56" t="s">
        <v>32</v>
      </c>
      <c r="D264" s="21" t="s">
        <v>29</v>
      </c>
      <c r="E264" s="291"/>
      <c r="F264" s="292"/>
      <c r="G264" s="293"/>
      <c r="H264" s="21"/>
      <c r="I264" s="484">
        <f>SUM(I265)</f>
        <v>107545</v>
      </c>
    </row>
    <row r="265" spans="1:9" ht="16.5" customHeight="1" x14ac:dyDescent="0.25">
      <c r="A265" s="75" t="s">
        <v>191</v>
      </c>
      <c r="B265" s="29" t="s">
        <v>50</v>
      </c>
      <c r="C265" s="27" t="s">
        <v>32</v>
      </c>
      <c r="D265" s="29" t="s">
        <v>29</v>
      </c>
      <c r="E265" s="246" t="s">
        <v>210</v>
      </c>
      <c r="F265" s="247" t="s">
        <v>451</v>
      </c>
      <c r="G265" s="248" t="s">
        <v>452</v>
      </c>
      <c r="H265" s="27"/>
      <c r="I265" s="485">
        <f>SUM(I266)</f>
        <v>107545</v>
      </c>
    </row>
    <row r="266" spans="1:9" ht="16.5" customHeight="1" x14ac:dyDescent="0.25">
      <c r="A266" s="85" t="s">
        <v>190</v>
      </c>
      <c r="B266" s="400" t="s">
        <v>50</v>
      </c>
      <c r="C266" s="2" t="s">
        <v>32</v>
      </c>
      <c r="D266" s="400" t="s">
        <v>29</v>
      </c>
      <c r="E266" s="261" t="s">
        <v>211</v>
      </c>
      <c r="F266" s="262" t="s">
        <v>451</v>
      </c>
      <c r="G266" s="263" t="s">
        <v>452</v>
      </c>
      <c r="H266" s="2"/>
      <c r="I266" s="486">
        <f>SUM(I267)</f>
        <v>107545</v>
      </c>
    </row>
    <row r="267" spans="1:9" ht="31.5" customHeight="1" x14ac:dyDescent="0.25">
      <c r="A267" s="85" t="s">
        <v>891</v>
      </c>
      <c r="B267" s="400" t="s">
        <v>50</v>
      </c>
      <c r="C267" s="2" t="s">
        <v>32</v>
      </c>
      <c r="D267" s="400" t="s">
        <v>29</v>
      </c>
      <c r="E267" s="261" t="s">
        <v>211</v>
      </c>
      <c r="F267" s="262" t="s">
        <v>451</v>
      </c>
      <c r="G267" s="263">
        <v>12700</v>
      </c>
      <c r="H267" s="2"/>
      <c r="I267" s="486">
        <f>SUM(I268)</f>
        <v>107545</v>
      </c>
    </row>
    <row r="268" spans="1:9" ht="31.5" customHeight="1" x14ac:dyDescent="0.25">
      <c r="A268" s="85" t="s">
        <v>633</v>
      </c>
      <c r="B268" s="400" t="s">
        <v>50</v>
      </c>
      <c r="C268" s="2" t="s">
        <v>32</v>
      </c>
      <c r="D268" s="400" t="s">
        <v>29</v>
      </c>
      <c r="E268" s="261" t="s">
        <v>211</v>
      </c>
      <c r="F268" s="262" t="s">
        <v>451</v>
      </c>
      <c r="G268" s="263">
        <v>12700</v>
      </c>
      <c r="H268" s="2" t="s">
        <v>16</v>
      </c>
      <c r="I268" s="488">
        <v>107545</v>
      </c>
    </row>
    <row r="269" spans="1:9" s="42" customFormat="1" ht="16.5" customHeight="1" x14ac:dyDescent="0.25">
      <c r="A269" s="116" t="s">
        <v>37</v>
      </c>
      <c r="B269" s="18" t="s">
        <v>50</v>
      </c>
      <c r="C269" s="18">
        <v>10</v>
      </c>
      <c r="D269" s="18"/>
      <c r="E269" s="273"/>
      <c r="F269" s="274"/>
      <c r="G269" s="275"/>
      <c r="H269" s="14"/>
      <c r="I269" s="483">
        <f>SUM(I270+I280)</f>
        <v>4376786</v>
      </c>
    </row>
    <row r="270" spans="1:9" s="42" customFormat="1" ht="16.5" customHeight="1" x14ac:dyDescent="0.25">
      <c r="A270" s="112" t="s">
        <v>41</v>
      </c>
      <c r="B270" s="25" t="s">
        <v>50</v>
      </c>
      <c r="C270" s="25">
        <v>10</v>
      </c>
      <c r="D270" s="21" t="s">
        <v>15</v>
      </c>
      <c r="E270" s="291"/>
      <c r="F270" s="292"/>
      <c r="G270" s="293"/>
      <c r="H270" s="21"/>
      <c r="I270" s="484">
        <f>SUM(I271)</f>
        <v>630000</v>
      </c>
    </row>
    <row r="271" spans="1:9" ht="47.25" x14ac:dyDescent="0.25">
      <c r="A271" s="101" t="s">
        <v>193</v>
      </c>
      <c r="B271" s="29" t="s">
        <v>50</v>
      </c>
      <c r="C271" s="29">
        <v>10</v>
      </c>
      <c r="D271" s="27" t="s">
        <v>15</v>
      </c>
      <c r="E271" s="240" t="s">
        <v>504</v>
      </c>
      <c r="F271" s="241" t="s">
        <v>451</v>
      </c>
      <c r="G271" s="242" t="s">
        <v>452</v>
      </c>
      <c r="H271" s="27"/>
      <c r="I271" s="485">
        <f>SUM(I272)</f>
        <v>630000</v>
      </c>
    </row>
    <row r="272" spans="1:9" ht="82.5" customHeight="1" x14ac:dyDescent="0.25">
      <c r="A272" s="61" t="s">
        <v>194</v>
      </c>
      <c r="B272" s="400" t="s">
        <v>50</v>
      </c>
      <c r="C272" s="400">
        <v>10</v>
      </c>
      <c r="D272" s="2" t="s">
        <v>15</v>
      </c>
      <c r="E272" s="243" t="s">
        <v>224</v>
      </c>
      <c r="F272" s="244" t="s">
        <v>451</v>
      </c>
      <c r="G272" s="245" t="s">
        <v>452</v>
      </c>
      <c r="H272" s="2"/>
      <c r="I272" s="486">
        <f>SUM(I273)</f>
        <v>630000</v>
      </c>
    </row>
    <row r="273" spans="1:9" ht="34.5" customHeight="1" x14ac:dyDescent="0.25">
      <c r="A273" s="61" t="s">
        <v>514</v>
      </c>
      <c r="B273" s="400" t="s">
        <v>50</v>
      </c>
      <c r="C273" s="400">
        <v>10</v>
      </c>
      <c r="D273" s="2" t="s">
        <v>15</v>
      </c>
      <c r="E273" s="243" t="s">
        <v>224</v>
      </c>
      <c r="F273" s="244" t="s">
        <v>10</v>
      </c>
      <c r="G273" s="245" t="s">
        <v>452</v>
      </c>
      <c r="H273" s="2"/>
      <c r="I273" s="486">
        <f>SUM(I274+I276+I278)</f>
        <v>630000</v>
      </c>
    </row>
    <row r="274" spans="1:9" ht="47.25" hidden="1" customHeight="1" x14ac:dyDescent="0.25">
      <c r="A274" s="61" t="s">
        <v>649</v>
      </c>
      <c r="B274" s="400" t="s">
        <v>50</v>
      </c>
      <c r="C274" s="400">
        <v>10</v>
      </c>
      <c r="D274" s="2" t="s">
        <v>15</v>
      </c>
      <c r="E274" s="243" t="s">
        <v>224</v>
      </c>
      <c r="F274" s="244" t="s">
        <v>10</v>
      </c>
      <c r="G274" s="416" t="s">
        <v>648</v>
      </c>
      <c r="H274" s="2"/>
      <c r="I274" s="486">
        <f>SUM(I275)</f>
        <v>0</v>
      </c>
    </row>
    <row r="275" spans="1:9" ht="15.75" hidden="1" customHeight="1" x14ac:dyDescent="0.25">
      <c r="A275" s="61" t="s">
        <v>21</v>
      </c>
      <c r="B275" s="400" t="s">
        <v>50</v>
      </c>
      <c r="C275" s="400">
        <v>10</v>
      </c>
      <c r="D275" s="2" t="s">
        <v>15</v>
      </c>
      <c r="E275" s="243" t="s">
        <v>224</v>
      </c>
      <c r="F275" s="244" t="s">
        <v>10</v>
      </c>
      <c r="G275" s="416" t="s">
        <v>648</v>
      </c>
      <c r="H275" s="2" t="s">
        <v>68</v>
      </c>
      <c r="I275" s="488"/>
    </row>
    <row r="276" spans="1:9" ht="15.75" x14ac:dyDescent="0.25">
      <c r="A276" s="61" t="s">
        <v>763</v>
      </c>
      <c r="B276" s="400" t="s">
        <v>50</v>
      </c>
      <c r="C276" s="400">
        <v>10</v>
      </c>
      <c r="D276" s="2" t="s">
        <v>15</v>
      </c>
      <c r="E276" s="243" t="s">
        <v>224</v>
      </c>
      <c r="F276" s="244" t="s">
        <v>10</v>
      </c>
      <c r="G276" s="245" t="s">
        <v>762</v>
      </c>
      <c r="H276" s="2"/>
      <c r="I276" s="486">
        <f>SUM(I277)</f>
        <v>630000</v>
      </c>
    </row>
    <row r="277" spans="1:9" ht="15.75" x14ac:dyDescent="0.25">
      <c r="A277" s="105" t="s">
        <v>40</v>
      </c>
      <c r="B277" s="53" t="s">
        <v>50</v>
      </c>
      <c r="C277" s="400">
        <v>10</v>
      </c>
      <c r="D277" s="2" t="s">
        <v>15</v>
      </c>
      <c r="E277" s="243" t="s">
        <v>224</v>
      </c>
      <c r="F277" s="244" t="s">
        <v>10</v>
      </c>
      <c r="G277" s="245" t="s">
        <v>762</v>
      </c>
      <c r="H277" s="2" t="s">
        <v>39</v>
      </c>
      <c r="I277" s="488">
        <v>630000</v>
      </c>
    </row>
    <row r="278" spans="1:9" ht="31.5" hidden="1" x14ac:dyDescent="0.25">
      <c r="A278" s="105" t="s">
        <v>737</v>
      </c>
      <c r="B278" s="400" t="s">
        <v>50</v>
      </c>
      <c r="C278" s="400">
        <v>10</v>
      </c>
      <c r="D278" s="2" t="s">
        <v>15</v>
      </c>
      <c r="E278" s="243" t="s">
        <v>224</v>
      </c>
      <c r="F278" s="244" t="s">
        <v>10</v>
      </c>
      <c r="G278" s="245" t="s">
        <v>775</v>
      </c>
      <c r="H278" s="2"/>
      <c r="I278" s="486">
        <f>SUM(I279)</f>
        <v>0</v>
      </c>
    </row>
    <row r="279" spans="1:9" ht="15.75" hidden="1" x14ac:dyDescent="0.25">
      <c r="A279" s="105" t="s">
        <v>21</v>
      </c>
      <c r="B279" s="400" t="s">
        <v>50</v>
      </c>
      <c r="C279" s="400">
        <v>10</v>
      </c>
      <c r="D279" s="2" t="s">
        <v>15</v>
      </c>
      <c r="E279" s="243" t="s">
        <v>224</v>
      </c>
      <c r="F279" s="244" t="s">
        <v>10</v>
      </c>
      <c r="G279" s="245" t="s">
        <v>775</v>
      </c>
      <c r="H279" s="2" t="s">
        <v>68</v>
      </c>
      <c r="I279" s="488"/>
    </row>
    <row r="280" spans="1:9" ht="15.75" x14ac:dyDescent="0.25">
      <c r="A280" s="112" t="s">
        <v>42</v>
      </c>
      <c r="B280" s="25" t="s">
        <v>50</v>
      </c>
      <c r="C280" s="25">
        <v>10</v>
      </c>
      <c r="D280" s="21" t="s">
        <v>20</v>
      </c>
      <c r="E280" s="291"/>
      <c r="F280" s="292"/>
      <c r="G280" s="293"/>
      <c r="H280" s="21"/>
      <c r="I280" s="484">
        <f>SUM(I281)</f>
        <v>3746786</v>
      </c>
    </row>
    <row r="281" spans="1:9" ht="47.25" x14ac:dyDescent="0.25">
      <c r="A281" s="104" t="s">
        <v>120</v>
      </c>
      <c r="B281" s="29" t="s">
        <v>50</v>
      </c>
      <c r="C281" s="29">
        <v>10</v>
      </c>
      <c r="D281" s="27" t="s">
        <v>20</v>
      </c>
      <c r="E281" s="240" t="s">
        <v>195</v>
      </c>
      <c r="F281" s="241" t="s">
        <v>451</v>
      </c>
      <c r="G281" s="242" t="s">
        <v>452</v>
      </c>
      <c r="H281" s="27"/>
      <c r="I281" s="485">
        <f>SUM(I282)</f>
        <v>3746786</v>
      </c>
    </row>
    <row r="282" spans="1:9" ht="78.75" x14ac:dyDescent="0.25">
      <c r="A282" s="61" t="s">
        <v>121</v>
      </c>
      <c r="B282" s="400" t="s">
        <v>50</v>
      </c>
      <c r="C282" s="6">
        <v>10</v>
      </c>
      <c r="D282" s="2" t="s">
        <v>20</v>
      </c>
      <c r="E282" s="243" t="s">
        <v>228</v>
      </c>
      <c r="F282" s="244" t="s">
        <v>451</v>
      </c>
      <c r="G282" s="245" t="s">
        <v>452</v>
      </c>
      <c r="H282" s="2"/>
      <c r="I282" s="486">
        <f>SUM(I283)</f>
        <v>3746786</v>
      </c>
    </row>
    <row r="283" spans="1:9" ht="47.25" x14ac:dyDescent="0.25">
      <c r="A283" s="61" t="s">
        <v>459</v>
      </c>
      <c r="B283" s="400" t="s">
        <v>50</v>
      </c>
      <c r="C283" s="6">
        <v>10</v>
      </c>
      <c r="D283" s="2" t="s">
        <v>20</v>
      </c>
      <c r="E283" s="243" t="s">
        <v>228</v>
      </c>
      <c r="F283" s="244" t="s">
        <v>10</v>
      </c>
      <c r="G283" s="245" t="s">
        <v>452</v>
      </c>
      <c r="H283" s="2"/>
      <c r="I283" s="486">
        <f>SUM(I284)</f>
        <v>3746786</v>
      </c>
    </row>
    <row r="284" spans="1:9" ht="33.75" customHeight="1" x14ac:dyDescent="0.25">
      <c r="A284" s="61" t="s">
        <v>432</v>
      </c>
      <c r="B284" s="400" t="s">
        <v>50</v>
      </c>
      <c r="C284" s="6">
        <v>10</v>
      </c>
      <c r="D284" s="2" t="s">
        <v>20</v>
      </c>
      <c r="E284" s="243" t="s">
        <v>228</v>
      </c>
      <c r="F284" s="244" t="s">
        <v>10</v>
      </c>
      <c r="G284" s="245" t="s">
        <v>560</v>
      </c>
      <c r="H284" s="2"/>
      <c r="I284" s="486">
        <f>SUM(I285:I286)</f>
        <v>3746786</v>
      </c>
    </row>
    <row r="285" spans="1:9" ht="31.5" hidden="1" x14ac:dyDescent="0.25">
      <c r="A285" s="113" t="s">
        <v>633</v>
      </c>
      <c r="B285" s="6" t="s">
        <v>50</v>
      </c>
      <c r="C285" s="6">
        <v>10</v>
      </c>
      <c r="D285" s="2" t="s">
        <v>20</v>
      </c>
      <c r="E285" s="243" t="s">
        <v>228</v>
      </c>
      <c r="F285" s="244" t="s">
        <v>10</v>
      </c>
      <c r="G285" s="245" t="s">
        <v>560</v>
      </c>
      <c r="H285" s="2" t="s">
        <v>16</v>
      </c>
      <c r="I285" s="488"/>
    </row>
    <row r="286" spans="1:9" ht="15.75" x14ac:dyDescent="0.25">
      <c r="A286" s="61" t="s">
        <v>40</v>
      </c>
      <c r="B286" s="400" t="s">
        <v>50</v>
      </c>
      <c r="C286" s="6">
        <v>10</v>
      </c>
      <c r="D286" s="2" t="s">
        <v>20</v>
      </c>
      <c r="E286" s="243" t="s">
        <v>228</v>
      </c>
      <c r="F286" s="244" t="s">
        <v>10</v>
      </c>
      <c r="G286" s="245" t="s">
        <v>560</v>
      </c>
      <c r="H286" s="2" t="s">
        <v>39</v>
      </c>
      <c r="I286" s="488">
        <v>3746786</v>
      </c>
    </row>
    <row r="287" spans="1:9" s="42" customFormat="1" ht="31.5" customHeight="1" x14ac:dyDescent="0.25">
      <c r="A287" s="493" t="s">
        <v>55</v>
      </c>
      <c r="B287" s="494" t="s">
        <v>56</v>
      </c>
      <c r="C287" s="495"/>
      <c r="D287" s="496"/>
      <c r="E287" s="497"/>
      <c r="F287" s="498"/>
      <c r="G287" s="499"/>
      <c r="H287" s="500"/>
      <c r="I287" s="501">
        <f>SUM(I288+I316+I368)</f>
        <v>21191234</v>
      </c>
    </row>
    <row r="288" spans="1:9" s="42" customFormat="1" ht="16.5" customHeight="1" x14ac:dyDescent="0.25">
      <c r="A288" s="308" t="s">
        <v>9</v>
      </c>
      <c r="B288" s="328" t="s">
        <v>56</v>
      </c>
      <c r="C288" s="14" t="s">
        <v>10</v>
      </c>
      <c r="D288" s="14"/>
      <c r="E288" s="322"/>
      <c r="F288" s="323"/>
      <c r="G288" s="324"/>
      <c r="H288" s="14"/>
      <c r="I288" s="483">
        <f>SUM(I289+I306)</f>
        <v>7520644</v>
      </c>
    </row>
    <row r="289" spans="1:9" ht="31.5" x14ac:dyDescent="0.25">
      <c r="A289" s="99" t="s">
        <v>71</v>
      </c>
      <c r="B289" s="25" t="s">
        <v>56</v>
      </c>
      <c r="C289" s="21" t="s">
        <v>10</v>
      </c>
      <c r="D289" s="21" t="s">
        <v>70</v>
      </c>
      <c r="E289" s="237"/>
      <c r="F289" s="238"/>
      <c r="G289" s="239"/>
      <c r="H289" s="22"/>
      <c r="I289" s="484">
        <f>SUM(I290,I295,I300)</f>
        <v>2996716</v>
      </c>
    </row>
    <row r="290" spans="1:9" ht="47.25" x14ac:dyDescent="0.25">
      <c r="A290" s="75" t="s">
        <v>113</v>
      </c>
      <c r="B290" s="29" t="s">
        <v>56</v>
      </c>
      <c r="C290" s="27" t="s">
        <v>10</v>
      </c>
      <c r="D290" s="27" t="s">
        <v>70</v>
      </c>
      <c r="E290" s="240" t="s">
        <v>454</v>
      </c>
      <c r="F290" s="241" t="s">
        <v>451</v>
      </c>
      <c r="G290" s="242" t="s">
        <v>452</v>
      </c>
      <c r="H290" s="27"/>
      <c r="I290" s="485">
        <f>SUM(I291)</f>
        <v>498770</v>
      </c>
    </row>
    <row r="291" spans="1:9" ht="63" x14ac:dyDescent="0.25">
      <c r="A291" s="76" t="s">
        <v>126</v>
      </c>
      <c r="B291" s="53" t="s">
        <v>56</v>
      </c>
      <c r="C291" s="2" t="s">
        <v>10</v>
      </c>
      <c r="D291" s="2" t="s">
        <v>70</v>
      </c>
      <c r="E291" s="243" t="s">
        <v>455</v>
      </c>
      <c r="F291" s="244" t="s">
        <v>451</v>
      </c>
      <c r="G291" s="245" t="s">
        <v>452</v>
      </c>
      <c r="H291" s="43"/>
      <c r="I291" s="486">
        <f>SUM(I292)</f>
        <v>498770</v>
      </c>
    </row>
    <row r="292" spans="1:9" ht="47.25" x14ac:dyDescent="0.25">
      <c r="A292" s="76" t="s">
        <v>458</v>
      </c>
      <c r="B292" s="53" t="s">
        <v>56</v>
      </c>
      <c r="C292" s="2" t="s">
        <v>10</v>
      </c>
      <c r="D292" s="2" t="s">
        <v>70</v>
      </c>
      <c r="E292" s="243" t="s">
        <v>455</v>
      </c>
      <c r="F292" s="244" t="s">
        <v>10</v>
      </c>
      <c r="G292" s="245" t="s">
        <v>452</v>
      </c>
      <c r="H292" s="43"/>
      <c r="I292" s="486">
        <f>SUM(I293)</f>
        <v>498770</v>
      </c>
    </row>
    <row r="293" spans="1:9" ht="15.75" x14ac:dyDescent="0.25">
      <c r="A293" s="76" t="s">
        <v>115</v>
      </c>
      <c r="B293" s="53" t="s">
        <v>56</v>
      </c>
      <c r="C293" s="2" t="s">
        <v>10</v>
      </c>
      <c r="D293" s="2" t="s">
        <v>70</v>
      </c>
      <c r="E293" s="243" t="s">
        <v>455</v>
      </c>
      <c r="F293" s="244" t="s">
        <v>10</v>
      </c>
      <c r="G293" s="245" t="s">
        <v>457</v>
      </c>
      <c r="H293" s="43"/>
      <c r="I293" s="486">
        <f>SUM(I294)</f>
        <v>498770</v>
      </c>
    </row>
    <row r="294" spans="1:9" ht="31.5" x14ac:dyDescent="0.25">
      <c r="A294" s="90" t="s">
        <v>633</v>
      </c>
      <c r="B294" s="312" t="s">
        <v>56</v>
      </c>
      <c r="C294" s="2" t="s">
        <v>10</v>
      </c>
      <c r="D294" s="2" t="s">
        <v>70</v>
      </c>
      <c r="E294" s="243" t="s">
        <v>455</v>
      </c>
      <c r="F294" s="244" t="s">
        <v>10</v>
      </c>
      <c r="G294" s="245" t="s">
        <v>457</v>
      </c>
      <c r="H294" s="2" t="s">
        <v>16</v>
      </c>
      <c r="I294" s="488">
        <v>498770</v>
      </c>
    </row>
    <row r="295" spans="1:9" s="36" customFormat="1" ht="63" x14ac:dyDescent="0.25">
      <c r="A295" s="75" t="s">
        <v>138</v>
      </c>
      <c r="B295" s="29" t="s">
        <v>56</v>
      </c>
      <c r="C295" s="27" t="s">
        <v>10</v>
      </c>
      <c r="D295" s="27" t="s">
        <v>70</v>
      </c>
      <c r="E295" s="240" t="s">
        <v>214</v>
      </c>
      <c r="F295" s="241" t="s">
        <v>451</v>
      </c>
      <c r="G295" s="242" t="s">
        <v>452</v>
      </c>
      <c r="H295" s="27"/>
      <c r="I295" s="485">
        <f>SUM(I296)</f>
        <v>26000</v>
      </c>
    </row>
    <row r="296" spans="1:9" s="36" customFormat="1" ht="110.25" x14ac:dyDescent="0.25">
      <c r="A296" s="76" t="s">
        <v>154</v>
      </c>
      <c r="B296" s="53" t="s">
        <v>56</v>
      </c>
      <c r="C296" s="2" t="s">
        <v>10</v>
      </c>
      <c r="D296" s="2" t="s">
        <v>70</v>
      </c>
      <c r="E296" s="243" t="s">
        <v>216</v>
      </c>
      <c r="F296" s="244" t="s">
        <v>451</v>
      </c>
      <c r="G296" s="245" t="s">
        <v>452</v>
      </c>
      <c r="H296" s="2"/>
      <c r="I296" s="486">
        <f>SUM(I297)</f>
        <v>26000</v>
      </c>
    </row>
    <row r="297" spans="1:9" s="36" customFormat="1" ht="47.25" x14ac:dyDescent="0.25">
      <c r="A297" s="76" t="s">
        <v>471</v>
      </c>
      <c r="B297" s="53" t="s">
        <v>56</v>
      </c>
      <c r="C297" s="2" t="s">
        <v>10</v>
      </c>
      <c r="D297" s="2" t="s">
        <v>70</v>
      </c>
      <c r="E297" s="243" t="s">
        <v>216</v>
      </c>
      <c r="F297" s="244" t="s">
        <v>10</v>
      </c>
      <c r="G297" s="245" t="s">
        <v>452</v>
      </c>
      <c r="H297" s="2"/>
      <c r="I297" s="486">
        <f>SUM(I298)</f>
        <v>26000</v>
      </c>
    </row>
    <row r="298" spans="1:9" s="36" customFormat="1" ht="31.5" x14ac:dyDescent="0.25">
      <c r="A298" s="3" t="s">
        <v>107</v>
      </c>
      <c r="B298" s="400" t="s">
        <v>56</v>
      </c>
      <c r="C298" s="2" t="s">
        <v>10</v>
      </c>
      <c r="D298" s="2" t="s">
        <v>70</v>
      </c>
      <c r="E298" s="243" t="s">
        <v>216</v>
      </c>
      <c r="F298" s="244" t="s">
        <v>10</v>
      </c>
      <c r="G298" s="245" t="s">
        <v>472</v>
      </c>
      <c r="H298" s="2"/>
      <c r="I298" s="486">
        <f>SUM(I299)</f>
        <v>26000</v>
      </c>
    </row>
    <row r="299" spans="1:9" s="36" customFormat="1" ht="31.5" x14ac:dyDescent="0.25">
      <c r="A299" s="90" t="s">
        <v>633</v>
      </c>
      <c r="B299" s="312" t="s">
        <v>56</v>
      </c>
      <c r="C299" s="2" t="s">
        <v>10</v>
      </c>
      <c r="D299" s="2" t="s">
        <v>70</v>
      </c>
      <c r="E299" s="243" t="s">
        <v>216</v>
      </c>
      <c r="F299" s="244" t="s">
        <v>10</v>
      </c>
      <c r="G299" s="245" t="s">
        <v>472</v>
      </c>
      <c r="H299" s="2" t="s">
        <v>16</v>
      </c>
      <c r="I299" s="487">
        <v>26000</v>
      </c>
    </row>
    <row r="300" spans="1:9" ht="47.25" x14ac:dyDescent="0.25">
      <c r="A300" s="26" t="s">
        <v>130</v>
      </c>
      <c r="B300" s="29" t="s">
        <v>56</v>
      </c>
      <c r="C300" s="27" t="s">
        <v>10</v>
      </c>
      <c r="D300" s="27" t="s">
        <v>70</v>
      </c>
      <c r="E300" s="240" t="s">
        <v>226</v>
      </c>
      <c r="F300" s="241" t="s">
        <v>451</v>
      </c>
      <c r="G300" s="242" t="s">
        <v>452</v>
      </c>
      <c r="H300" s="27"/>
      <c r="I300" s="485">
        <f>SUM(I301)</f>
        <v>2471946</v>
      </c>
    </row>
    <row r="301" spans="1:9" ht="63" x14ac:dyDescent="0.25">
      <c r="A301" s="3" t="s">
        <v>131</v>
      </c>
      <c r="B301" s="400" t="s">
        <v>56</v>
      </c>
      <c r="C301" s="2" t="s">
        <v>10</v>
      </c>
      <c r="D301" s="2" t="s">
        <v>70</v>
      </c>
      <c r="E301" s="243" t="s">
        <v>227</v>
      </c>
      <c r="F301" s="244" t="s">
        <v>451</v>
      </c>
      <c r="G301" s="245" t="s">
        <v>452</v>
      </c>
      <c r="H301" s="2"/>
      <c r="I301" s="486">
        <f>SUM(I302)</f>
        <v>2471946</v>
      </c>
    </row>
    <row r="302" spans="1:9" ht="78.75" x14ac:dyDescent="0.25">
      <c r="A302" s="3" t="s">
        <v>473</v>
      </c>
      <c r="B302" s="400" t="s">
        <v>56</v>
      </c>
      <c r="C302" s="2" t="s">
        <v>10</v>
      </c>
      <c r="D302" s="2" t="s">
        <v>70</v>
      </c>
      <c r="E302" s="243" t="s">
        <v>227</v>
      </c>
      <c r="F302" s="244" t="s">
        <v>10</v>
      </c>
      <c r="G302" s="245" t="s">
        <v>452</v>
      </c>
      <c r="H302" s="2"/>
      <c r="I302" s="486">
        <f>SUM(I303)</f>
        <v>2471946</v>
      </c>
    </row>
    <row r="303" spans="1:9" ht="31.5" x14ac:dyDescent="0.25">
      <c r="A303" s="3" t="s">
        <v>81</v>
      </c>
      <c r="B303" s="400" t="s">
        <v>56</v>
      </c>
      <c r="C303" s="2" t="s">
        <v>10</v>
      </c>
      <c r="D303" s="2" t="s">
        <v>70</v>
      </c>
      <c r="E303" s="243" t="s">
        <v>227</v>
      </c>
      <c r="F303" s="244" t="s">
        <v>10</v>
      </c>
      <c r="G303" s="245" t="s">
        <v>456</v>
      </c>
      <c r="H303" s="2"/>
      <c r="I303" s="486">
        <f>SUM(I304:I305)</f>
        <v>2471946</v>
      </c>
    </row>
    <row r="304" spans="1:9" ht="63" x14ac:dyDescent="0.25">
      <c r="A304" s="85" t="s">
        <v>82</v>
      </c>
      <c r="B304" s="400" t="s">
        <v>56</v>
      </c>
      <c r="C304" s="2" t="s">
        <v>10</v>
      </c>
      <c r="D304" s="2" t="s">
        <v>70</v>
      </c>
      <c r="E304" s="243" t="s">
        <v>227</v>
      </c>
      <c r="F304" s="244" t="s">
        <v>10</v>
      </c>
      <c r="G304" s="245" t="s">
        <v>456</v>
      </c>
      <c r="H304" s="2" t="s">
        <v>13</v>
      </c>
      <c r="I304" s="487">
        <v>2468646</v>
      </c>
    </row>
    <row r="305" spans="1:9" ht="15.75" x14ac:dyDescent="0.25">
      <c r="A305" s="3" t="s">
        <v>18</v>
      </c>
      <c r="B305" s="400" t="s">
        <v>56</v>
      </c>
      <c r="C305" s="2" t="s">
        <v>10</v>
      </c>
      <c r="D305" s="2" t="s">
        <v>70</v>
      </c>
      <c r="E305" s="243" t="s">
        <v>227</v>
      </c>
      <c r="F305" s="244" t="s">
        <v>10</v>
      </c>
      <c r="G305" s="245" t="s">
        <v>456</v>
      </c>
      <c r="H305" s="2" t="s">
        <v>17</v>
      </c>
      <c r="I305" s="487">
        <v>3300</v>
      </c>
    </row>
    <row r="306" spans="1:9" ht="15.75" x14ac:dyDescent="0.25">
      <c r="A306" s="99" t="s">
        <v>23</v>
      </c>
      <c r="B306" s="25" t="s">
        <v>56</v>
      </c>
      <c r="C306" s="21" t="s">
        <v>10</v>
      </c>
      <c r="D306" s="25">
        <v>13</v>
      </c>
      <c r="E306" s="264"/>
      <c r="F306" s="265"/>
      <c r="G306" s="266"/>
      <c r="H306" s="21"/>
      <c r="I306" s="484">
        <f>SUM(I307+I312)</f>
        <v>4523928</v>
      </c>
    </row>
    <row r="307" spans="1:9" ht="47.25" x14ac:dyDescent="0.25">
      <c r="A307" s="75" t="s">
        <v>133</v>
      </c>
      <c r="B307" s="29" t="s">
        <v>56</v>
      </c>
      <c r="C307" s="27" t="s">
        <v>10</v>
      </c>
      <c r="D307" s="31">
        <v>13</v>
      </c>
      <c r="E307" s="270" t="s">
        <v>195</v>
      </c>
      <c r="F307" s="271" t="s">
        <v>451</v>
      </c>
      <c r="G307" s="272" t="s">
        <v>452</v>
      </c>
      <c r="H307" s="27"/>
      <c r="I307" s="485">
        <f>SUM(I308)</f>
        <v>124300</v>
      </c>
    </row>
    <row r="308" spans="1:9" ht="63" x14ac:dyDescent="0.25">
      <c r="A308" s="88" t="s">
        <v>132</v>
      </c>
      <c r="B308" s="6" t="s">
        <v>56</v>
      </c>
      <c r="C308" s="2" t="s">
        <v>10</v>
      </c>
      <c r="D308" s="6">
        <v>13</v>
      </c>
      <c r="E308" s="258" t="s">
        <v>229</v>
      </c>
      <c r="F308" s="259" t="s">
        <v>451</v>
      </c>
      <c r="G308" s="260" t="s">
        <v>452</v>
      </c>
      <c r="H308" s="2"/>
      <c r="I308" s="486">
        <f>SUM(I309)</f>
        <v>124300</v>
      </c>
    </row>
    <row r="309" spans="1:9" ht="47.25" x14ac:dyDescent="0.25">
      <c r="A309" s="88" t="s">
        <v>475</v>
      </c>
      <c r="B309" s="6" t="s">
        <v>56</v>
      </c>
      <c r="C309" s="2" t="s">
        <v>10</v>
      </c>
      <c r="D309" s="6">
        <v>13</v>
      </c>
      <c r="E309" s="258" t="s">
        <v>229</v>
      </c>
      <c r="F309" s="259" t="s">
        <v>10</v>
      </c>
      <c r="G309" s="260" t="s">
        <v>452</v>
      </c>
      <c r="H309" s="2"/>
      <c r="I309" s="486">
        <f>SUM(I310)</f>
        <v>124300</v>
      </c>
    </row>
    <row r="310" spans="1:9" ht="47.25" x14ac:dyDescent="0.25">
      <c r="A310" s="3" t="s">
        <v>89</v>
      </c>
      <c r="B310" s="400" t="s">
        <v>56</v>
      </c>
      <c r="C310" s="2" t="s">
        <v>10</v>
      </c>
      <c r="D310" s="6">
        <v>13</v>
      </c>
      <c r="E310" s="258" t="s">
        <v>229</v>
      </c>
      <c r="F310" s="259" t="s">
        <v>10</v>
      </c>
      <c r="G310" s="260" t="s">
        <v>476</v>
      </c>
      <c r="H310" s="2"/>
      <c r="I310" s="486">
        <f>SUM(I311)</f>
        <v>124300</v>
      </c>
    </row>
    <row r="311" spans="1:9" ht="31.5" x14ac:dyDescent="0.25">
      <c r="A311" s="90" t="s">
        <v>90</v>
      </c>
      <c r="B311" s="312" t="s">
        <v>56</v>
      </c>
      <c r="C311" s="2" t="s">
        <v>10</v>
      </c>
      <c r="D311" s="6">
        <v>13</v>
      </c>
      <c r="E311" s="258" t="s">
        <v>229</v>
      </c>
      <c r="F311" s="259" t="s">
        <v>10</v>
      </c>
      <c r="G311" s="260" t="s">
        <v>476</v>
      </c>
      <c r="H311" s="2" t="s">
        <v>78</v>
      </c>
      <c r="I311" s="487">
        <v>124300</v>
      </c>
    </row>
    <row r="312" spans="1:9" ht="31.5" x14ac:dyDescent="0.25">
      <c r="A312" s="75" t="s">
        <v>24</v>
      </c>
      <c r="B312" s="29" t="s">
        <v>56</v>
      </c>
      <c r="C312" s="27" t="s">
        <v>10</v>
      </c>
      <c r="D312" s="29">
        <v>13</v>
      </c>
      <c r="E312" s="246" t="s">
        <v>208</v>
      </c>
      <c r="F312" s="247" t="s">
        <v>451</v>
      </c>
      <c r="G312" s="248" t="s">
        <v>452</v>
      </c>
      <c r="H312" s="27"/>
      <c r="I312" s="485">
        <f>SUM(I313)</f>
        <v>4399628</v>
      </c>
    </row>
    <row r="313" spans="1:9" ht="17.25" customHeight="1" x14ac:dyDescent="0.25">
      <c r="A313" s="85" t="s">
        <v>91</v>
      </c>
      <c r="B313" s="400" t="s">
        <v>56</v>
      </c>
      <c r="C313" s="2" t="s">
        <v>10</v>
      </c>
      <c r="D313" s="400">
        <v>13</v>
      </c>
      <c r="E313" s="261" t="s">
        <v>209</v>
      </c>
      <c r="F313" s="262" t="s">
        <v>451</v>
      </c>
      <c r="G313" s="263" t="s">
        <v>452</v>
      </c>
      <c r="H313" s="2"/>
      <c r="I313" s="486">
        <f>SUM(I314)</f>
        <v>4399628</v>
      </c>
    </row>
    <row r="314" spans="1:9" ht="30.75" customHeight="1" x14ac:dyDescent="0.25">
      <c r="A314" s="3" t="s">
        <v>109</v>
      </c>
      <c r="B314" s="400" t="s">
        <v>56</v>
      </c>
      <c r="C314" s="2" t="s">
        <v>10</v>
      </c>
      <c r="D314" s="400">
        <v>13</v>
      </c>
      <c r="E314" s="261" t="s">
        <v>209</v>
      </c>
      <c r="F314" s="262" t="s">
        <v>451</v>
      </c>
      <c r="G314" s="263" t="s">
        <v>481</v>
      </c>
      <c r="H314" s="2"/>
      <c r="I314" s="486">
        <f>SUM(I315)</f>
        <v>4399628</v>
      </c>
    </row>
    <row r="315" spans="1:9" ht="15.75" customHeight="1" x14ac:dyDescent="0.25">
      <c r="A315" s="3" t="s">
        <v>18</v>
      </c>
      <c r="B315" s="400" t="s">
        <v>56</v>
      </c>
      <c r="C315" s="2" t="s">
        <v>10</v>
      </c>
      <c r="D315" s="400">
        <v>13</v>
      </c>
      <c r="E315" s="261" t="s">
        <v>209</v>
      </c>
      <c r="F315" s="262" t="s">
        <v>451</v>
      </c>
      <c r="G315" s="263" t="s">
        <v>481</v>
      </c>
      <c r="H315" s="2" t="s">
        <v>17</v>
      </c>
      <c r="I315" s="487">
        <v>4399628</v>
      </c>
    </row>
    <row r="316" spans="1:9" ht="15.75" customHeight="1" x14ac:dyDescent="0.25">
      <c r="A316" s="116" t="s">
        <v>37</v>
      </c>
      <c r="B316" s="18" t="s">
        <v>56</v>
      </c>
      <c r="C316" s="18">
        <v>10</v>
      </c>
      <c r="D316" s="18"/>
      <c r="E316" s="273"/>
      <c r="F316" s="274"/>
      <c r="G316" s="275"/>
      <c r="H316" s="14"/>
      <c r="I316" s="483">
        <f>SUM(I317+I323+I345+I339)</f>
        <v>9227412</v>
      </c>
    </row>
    <row r="317" spans="1:9" ht="15.75" x14ac:dyDescent="0.25">
      <c r="A317" s="112" t="s">
        <v>38</v>
      </c>
      <c r="B317" s="25" t="s">
        <v>56</v>
      </c>
      <c r="C317" s="25">
        <v>10</v>
      </c>
      <c r="D317" s="21" t="s">
        <v>10</v>
      </c>
      <c r="E317" s="237"/>
      <c r="F317" s="238"/>
      <c r="G317" s="239"/>
      <c r="H317" s="21"/>
      <c r="I317" s="484">
        <f>SUM(I318)</f>
        <v>854686</v>
      </c>
    </row>
    <row r="318" spans="1:9" ht="47.25" x14ac:dyDescent="0.25">
      <c r="A318" s="104" t="s">
        <v>120</v>
      </c>
      <c r="B318" s="29" t="s">
        <v>56</v>
      </c>
      <c r="C318" s="29">
        <v>10</v>
      </c>
      <c r="D318" s="27" t="s">
        <v>10</v>
      </c>
      <c r="E318" s="240" t="s">
        <v>195</v>
      </c>
      <c r="F318" s="241" t="s">
        <v>451</v>
      </c>
      <c r="G318" s="242" t="s">
        <v>452</v>
      </c>
      <c r="H318" s="27"/>
      <c r="I318" s="485">
        <f>SUM(I319)</f>
        <v>854686</v>
      </c>
    </row>
    <row r="319" spans="1:9" ht="63" x14ac:dyDescent="0.25">
      <c r="A319" s="61" t="s">
        <v>171</v>
      </c>
      <c r="B319" s="400" t="s">
        <v>56</v>
      </c>
      <c r="C319" s="400">
        <v>10</v>
      </c>
      <c r="D319" s="2" t="s">
        <v>10</v>
      </c>
      <c r="E319" s="243" t="s">
        <v>197</v>
      </c>
      <c r="F319" s="244" t="s">
        <v>451</v>
      </c>
      <c r="G319" s="245" t="s">
        <v>452</v>
      </c>
      <c r="H319" s="2"/>
      <c r="I319" s="486">
        <f>SUM(I320)</f>
        <v>854686</v>
      </c>
    </row>
    <row r="320" spans="1:9" ht="47.25" x14ac:dyDescent="0.25">
      <c r="A320" s="61" t="s">
        <v>551</v>
      </c>
      <c r="B320" s="400" t="s">
        <v>56</v>
      </c>
      <c r="C320" s="400">
        <v>10</v>
      </c>
      <c r="D320" s="2" t="s">
        <v>10</v>
      </c>
      <c r="E320" s="243" t="s">
        <v>197</v>
      </c>
      <c r="F320" s="244" t="s">
        <v>10</v>
      </c>
      <c r="G320" s="245" t="s">
        <v>452</v>
      </c>
      <c r="H320" s="2"/>
      <c r="I320" s="486">
        <f>SUM(I321)</f>
        <v>854686</v>
      </c>
    </row>
    <row r="321" spans="1:9" ht="17.25" customHeight="1" x14ac:dyDescent="0.25">
      <c r="A321" s="61" t="s">
        <v>172</v>
      </c>
      <c r="B321" s="400" t="s">
        <v>56</v>
      </c>
      <c r="C321" s="400">
        <v>10</v>
      </c>
      <c r="D321" s="2" t="s">
        <v>10</v>
      </c>
      <c r="E321" s="243" t="s">
        <v>197</v>
      </c>
      <c r="F321" s="244" t="s">
        <v>10</v>
      </c>
      <c r="G321" s="245" t="s">
        <v>764</v>
      </c>
      <c r="H321" s="2"/>
      <c r="I321" s="486">
        <f>SUM(I322)</f>
        <v>854686</v>
      </c>
    </row>
    <row r="322" spans="1:9" ht="15.75" x14ac:dyDescent="0.25">
      <c r="A322" s="61" t="s">
        <v>40</v>
      </c>
      <c r="B322" s="400" t="s">
        <v>56</v>
      </c>
      <c r="C322" s="400">
        <v>10</v>
      </c>
      <c r="D322" s="2" t="s">
        <v>10</v>
      </c>
      <c r="E322" s="243" t="s">
        <v>197</v>
      </c>
      <c r="F322" s="244" t="s">
        <v>10</v>
      </c>
      <c r="G322" s="245" t="s">
        <v>764</v>
      </c>
      <c r="H322" s="2" t="s">
        <v>39</v>
      </c>
      <c r="I322" s="487">
        <v>854686</v>
      </c>
    </row>
    <row r="323" spans="1:9" ht="15.75" x14ac:dyDescent="0.25">
      <c r="A323" s="112" t="s">
        <v>41</v>
      </c>
      <c r="B323" s="25" t="s">
        <v>56</v>
      </c>
      <c r="C323" s="25">
        <v>10</v>
      </c>
      <c r="D323" s="21" t="s">
        <v>15</v>
      </c>
      <c r="E323" s="237"/>
      <c r="F323" s="238"/>
      <c r="G323" s="239"/>
      <c r="H323" s="21"/>
      <c r="I323" s="484">
        <f>SUM(I324)</f>
        <v>4294437</v>
      </c>
    </row>
    <row r="324" spans="1:9" ht="47.25" x14ac:dyDescent="0.25">
      <c r="A324" s="104" t="s">
        <v>120</v>
      </c>
      <c r="B324" s="29" t="s">
        <v>56</v>
      </c>
      <c r="C324" s="29">
        <v>10</v>
      </c>
      <c r="D324" s="27" t="s">
        <v>15</v>
      </c>
      <c r="E324" s="240" t="s">
        <v>195</v>
      </c>
      <c r="F324" s="241" t="s">
        <v>451</v>
      </c>
      <c r="G324" s="242" t="s">
        <v>452</v>
      </c>
      <c r="H324" s="27"/>
      <c r="I324" s="485">
        <f>SUM(I325)</f>
        <v>4294437</v>
      </c>
    </row>
    <row r="325" spans="1:9" ht="63" x14ac:dyDescent="0.25">
      <c r="A325" s="61" t="s">
        <v>171</v>
      </c>
      <c r="B325" s="400" t="s">
        <v>56</v>
      </c>
      <c r="C325" s="400">
        <v>10</v>
      </c>
      <c r="D325" s="2" t="s">
        <v>15</v>
      </c>
      <c r="E325" s="243" t="s">
        <v>197</v>
      </c>
      <c r="F325" s="244" t="s">
        <v>451</v>
      </c>
      <c r="G325" s="245" t="s">
        <v>452</v>
      </c>
      <c r="H325" s="2"/>
      <c r="I325" s="486">
        <f>SUM(I326)</f>
        <v>4294437</v>
      </c>
    </row>
    <row r="326" spans="1:9" ht="47.25" x14ac:dyDescent="0.25">
      <c r="A326" s="61" t="s">
        <v>551</v>
      </c>
      <c r="B326" s="400" t="s">
        <v>56</v>
      </c>
      <c r="C326" s="400">
        <v>10</v>
      </c>
      <c r="D326" s="2" t="s">
        <v>15</v>
      </c>
      <c r="E326" s="243" t="s">
        <v>197</v>
      </c>
      <c r="F326" s="244" t="s">
        <v>10</v>
      </c>
      <c r="G326" s="245" t="s">
        <v>452</v>
      </c>
      <c r="H326" s="2"/>
      <c r="I326" s="486">
        <f>SUM(I327+I330+I333+I336)</f>
        <v>4294437</v>
      </c>
    </row>
    <row r="327" spans="1:9" ht="31.5" x14ac:dyDescent="0.25">
      <c r="A327" s="103" t="s">
        <v>95</v>
      </c>
      <c r="B327" s="400" t="s">
        <v>56</v>
      </c>
      <c r="C327" s="400">
        <v>10</v>
      </c>
      <c r="D327" s="2" t="s">
        <v>15</v>
      </c>
      <c r="E327" s="243" t="s">
        <v>197</v>
      </c>
      <c r="F327" s="244" t="s">
        <v>10</v>
      </c>
      <c r="G327" s="245" t="s">
        <v>556</v>
      </c>
      <c r="H327" s="2"/>
      <c r="I327" s="486">
        <f>SUM(I328:I329)</f>
        <v>41675</v>
      </c>
    </row>
    <row r="328" spans="1:9" ht="31.5" x14ac:dyDescent="0.25">
      <c r="A328" s="113" t="s">
        <v>633</v>
      </c>
      <c r="B328" s="6" t="s">
        <v>56</v>
      </c>
      <c r="C328" s="400">
        <v>10</v>
      </c>
      <c r="D328" s="2" t="s">
        <v>15</v>
      </c>
      <c r="E328" s="243" t="s">
        <v>197</v>
      </c>
      <c r="F328" s="244" t="s">
        <v>10</v>
      </c>
      <c r="G328" s="245" t="s">
        <v>556</v>
      </c>
      <c r="H328" s="2" t="s">
        <v>16</v>
      </c>
      <c r="I328" s="488">
        <v>740</v>
      </c>
    </row>
    <row r="329" spans="1:9" ht="15.75" x14ac:dyDescent="0.25">
      <c r="A329" s="61" t="s">
        <v>40</v>
      </c>
      <c r="B329" s="400" t="s">
        <v>56</v>
      </c>
      <c r="C329" s="400">
        <v>10</v>
      </c>
      <c r="D329" s="2" t="s">
        <v>15</v>
      </c>
      <c r="E329" s="243" t="s">
        <v>197</v>
      </c>
      <c r="F329" s="244" t="s">
        <v>10</v>
      </c>
      <c r="G329" s="245" t="s">
        <v>556</v>
      </c>
      <c r="H329" s="2" t="s">
        <v>39</v>
      </c>
      <c r="I329" s="487">
        <v>40935</v>
      </c>
    </row>
    <row r="330" spans="1:9" ht="31.5" x14ac:dyDescent="0.25">
      <c r="A330" s="103" t="s">
        <v>96</v>
      </c>
      <c r="B330" s="400" t="s">
        <v>56</v>
      </c>
      <c r="C330" s="400">
        <v>10</v>
      </c>
      <c r="D330" s="2" t="s">
        <v>15</v>
      </c>
      <c r="E330" s="243" t="s">
        <v>197</v>
      </c>
      <c r="F330" s="244" t="s">
        <v>10</v>
      </c>
      <c r="G330" s="245" t="s">
        <v>557</v>
      </c>
      <c r="H330" s="2"/>
      <c r="I330" s="486">
        <f>SUM(I331:I332)</f>
        <v>246349</v>
      </c>
    </row>
    <row r="331" spans="1:9" s="79" customFormat="1" ht="31.5" x14ac:dyDescent="0.25">
      <c r="A331" s="113" t="s">
        <v>633</v>
      </c>
      <c r="B331" s="6" t="s">
        <v>56</v>
      </c>
      <c r="C331" s="400">
        <v>10</v>
      </c>
      <c r="D331" s="2" t="s">
        <v>15</v>
      </c>
      <c r="E331" s="243" t="s">
        <v>197</v>
      </c>
      <c r="F331" s="244" t="s">
        <v>10</v>
      </c>
      <c r="G331" s="245" t="s">
        <v>557</v>
      </c>
      <c r="H331" s="78" t="s">
        <v>16</v>
      </c>
      <c r="I331" s="617">
        <v>3650</v>
      </c>
    </row>
    <row r="332" spans="1:9" ht="15.75" x14ac:dyDescent="0.25">
      <c r="A332" s="61" t="s">
        <v>40</v>
      </c>
      <c r="B332" s="400" t="s">
        <v>56</v>
      </c>
      <c r="C332" s="400">
        <v>10</v>
      </c>
      <c r="D332" s="2" t="s">
        <v>15</v>
      </c>
      <c r="E332" s="243" t="s">
        <v>197</v>
      </c>
      <c r="F332" s="244" t="s">
        <v>10</v>
      </c>
      <c r="G332" s="245" t="s">
        <v>557</v>
      </c>
      <c r="H332" s="2" t="s">
        <v>39</v>
      </c>
      <c r="I332" s="618">
        <v>242699</v>
      </c>
    </row>
    <row r="333" spans="1:9" ht="15.75" x14ac:dyDescent="0.25">
      <c r="A333" s="114" t="s">
        <v>97</v>
      </c>
      <c r="B333" s="49" t="s">
        <v>56</v>
      </c>
      <c r="C333" s="400">
        <v>10</v>
      </c>
      <c r="D333" s="2" t="s">
        <v>15</v>
      </c>
      <c r="E333" s="243" t="s">
        <v>197</v>
      </c>
      <c r="F333" s="244" t="s">
        <v>10</v>
      </c>
      <c r="G333" s="245" t="s">
        <v>558</v>
      </c>
      <c r="H333" s="2"/>
      <c r="I333" s="486">
        <f>SUM(I334:I335)</f>
        <v>3522271</v>
      </c>
    </row>
    <row r="334" spans="1:9" ht="31.5" x14ac:dyDescent="0.25">
      <c r="A334" s="113" t="s">
        <v>633</v>
      </c>
      <c r="B334" s="6" t="s">
        <v>56</v>
      </c>
      <c r="C334" s="400">
        <v>10</v>
      </c>
      <c r="D334" s="2" t="s">
        <v>15</v>
      </c>
      <c r="E334" s="243" t="s">
        <v>197</v>
      </c>
      <c r="F334" s="244" t="s">
        <v>10</v>
      </c>
      <c r="G334" s="245" t="s">
        <v>558</v>
      </c>
      <c r="H334" s="2" t="s">
        <v>16</v>
      </c>
      <c r="I334" s="618">
        <v>58300</v>
      </c>
    </row>
    <row r="335" spans="1:9" ht="15.75" x14ac:dyDescent="0.25">
      <c r="A335" s="61" t="s">
        <v>40</v>
      </c>
      <c r="B335" s="400" t="s">
        <v>56</v>
      </c>
      <c r="C335" s="400">
        <v>10</v>
      </c>
      <c r="D335" s="2" t="s">
        <v>15</v>
      </c>
      <c r="E335" s="243" t="s">
        <v>197</v>
      </c>
      <c r="F335" s="244" t="s">
        <v>10</v>
      </c>
      <c r="G335" s="245" t="s">
        <v>558</v>
      </c>
      <c r="H335" s="2" t="s">
        <v>39</v>
      </c>
      <c r="I335" s="618">
        <v>3463971</v>
      </c>
    </row>
    <row r="336" spans="1:9" ht="15.75" x14ac:dyDescent="0.25">
      <c r="A336" s="103" t="s">
        <v>98</v>
      </c>
      <c r="B336" s="400" t="s">
        <v>56</v>
      </c>
      <c r="C336" s="400">
        <v>10</v>
      </c>
      <c r="D336" s="2" t="s">
        <v>15</v>
      </c>
      <c r="E336" s="243" t="s">
        <v>197</v>
      </c>
      <c r="F336" s="244" t="s">
        <v>10</v>
      </c>
      <c r="G336" s="245" t="s">
        <v>559</v>
      </c>
      <c r="H336" s="2"/>
      <c r="I336" s="486">
        <f>SUM(I337:I338)</f>
        <v>484142</v>
      </c>
    </row>
    <row r="337" spans="1:9" ht="31.5" x14ac:dyDescent="0.25">
      <c r="A337" s="113" t="s">
        <v>633</v>
      </c>
      <c r="B337" s="6" t="s">
        <v>56</v>
      </c>
      <c r="C337" s="400">
        <v>10</v>
      </c>
      <c r="D337" s="2" t="s">
        <v>15</v>
      </c>
      <c r="E337" s="243" t="s">
        <v>197</v>
      </c>
      <c r="F337" s="244" t="s">
        <v>10</v>
      </c>
      <c r="G337" s="245" t="s">
        <v>559</v>
      </c>
      <c r="H337" s="2" t="s">
        <v>16</v>
      </c>
      <c r="I337" s="488">
        <v>7695</v>
      </c>
    </row>
    <row r="338" spans="1:9" ht="15.75" x14ac:dyDescent="0.25">
      <c r="A338" s="61" t="s">
        <v>40</v>
      </c>
      <c r="B338" s="400" t="s">
        <v>56</v>
      </c>
      <c r="C338" s="400">
        <v>10</v>
      </c>
      <c r="D338" s="2" t="s">
        <v>15</v>
      </c>
      <c r="E338" s="243" t="s">
        <v>197</v>
      </c>
      <c r="F338" s="244" t="s">
        <v>10</v>
      </c>
      <c r="G338" s="245" t="s">
        <v>559</v>
      </c>
      <c r="H338" s="2" t="s">
        <v>39</v>
      </c>
      <c r="I338" s="488">
        <v>476447</v>
      </c>
    </row>
    <row r="339" spans="1:9" ht="15.75" x14ac:dyDescent="0.25">
      <c r="A339" s="87" t="s">
        <v>42</v>
      </c>
      <c r="B339" s="25" t="s">
        <v>56</v>
      </c>
      <c r="C339" s="25">
        <v>10</v>
      </c>
      <c r="D339" s="24" t="s">
        <v>20</v>
      </c>
      <c r="E339" s="237"/>
      <c r="F339" s="238"/>
      <c r="G339" s="239"/>
      <c r="H339" s="52"/>
      <c r="I339" s="484">
        <f>SUM(I340)</f>
        <v>1293060</v>
      </c>
    </row>
    <row r="340" spans="1:9" ht="47.25" x14ac:dyDescent="0.25">
      <c r="A340" s="75" t="s">
        <v>120</v>
      </c>
      <c r="B340" s="313" t="s">
        <v>56</v>
      </c>
      <c r="C340" s="67">
        <v>10</v>
      </c>
      <c r="D340" s="68" t="s">
        <v>20</v>
      </c>
      <c r="E340" s="288" t="s">
        <v>195</v>
      </c>
      <c r="F340" s="289" t="s">
        <v>451</v>
      </c>
      <c r="G340" s="290" t="s">
        <v>452</v>
      </c>
      <c r="H340" s="30"/>
      <c r="I340" s="485">
        <f>SUM(I341)</f>
        <v>1293060</v>
      </c>
    </row>
    <row r="341" spans="1:9" ht="63" x14ac:dyDescent="0.25">
      <c r="A341" s="3" t="s">
        <v>171</v>
      </c>
      <c r="B341" s="6" t="s">
        <v>56</v>
      </c>
      <c r="C341" s="33">
        <v>10</v>
      </c>
      <c r="D341" s="34" t="s">
        <v>20</v>
      </c>
      <c r="E341" s="243" t="s">
        <v>197</v>
      </c>
      <c r="F341" s="286" t="s">
        <v>451</v>
      </c>
      <c r="G341" s="287" t="s">
        <v>452</v>
      </c>
      <c r="H341" s="294"/>
      <c r="I341" s="486">
        <f>SUM(I342)</f>
        <v>1293060</v>
      </c>
    </row>
    <row r="342" spans="1:9" ht="47.25" x14ac:dyDescent="0.25">
      <c r="A342" s="3" t="s">
        <v>551</v>
      </c>
      <c r="B342" s="6" t="s">
        <v>56</v>
      </c>
      <c r="C342" s="33">
        <v>10</v>
      </c>
      <c r="D342" s="34" t="s">
        <v>20</v>
      </c>
      <c r="E342" s="243" t="s">
        <v>197</v>
      </c>
      <c r="F342" s="286" t="s">
        <v>10</v>
      </c>
      <c r="G342" s="287" t="s">
        <v>452</v>
      </c>
      <c r="H342" s="294"/>
      <c r="I342" s="486">
        <f>SUM(I343)</f>
        <v>1293060</v>
      </c>
    </row>
    <row r="343" spans="1:9" ht="15.75" x14ac:dyDescent="0.25">
      <c r="A343" s="85" t="s">
        <v>660</v>
      </c>
      <c r="B343" s="400" t="s">
        <v>56</v>
      </c>
      <c r="C343" s="33">
        <v>10</v>
      </c>
      <c r="D343" s="34" t="s">
        <v>20</v>
      </c>
      <c r="E343" s="243" t="s">
        <v>197</v>
      </c>
      <c r="F343" s="286" t="s">
        <v>10</v>
      </c>
      <c r="G343" s="287" t="s">
        <v>555</v>
      </c>
      <c r="H343" s="294"/>
      <c r="I343" s="486">
        <f>SUM(I344)</f>
        <v>1293060</v>
      </c>
    </row>
    <row r="344" spans="1:9" ht="15.75" x14ac:dyDescent="0.25">
      <c r="A344" s="3" t="s">
        <v>40</v>
      </c>
      <c r="B344" s="400" t="s">
        <v>56</v>
      </c>
      <c r="C344" s="33">
        <v>10</v>
      </c>
      <c r="D344" s="34" t="s">
        <v>20</v>
      </c>
      <c r="E344" s="243" t="s">
        <v>197</v>
      </c>
      <c r="F344" s="286" t="s">
        <v>10</v>
      </c>
      <c r="G344" s="287" t="s">
        <v>555</v>
      </c>
      <c r="H344" s="2" t="s">
        <v>39</v>
      </c>
      <c r="I344" s="488">
        <v>1293060</v>
      </c>
    </row>
    <row r="345" spans="1:9" s="9" customFormat="1" ht="15.75" x14ac:dyDescent="0.25">
      <c r="A345" s="102" t="s">
        <v>72</v>
      </c>
      <c r="B345" s="25" t="s">
        <v>56</v>
      </c>
      <c r="C345" s="25">
        <v>10</v>
      </c>
      <c r="D345" s="24" t="s">
        <v>70</v>
      </c>
      <c r="E345" s="237"/>
      <c r="F345" s="238"/>
      <c r="G345" s="239"/>
      <c r="H345" s="52"/>
      <c r="I345" s="484">
        <f>SUM(I346+I363)</f>
        <v>2785229</v>
      </c>
    </row>
    <row r="346" spans="1:9" ht="47.25" x14ac:dyDescent="0.25">
      <c r="A346" s="109" t="s">
        <v>133</v>
      </c>
      <c r="B346" s="313" t="s">
        <v>56</v>
      </c>
      <c r="C346" s="67">
        <v>10</v>
      </c>
      <c r="D346" s="68" t="s">
        <v>70</v>
      </c>
      <c r="E346" s="288" t="s">
        <v>195</v>
      </c>
      <c r="F346" s="289" t="s">
        <v>451</v>
      </c>
      <c r="G346" s="290" t="s">
        <v>452</v>
      </c>
      <c r="H346" s="30"/>
      <c r="I346" s="485">
        <f>SUM(I347+I359+I355)</f>
        <v>2785229</v>
      </c>
    </row>
    <row r="347" spans="1:9" ht="63" x14ac:dyDescent="0.25">
      <c r="A347" s="115" t="s">
        <v>132</v>
      </c>
      <c r="B347" s="6" t="s">
        <v>56</v>
      </c>
      <c r="C347" s="33">
        <v>10</v>
      </c>
      <c r="D347" s="34" t="s">
        <v>70</v>
      </c>
      <c r="E347" s="285" t="s">
        <v>229</v>
      </c>
      <c r="F347" s="286" t="s">
        <v>451</v>
      </c>
      <c r="G347" s="287" t="s">
        <v>452</v>
      </c>
      <c r="H347" s="294"/>
      <c r="I347" s="486">
        <f>SUM(I348)</f>
        <v>2773229</v>
      </c>
    </row>
    <row r="348" spans="1:9" ht="47.25" x14ac:dyDescent="0.25">
      <c r="A348" s="115" t="s">
        <v>475</v>
      </c>
      <c r="B348" s="6" t="s">
        <v>56</v>
      </c>
      <c r="C348" s="33">
        <v>10</v>
      </c>
      <c r="D348" s="34" t="s">
        <v>70</v>
      </c>
      <c r="E348" s="285" t="s">
        <v>229</v>
      </c>
      <c r="F348" s="286" t="s">
        <v>10</v>
      </c>
      <c r="G348" s="287" t="s">
        <v>452</v>
      </c>
      <c r="H348" s="294"/>
      <c r="I348" s="486">
        <f>SUM(I349+I353)</f>
        <v>2773229</v>
      </c>
    </row>
    <row r="349" spans="1:9" ht="31.5" x14ac:dyDescent="0.25">
      <c r="A349" s="61" t="s">
        <v>99</v>
      </c>
      <c r="B349" s="400" t="s">
        <v>56</v>
      </c>
      <c r="C349" s="33">
        <v>10</v>
      </c>
      <c r="D349" s="34" t="s">
        <v>70</v>
      </c>
      <c r="E349" s="285" t="s">
        <v>229</v>
      </c>
      <c r="F349" s="286" t="s">
        <v>10</v>
      </c>
      <c r="G349" s="287" t="s">
        <v>562</v>
      </c>
      <c r="H349" s="294"/>
      <c r="I349" s="486">
        <f>SUM(I350:I352)</f>
        <v>2368000</v>
      </c>
    </row>
    <row r="350" spans="1:9" ht="63" x14ac:dyDescent="0.25">
      <c r="A350" s="103" t="s">
        <v>82</v>
      </c>
      <c r="B350" s="400" t="s">
        <v>56</v>
      </c>
      <c r="C350" s="33">
        <v>10</v>
      </c>
      <c r="D350" s="34" t="s">
        <v>70</v>
      </c>
      <c r="E350" s="285" t="s">
        <v>229</v>
      </c>
      <c r="F350" s="286" t="s">
        <v>10</v>
      </c>
      <c r="G350" s="287" t="s">
        <v>562</v>
      </c>
      <c r="H350" s="2" t="s">
        <v>13</v>
      </c>
      <c r="I350" s="488">
        <v>2208575</v>
      </c>
    </row>
    <row r="351" spans="1:9" ht="31.5" x14ac:dyDescent="0.25">
      <c r="A351" s="113" t="s">
        <v>633</v>
      </c>
      <c r="B351" s="6" t="s">
        <v>56</v>
      </c>
      <c r="C351" s="33">
        <v>10</v>
      </c>
      <c r="D351" s="34" t="s">
        <v>70</v>
      </c>
      <c r="E351" s="285" t="s">
        <v>229</v>
      </c>
      <c r="F351" s="286" t="s">
        <v>10</v>
      </c>
      <c r="G351" s="287" t="s">
        <v>562</v>
      </c>
      <c r="H351" s="2" t="s">
        <v>16</v>
      </c>
      <c r="I351" s="488">
        <v>159425</v>
      </c>
    </row>
    <row r="352" spans="1:9" ht="15.75" hidden="1" x14ac:dyDescent="0.25">
      <c r="A352" s="61" t="s">
        <v>18</v>
      </c>
      <c r="B352" s="400" t="s">
        <v>56</v>
      </c>
      <c r="C352" s="33">
        <v>10</v>
      </c>
      <c r="D352" s="34" t="s">
        <v>70</v>
      </c>
      <c r="E352" s="285" t="s">
        <v>229</v>
      </c>
      <c r="F352" s="286" t="s">
        <v>10</v>
      </c>
      <c r="G352" s="287" t="s">
        <v>562</v>
      </c>
      <c r="H352" s="2" t="s">
        <v>17</v>
      </c>
      <c r="I352" s="488"/>
    </row>
    <row r="353" spans="1:9" ht="31.5" x14ac:dyDescent="0.25">
      <c r="A353" s="3" t="s">
        <v>81</v>
      </c>
      <c r="B353" s="6" t="s">
        <v>56</v>
      </c>
      <c r="C353" s="33">
        <v>10</v>
      </c>
      <c r="D353" s="34" t="s">
        <v>70</v>
      </c>
      <c r="E353" s="285" t="s">
        <v>229</v>
      </c>
      <c r="F353" s="286" t="s">
        <v>10</v>
      </c>
      <c r="G353" s="287" t="s">
        <v>456</v>
      </c>
      <c r="H353" s="2"/>
      <c r="I353" s="486">
        <f>SUM(I354)</f>
        <v>405229</v>
      </c>
    </row>
    <row r="354" spans="1:9" ht="63" x14ac:dyDescent="0.25">
      <c r="A354" s="85" t="s">
        <v>82</v>
      </c>
      <c r="B354" s="6" t="s">
        <v>56</v>
      </c>
      <c r="C354" s="33">
        <v>10</v>
      </c>
      <c r="D354" s="34" t="s">
        <v>70</v>
      </c>
      <c r="E354" s="285" t="s">
        <v>229</v>
      </c>
      <c r="F354" s="286" t="s">
        <v>10</v>
      </c>
      <c r="G354" s="287" t="s">
        <v>456</v>
      </c>
      <c r="H354" s="2" t="s">
        <v>13</v>
      </c>
      <c r="I354" s="488">
        <v>405229</v>
      </c>
    </row>
    <row r="355" spans="1:9" s="36" customFormat="1" ht="63" x14ac:dyDescent="0.25">
      <c r="A355" s="61" t="s">
        <v>171</v>
      </c>
      <c r="B355" s="400" t="s">
        <v>56</v>
      </c>
      <c r="C355" s="34">
        <v>10</v>
      </c>
      <c r="D355" s="34" t="s">
        <v>70</v>
      </c>
      <c r="E355" s="285" t="s">
        <v>197</v>
      </c>
      <c r="F355" s="286" t="s">
        <v>451</v>
      </c>
      <c r="G355" s="287" t="s">
        <v>452</v>
      </c>
      <c r="H355" s="35"/>
      <c r="I355" s="489">
        <f>SUM(I356)</f>
        <v>2000</v>
      </c>
    </row>
    <row r="356" spans="1:9" s="36" customFormat="1" ht="47.25" x14ac:dyDescent="0.25">
      <c r="A356" s="298" t="s">
        <v>551</v>
      </c>
      <c r="B356" s="400" t="s">
        <v>56</v>
      </c>
      <c r="C356" s="34">
        <v>10</v>
      </c>
      <c r="D356" s="34" t="s">
        <v>70</v>
      </c>
      <c r="E356" s="285" t="s">
        <v>197</v>
      </c>
      <c r="F356" s="286" t="s">
        <v>10</v>
      </c>
      <c r="G356" s="287" t="s">
        <v>452</v>
      </c>
      <c r="H356" s="35"/>
      <c r="I356" s="489">
        <f>SUM(I357)</f>
        <v>2000</v>
      </c>
    </row>
    <row r="357" spans="1:9" s="36" customFormat="1" ht="31.5" x14ac:dyDescent="0.25">
      <c r="A357" s="77" t="s">
        <v>564</v>
      </c>
      <c r="B357" s="315" t="s">
        <v>56</v>
      </c>
      <c r="C357" s="34">
        <v>10</v>
      </c>
      <c r="D357" s="34" t="s">
        <v>70</v>
      </c>
      <c r="E357" s="285" t="s">
        <v>197</v>
      </c>
      <c r="F357" s="286" t="s">
        <v>10</v>
      </c>
      <c r="G357" s="287" t="s">
        <v>563</v>
      </c>
      <c r="H357" s="35"/>
      <c r="I357" s="489">
        <f>SUM(I358)</f>
        <v>2000</v>
      </c>
    </row>
    <row r="358" spans="1:9" s="36" customFormat="1" ht="31.5" x14ac:dyDescent="0.25">
      <c r="A358" s="107" t="s">
        <v>633</v>
      </c>
      <c r="B358" s="315" t="s">
        <v>56</v>
      </c>
      <c r="C358" s="34">
        <v>10</v>
      </c>
      <c r="D358" s="34" t="s">
        <v>70</v>
      </c>
      <c r="E358" s="285" t="s">
        <v>197</v>
      </c>
      <c r="F358" s="286" t="s">
        <v>10</v>
      </c>
      <c r="G358" s="287" t="s">
        <v>563</v>
      </c>
      <c r="H358" s="35" t="s">
        <v>16</v>
      </c>
      <c r="I358" s="490">
        <v>2000</v>
      </c>
    </row>
    <row r="359" spans="1:9" ht="78.75" x14ac:dyDescent="0.25">
      <c r="A359" s="105" t="s">
        <v>121</v>
      </c>
      <c r="B359" s="53" t="s">
        <v>56</v>
      </c>
      <c r="C359" s="33">
        <v>10</v>
      </c>
      <c r="D359" s="34" t="s">
        <v>70</v>
      </c>
      <c r="E359" s="285" t="s">
        <v>228</v>
      </c>
      <c r="F359" s="286" t="s">
        <v>451</v>
      </c>
      <c r="G359" s="287" t="s">
        <v>452</v>
      </c>
      <c r="H359" s="2"/>
      <c r="I359" s="486">
        <f>SUM(I360)</f>
        <v>10000</v>
      </c>
    </row>
    <row r="360" spans="1:9" ht="47.25" x14ac:dyDescent="0.25">
      <c r="A360" s="295" t="s">
        <v>459</v>
      </c>
      <c r="B360" s="53" t="s">
        <v>56</v>
      </c>
      <c r="C360" s="33">
        <v>10</v>
      </c>
      <c r="D360" s="34" t="s">
        <v>70</v>
      </c>
      <c r="E360" s="285" t="s">
        <v>228</v>
      </c>
      <c r="F360" s="286" t="s">
        <v>10</v>
      </c>
      <c r="G360" s="287" t="s">
        <v>452</v>
      </c>
      <c r="H360" s="2"/>
      <c r="I360" s="486">
        <f>SUM(I361)</f>
        <v>10000</v>
      </c>
    </row>
    <row r="361" spans="1:9" ht="31.5" x14ac:dyDescent="0.25">
      <c r="A361" s="80" t="s">
        <v>110</v>
      </c>
      <c r="B361" s="53" t="s">
        <v>56</v>
      </c>
      <c r="C361" s="33">
        <v>10</v>
      </c>
      <c r="D361" s="34" t="s">
        <v>70</v>
      </c>
      <c r="E361" s="285" t="s">
        <v>228</v>
      </c>
      <c r="F361" s="286" t="s">
        <v>10</v>
      </c>
      <c r="G361" s="287" t="s">
        <v>461</v>
      </c>
      <c r="H361" s="2"/>
      <c r="I361" s="486">
        <f>SUM(I362)</f>
        <v>10000</v>
      </c>
    </row>
    <row r="362" spans="1:9" ht="31.5" x14ac:dyDescent="0.25">
      <c r="A362" s="113" t="s">
        <v>633</v>
      </c>
      <c r="B362" s="6" t="s">
        <v>56</v>
      </c>
      <c r="C362" s="33">
        <v>10</v>
      </c>
      <c r="D362" s="34" t="s">
        <v>70</v>
      </c>
      <c r="E362" s="285" t="s">
        <v>228</v>
      </c>
      <c r="F362" s="286" t="s">
        <v>10</v>
      </c>
      <c r="G362" s="287" t="s">
        <v>461</v>
      </c>
      <c r="H362" s="2" t="s">
        <v>16</v>
      </c>
      <c r="I362" s="487">
        <v>10000</v>
      </c>
    </row>
    <row r="363" spans="1:9" ht="47.25" hidden="1" x14ac:dyDescent="0.25">
      <c r="A363" s="75" t="s">
        <v>113</v>
      </c>
      <c r="B363" s="31" t="s">
        <v>56</v>
      </c>
      <c r="C363" s="67">
        <v>10</v>
      </c>
      <c r="D363" s="68" t="s">
        <v>70</v>
      </c>
      <c r="E363" s="240" t="s">
        <v>454</v>
      </c>
      <c r="F363" s="241" t="s">
        <v>451</v>
      </c>
      <c r="G363" s="242" t="s">
        <v>452</v>
      </c>
      <c r="H363" s="27"/>
      <c r="I363" s="485">
        <f>SUM(I364)</f>
        <v>0</v>
      </c>
    </row>
    <row r="364" spans="1:9" ht="63" hidden="1" x14ac:dyDescent="0.25">
      <c r="A364" s="76" t="s">
        <v>126</v>
      </c>
      <c r="B364" s="6" t="s">
        <v>56</v>
      </c>
      <c r="C364" s="33">
        <v>10</v>
      </c>
      <c r="D364" s="34" t="s">
        <v>70</v>
      </c>
      <c r="E364" s="243" t="s">
        <v>455</v>
      </c>
      <c r="F364" s="244" t="s">
        <v>451</v>
      </c>
      <c r="G364" s="245" t="s">
        <v>452</v>
      </c>
      <c r="H364" s="43"/>
      <c r="I364" s="486">
        <f>SUM(I365)</f>
        <v>0</v>
      </c>
    </row>
    <row r="365" spans="1:9" ht="47.25" hidden="1" x14ac:dyDescent="0.25">
      <c r="A365" s="76" t="s">
        <v>458</v>
      </c>
      <c r="B365" s="6" t="s">
        <v>56</v>
      </c>
      <c r="C365" s="33">
        <v>10</v>
      </c>
      <c r="D365" s="34" t="s">
        <v>70</v>
      </c>
      <c r="E365" s="243" t="s">
        <v>455</v>
      </c>
      <c r="F365" s="244" t="s">
        <v>10</v>
      </c>
      <c r="G365" s="245" t="s">
        <v>452</v>
      </c>
      <c r="H365" s="43"/>
      <c r="I365" s="486">
        <f>SUM(I366)</f>
        <v>0</v>
      </c>
    </row>
    <row r="366" spans="1:9" ht="15.75" hidden="1" x14ac:dyDescent="0.25">
      <c r="A366" s="76" t="s">
        <v>115</v>
      </c>
      <c r="B366" s="6" t="s">
        <v>56</v>
      </c>
      <c r="C366" s="33">
        <v>10</v>
      </c>
      <c r="D366" s="34" t="s">
        <v>70</v>
      </c>
      <c r="E366" s="243" t="s">
        <v>455</v>
      </c>
      <c r="F366" s="244" t="s">
        <v>10</v>
      </c>
      <c r="G366" s="245" t="s">
        <v>457</v>
      </c>
      <c r="H366" s="43"/>
      <c r="I366" s="486">
        <f>SUM(I367)</f>
        <v>0</v>
      </c>
    </row>
    <row r="367" spans="1:9" ht="31.5" hidden="1" x14ac:dyDescent="0.25">
      <c r="A367" s="90" t="s">
        <v>633</v>
      </c>
      <c r="B367" s="6" t="s">
        <v>56</v>
      </c>
      <c r="C367" s="33">
        <v>10</v>
      </c>
      <c r="D367" s="34" t="s">
        <v>70</v>
      </c>
      <c r="E367" s="243" t="s">
        <v>455</v>
      </c>
      <c r="F367" s="244" t="s">
        <v>10</v>
      </c>
      <c r="G367" s="245" t="s">
        <v>457</v>
      </c>
      <c r="H367" s="2" t="s">
        <v>16</v>
      </c>
      <c r="I367" s="488"/>
    </row>
    <row r="368" spans="1:9" ht="47.25" x14ac:dyDescent="0.25">
      <c r="A368" s="116" t="s">
        <v>46</v>
      </c>
      <c r="B368" s="18" t="s">
        <v>56</v>
      </c>
      <c r="C368" s="18">
        <v>14</v>
      </c>
      <c r="D368" s="18"/>
      <c r="E368" s="273"/>
      <c r="F368" s="274"/>
      <c r="G368" s="275"/>
      <c r="H368" s="14"/>
      <c r="I368" s="483">
        <f>SUM(I369+I375)</f>
        <v>4443178</v>
      </c>
    </row>
    <row r="369" spans="1:9" ht="31.5" x14ac:dyDescent="0.25">
      <c r="A369" s="112" t="s">
        <v>47</v>
      </c>
      <c r="B369" s="25" t="s">
        <v>56</v>
      </c>
      <c r="C369" s="25">
        <v>14</v>
      </c>
      <c r="D369" s="21" t="s">
        <v>10</v>
      </c>
      <c r="E369" s="237"/>
      <c r="F369" s="238"/>
      <c r="G369" s="239"/>
      <c r="H369" s="21"/>
      <c r="I369" s="484">
        <f>SUM(I370)</f>
        <v>4381178</v>
      </c>
    </row>
    <row r="370" spans="1:9" ht="47.25" x14ac:dyDescent="0.25">
      <c r="A370" s="104" t="s">
        <v>130</v>
      </c>
      <c r="B370" s="29" t="s">
        <v>56</v>
      </c>
      <c r="C370" s="29">
        <v>14</v>
      </c>
      <c r="D370" s="27" t="s">
        <v>10</v>
      </c>
      <c r="E370" s="240" t="s">
        <v>226</v>
      </c>
      <c r="F370" s="241" t="s">
        <v>451</v>
      </c>
      <c r="G370" s="242" t="s">
        <v>452</v>
      </c>
      <c r="H370" s="27"/>
      <c r="I370" s="485">
        <f>SUM(I371)</f>
        <v>4381178</v>
      </c>
    </row>
    <row r="371" spans="1:9" ht="63" x14ac:dyDescent="0.25">
      <c r="A371" s="103" t="s">
        <v>180</v>
      </c>
      <c r="B371" s="400" t="s">
        <v>56</v>
      </c>
      <c r="C371" s="400">
        <v>14</v>
      </c>
      <c r="D371" s="2" t="s">
        <v>10</v>
      </c>
      <c r="E371" s="243" t="s">
        <v>230</v>
      </c>
      <c r="F371" s="244" t="s">
        <v>451</v>
      </c>
      <c r="G371" s="245" t="s">
        <v>452</v>
      </c>
      <c r="H371" s="2"/>
      <c r="I371" s="486">
        <f>SUM(I372)</f>
        <v>4381178</v>
      </c>
    </row>
    <row r="372" spans="1:9" ht="34.5" customHeight="1" x14ac:dyDescent="0.25">
      <c r="A372" s="103" t="s">
        <v>567</v>
      </c>
      <c r="B372" s="400" t="s">
        <v>56</v>
      </c>
      <c r="C372" s="400">
        <v>14</v>
      </c>
      <c r="D372" s="2" t="s">
        <v>10</v>
      </c>
      <c r="E372" s="243" t="s">
        <v>230</v>
      </c>
      <c r="F372" s="244" t="s">
        <v>12</v>
      </c>
      <c r="G372" s="245" t="s">
        <v>452</v>
      </c>
      <c r="H372" s="2"/>
      <c r="I372" s="486">
        <f>SUM(I373)</f>
        <v>4381178</v>
      </c>
    </row>
    <row r="373" spans="1:9" ht="47.25" x14ac:dyDescent="0.25">
      <c r="A373" s="103" t="s">
        <v>569</v>
      </c>
      <c r="B373" s="400" t="s">
        <v>56</v>
      </c>
      <c r="C373" s="400">
        <v>14</v>
      </c>
      <c r="D373" s="2" t="s">
        <v>10</v>
      </c>
      <c r="E373" s="243" t="s">
        <v>230</v>
      </c>
      <c r="F373" s="244" t="s">
        <v>12</v>
      </c>
      <c r="G373" s="245" t="s">
        <v>568</v>
      </c>
      <c r="H373" s="2"/>
      <c r="I373" s="486">
        <f>SUM(I374)</f>
        <v>4381178</v>
      </c>
    </row>
    <row r="374" spans="1:9" ht="15.75" x14ac:dyDescent="0.25">
      <c r="A374" s="103" t="s">
        <v>21</v>
      </c>
      <c r="B374" s="400" t="s">
        <v>56</v>
      </c>
      <c r="C374" s="400">
        <v>14</v>
      </c>
      <c r="D374" s="2" t="s">
        <v>10</v>
      </c>
      <c r="E374" s="243" t="s">
        <v>230</v>
      </c>
      <c r="F374" s="244" t="s">
        <v>12</v>
      </c>
      <c r="G374" s="245" t="s">
        <v>568</v>
      </c>
      <c r="H374" s="2" t="s">
        <v>68</v>
      </c>
      <c r="I374" s="488">
        <v>4381178</v>
      </c>
    </row>
    <row r="375" spans="1:9" ht="15.75" x14ac:dyDescent="0.25">
      <c r="A375" s="112" t="s">
        <v>189</v>
      </c>
      <c r="B375" s="25" t="s">
        <v>56</v>
      </c>
      <c r="C375" s="25">
        <v>14</v>
      </c>
      <c r="D375" s="21" t="s">
        <v>15</v>
      </c>
      <c r="E375" s="237"/>
      <c r="F375" s="238"/>
      <c r="G375" s="239"/>
      <c r="H375" s="22"/>
      <c r="I375" s="484">
        <f>SUM(I376)</f>
        <v>62000</v>
      </c>
    </row>
    <row r="376" spans="1:9" ht="47.25" x14ac:dyDescent="0.25">
      <c r="A376" s="104" t="s">
        <v>130</v>
      </c>
      <c r="B376" s="29" t="s">
        <v>56</v>
      </c>
      <c r="C376" s="29">
        <v>14</v>
      </c>
      <c r="D376" s="27" t="s">
        <v>15</v>
      </c>
      <c r="E376" s="240" t="s">
        <v>226</v>
      </c>
      <c r="F376" s="241" t="s">
        <v>451</v>
      </c>
      <c r="G376" s="242" t="s">
        <v>452</v>
      </c>
      <c r="H376" s="27"/>
      <c r="I376" s="485">
        <f>SUM(I377)</f>
        <v>62000</v>
      </c>
    </row>
    <row r="377" spans="1:9" ht="63" x14ac:dyDescent="0.25">
      <c r="A377" s="103" t="s">
        <v>180</v>
      </c>
      <c r="B377" s="400" t="s">
        <v>56</v>
      </c>
      <c r="C377" s="400">
        <v>14</v>
      </c>
      <c r="D377" s="2" t="s">
        <v>15</v>
      </c>
      <c r="E377" s="243" t="s">
        <v>230</v>
      </c>
      <c r="F377" s="244" t="s">
        <v>451</v>
      </c>
      <c r="G377" s="245" t="s">
        <v>452</v>
      </c>
      <c r="H377" s="72"/>
      <c r="I377" s="486">
        <f>SUM(I378)</f>
        <v>62000</v>
      </c>
    </row>
    <row r="378" spans="1:9" ht="34.5" customHeight="1" x14ac:dyDescent="0.25">
      <c r="A378" s="412" t="s">
        <v>619</v>
      </c>
      <c r="B378" s="315" t="s">
        <v>56</v>
      </c>
      <c r="C378" s="400">
        <v>14</v>
      </c>
      <c r="D378" s="2" t="s">
        <v>15</v>
      </c>
      <c r="E378" s="285" t="s">
        <v>230</v>
      </c>
      <c r="F378" s="286" t="s">
        <v>20</v>
      </c>
      <c r="G378" s="287" t="s">
        <v>452</v>
      </c>
      <c r="H378" s="413"/>
      <c r="I378" s="486">
        <f>SUM(I379)</f>
        <v>62000</v>
      </c>
    </row>
    <row r="379" spans="1:9" ht="47.25" x14ac:dyDescent="0.25">
      <c r="A379" s="106" t="s">
        <v>621</v>
      </c>
      <c r="B379" s="315" t="s">
        <v>56</v>
      </c>
      <c r="C379" s="400">
        <v>14</v>
      </c>
      <c r="D379" s="2" t="s">
        <v>15</v>
      </c>
      <c r="E379" s="285" t="s">
        <v>230</v>
      </c>
      <c r="F379" s="286" t="s">
        <v>20</v>
      </c>
      <c r="G379" s="287" t="s">
        <v>620</v>
      </c>
      <c r="H379" s="413"/>
      <c r="I379" s="486">
        <f>SUM(I380)</f>
        <v>62000</v>
      </c>
    </row>
    <row r="380" spans="1:9" ht="15.75" x14ac:dyDescent="0.25">
      <c r="A380" s="114" t="s">
        <v>21</v>
      </c>
      <c r="B380" s="49" t="s">
        <v>56</v>
      </c>
      <c r="C380" s="400">
        <v>14</v>
      </c>
      <c r="D380" s="2" t="s">
        <v>15</v>
      </c>
      <c r="E380" s="285" t="s">
        <v>230</v>
      </c>
      <c r="F380" s="286" t="s">
        <v>20</v>
      </c>
      <c r="G380" s="287" t="s">
        <v>620</v>
      </c>
      <c r="H380" s="35" t="s">
        <v>68</v>
      </c>
      <c r="I380" s="466">
        <v>62000</v>
      </c>
    </row>
    <row r="381" spans="1:9" ht="18.75" customHeight="1" x14ac:dyDescent="0.25">
      <c r="A381" s="507" t="s">
        <v>53</v>
      </c>
      <c r="B381" s="508" t="s">
        <v>54</v>
      </c>
      <c r="C381" s="509"/>
      <c r="D381" s="510"/>
      <c r="E381" s="511"/>
      <c r="F381" s="512"/>
      <c r="G381" s="513"/>
      <c r="H381" s="514"/>
      <c r="I381" s="501">
        <f>SUM(I382)</f>
        <v>537965</v>
      </c>
    </row>
    <row r="382" spans="1:9" ht="18.75" customHeight="1" x14ac:dyDescent="0.25">
      <c r="A382" s="308" t="s">
        <v>9</v>
      </c>
      <c r="B382" s="328" t="s">
        <v>54</v>
      </c>
      <c r="C382" s="14" t="s">
        <v>10</v>
      </c>
      <c r="D382" s="14"/>
      <c r="E382" s="322"/>
      <c r="F382" s="323"/>
      <c r="G382" s="324"/>
      <c r="H382" s="14"/>
      <c r="I382" s="483">
        <f>SUM(I383)</f>
        <v>537965</v>
      </c>
    </row>
    <row r="383" spans="1:9" ht="47.25" x14ac:dyDescent="0.25">
      <c r="A383" s="20" t="s">
        <v>14</v>
      </c>
      <c r="B383" s="25" t="s">
        <v>54</v>
      </c>
      <c r="C383" s="21" t="s">
        <v>10</v>
      </c>
      <c r="D383" s="21" t="s">
        <v>15</v>
      </c>
      <c r="E383" s="237"/>
      <c r="F383" s="238"/>
      <c r="G383" s="239"/>
      <c r="H383" s="22"/>
      <c r="I383" s="484">
        <f>SUM(I384,I389,I393)</f>
        <v>537965</v>
      </c>
    </row>
    <row r="384" spans="1:9" ht="47.25" x14ac:dyDescent="0.25">
      <c r="A384" s="75" t="s">
        <v>113</v>
      </c>
      <c r="B384" s="29" t="s">
        <v>54</v>
      </c>
      <c r="C384" s="27" t="s">
        <v>10</v>
      </c>
      <c r="D384" s="27" t="s">
        <v>15</v>
      </c>
      <c r="E384" s="252" t="s">
        <v>454</v>
      </c>
      <c r="F384" s="253" t="s">
        <v>451</v>
      </c>
      <c r="G384" s="254" t="s">
        <v>452</v>
      </c>
      <c r="H384" s="27"/>
      <c r="I384" s="485">
        <f>SUM(I385)</f>
        <v>60000</v>
      </c>
    </row>
    <row r="385" spans="1:10" ht="63" x14ac:dyDescent="0.25">
      <c r="A385" s="76" t="s">
        <v>114</v>
      </c>
      <c r="B385" s="53" t="s">
        <v>54</v>
      </c>
      <c r="C385" s="2" t="s">
        <v>10</v>
      </c>
      <c r="D385" s="2" t="s">
        <v>15</v>
      </c>
      <c r="E385" s="255" t="s">
        <v>455</v>
      </c>
      <c r="F385" s="256" t="s">
        <v>451</v>
      </c>
      <c r="G385" s="257" t="s">
        <v>452</v>
      </c>
      <c r="H385" s="43"/>
      <c r="I385" s="486">
        <f>SUM(I386)</f>
        <v>60000</v>
      </c>
    </row>
    <row r="386" spans="1:10" ht="47.25" x14ac:dyDescent="0.25">
      <c r="A386" s="76" t="s">
        <v>458</v>
      </c>
      <c r="B386" s="53" t="s">
        <v>54</v>
      </c>
      <c r="C386" s="2" t="s">
        <v>10</v>
      </c>
      <c r="D386" s="2" t="s">
        <v>15</v>
      </c>
      <c r="E386" s="255" t="s">
        <v>455</v>
      </c>
      <c r="F386" s="256" t="s">
        <v>10</v>
      </c>
      <c r="G386" s="257" t="s">
        <v>452</v>
      </c>
      <c r="H386" s="43"/>
      <c r="I386" s="486">
        <f>SUM(I387)</f>
        <v>60000</v>
      </c>
    </row>
    <row r="387" spans="1:10" ht="16.5" customHeight="1" x14ac:dyDescent="0.25">
      <c r="A387" s="76" t="s">
        <v>115</v>
      </c>
      <c r="B387" s="53" t="s">
        <v>54</v>
      </c>
      <c r="C387" s="2" t="s">
        <v>10</v>
      </c>
      <c r="D387" s="2" t="s">
        <v>15</v>
      </c>
      <c r="E387" s="255" t="s">
        <v>455</v>
      </c>
      <c r="F387" s="256" t="s">
        <v>10</v>
      </c>
      <c r="G387" s="257" t="s">
        <v>457</v>
      </c>
      <c r="H387" s="43"/>
      <c r="I387" s="486">
        <f>SUM(I388)</f>
        <v>60000</v>
      </c>
    </row>
    <row r="388" spans="1:10" ht="30.75" customHeight="1" x14ac:dyDescent="0.25">
      <c r="A388" s="86" t="s">
        <v>633</v>
      </c>
      <c r="B388" s="312" t="s">
        <v>54</v>
      </c>
      <c r="C388" s="2" t="s">
        <v>10</v>
      </c>
      <c r="D388" s="2" t="s">
        <v>15</v>
      </c>
      <c r="E388" s="255" t="s">
        <v>455</v>
      </c>
      <c r="F388" s="256" t="s">
        <v>10</v>
      </c>
      <c r="G388" s="257" t="s">
        <v>457</v>
      </c>
      <c r="H388" s="2" t="s">
        <v>16</v>
      </c>
      <c r="I388" s="488">
        <v>60000</v>
      </c>
    </row>
    <row r="389" spans="1:10" ht="31.5" x14ac:dyDescent="0.25">
      <c r="A389" s="26" t="s">
        <v>116</v>
      </c>
      <c r="B389" s="29" t="s">
        <v>54</v>
      </c>
      <c r="C389" s="27" t="s">
        <v>10</v>
      </c>
      <c r="D389" s="27" t="s">
        <v>15</v>
      </c>
      <c r="E389" s="240" t="s">
        <v>231</v>
      </c>
      <c r="F389" s="241" t="s">
        <v>451</v>
      </c>
      <c r="G389" s="242" t="s">
        <v>452</v>
      </c>
      <c r="H389" s="27"/>
      <c r="I389" s="485">
        <f>SUM(I390)</f>
        <v>477965</v>
      </c>
    </row>
    <row r="390" spans="1:10" ht="31.5" x14ac:dyDescent="0.25">
      <c r="A390" s="3" t="s">
        <v>117</v>
      </c>
      <c r="B390" s="400" t="s">
        <v>54</v>
      </c>
      <c r="C390" s="2" t="s">
        <v>10</v>
      </c>
      <c r="D390" s="2" t="s">
        <v>15</v>
      </c>
      <c r="E390" s="243" t="s">
        <v>232</v>
      </c>
      <c r="F390" s="244" t="s">
        <v>451</v>
      </c>
      <c r="G390" s="245" t="s">
        <v>452</v>
      </c>
      <c r="H390" s="2"/>
      <c r="I390" s="486">
        <f>SUM(I391)</f>
        <v>477965</v>
      </c>
    </row>
    <row r="391" spans="1:10" ht="31.5" x14ac:dyDescent="0.25">
      <c r="A391" s="3" t="s">
        <v>81</v>
      </c>
      <c r="B391" s="400" t="s">
        <v>54</v>
      </c>
      <c r="C391" s="2" t="s">
        <v>10</v>
      </c>
      <c r="D391" s="2" t="s">
        <v>15</v>
      </c>
      <c r="E391" s="243" t="s">
        <v>232</v>
      </c>
      <c r="F391" s="244" t="s">
        <v>451</v>
      </c>
      <c r="G391" s="245" t="s">
        <v>456</v>
      </c>
      <c r="H391" s="2"/>
      <c r="I391" s="486">
        <f>SUM(I392)</f>
        <v>477965</v>
      </c>
    </row>
    <row r="392" spans="1:10" ht="63" x14ac:dyDescent="0.25">
      <c r="A392" s="85" t="s">
        <v>82</v>
      </c>
      <c r="B392" s="400" t="s">
        <v>54</v>
      </c>
      <c r="C392" s="2" t="s">
        <v>10</v>
      </c>
      <c r="D392" s="2" t="s">
        <v>15</v>
      </c>
      <c r="E392" s="243" t="s">
        <v>232</v>
      </c>
      <c r="F392" s="244" t="s">
        <v>451</v>
      </c>
      <c r="G392" s="245" t="s">
        <v>456</v>
      </c>
      <c r="H392" s="2" t="s">
        <v>13</v>
      </c>
      <c r="I392" s="487">
        <v>477965</v>
      </c>
    </row>
    <row r="393" spans="1:10" ht="31.5" hidden="1" x14ac:dyDescent="0.25">
      <c r="A393" s="26" t="s">
        <v>118</v>
      </c>
      <c r="B393" s="29" t="s">
        <v>54</v>
      </c>
      <c r="C393" s="27" t="s">
        <v>10</v>
      </c>
      <c r="D393" s="27" t="s">
        <v>15</v>
      </c>
      <c r="E393" s="240" t="s">
        <v>233</v>
      </c>
      <c r="F393" s="241" t="s">
        <v>451</v>
      </c>
      <c r="G393" s="242" t="s">
        <v>452</v>
      </c>
      <c r="H393" s="27"/>
      <c r="I393" s="485">
        <f>SUM(I394)</f>
        <v>0</v>
      </c>
    </row>
    <row r="394" spans="1:10" ht="15.75" hidden="1" x14ac:dyDescent="0.25">
      <c r="A394" s="3" t="s">
        <v>119</v>
      </c>
      <c r="B394" s="400" t="s">
        <v>54</v>
      </c>
      <c r="C394" s="2" t="s">
        <v>10</v>
      </c>
      <c r="D394" s="2" t="s">
        <v>15</v>
      </c>
      <c r="E394" s="243" t="s">
        <v>234</v>
      </c>
      <c r="F394" s="244" t="s">
        <v>451</v>
      </c>
      <c r="G394" s="245" t="s">
        <v>452</v>
      </c>
      <c r="H394" s="2"/>
      <c r="I394" s="486">
        <f>SUM(I395)</f>
        <v>0</v>
      </c>
    </row>
    <row r="395" spans="1:10" ht="31.5" hidden="1" x14ac:dyDescent="0.25">
      <c r="A395" s="3" t="s">
        <v>81</v>
      </c>
      <c r="B395" s="400" t="s">
        <v>54</v>
      </c>
      <c r="C395" s="2" t="s">
        <v>10</v>
      </c>
      <c r="D395" s="2" t="s">
        <v>15</v>
      </c>
      <c r="E395" s="243" t="s">
        <v>234</v>
      </c>
      <c r="F395" s="244" t="s">
        <v>451</v>
      </c>
      <c r="G395" s="245" t="s">
        <v>456</v>
      </c>
      <c r="H395" s="2"/>
      <c r="I395" s="486">
        <f>SUM(I396:I397)</f>
        <v>0</v>
      </c>
    </row>
    <row r="396" spans="1:10" ht="63" hidden="1" x14ac:dyDescent="0.25">
      <c r="A396" s="85" t="s">
        <v>82</v>
      </c>
      <c r="B396" s="400" t="s">
        <v>54</v>
      </c>
      <c r="C396" s="2" t="s">
        <v>10</v>
      </c>
      <c r="D396" s="2" t="s">
        <v>15</v>
      </c>
      <c r="E396" s="243" t="s">
        <v>234</v>
      </c>
      <c r="F396" s="244" t="s">
        <v>451</v>
      </c>
      <c r="G396" s="245" t="s">
        <v>456</v>
      </c>
      <c r="H396" s="2" t="s">
        <v>13</v>
      </c>
      <c r="I396" s="487"/>
    </row>
    <row r="397" spans="1:10" ht="15.75" hidden="1" x14ac:dyDescent="0.25">
      <c r="A397" s="3" t="s">
        <v>18</v>
      </c>
      <c r="B397" s="400" t="s">
        <v>54</v>
      </c>
      <c r="C397" s="2" t="s">
        <v>10</v>
      </c>
      <c r="D397" s="2" t="s">
        <v>15</v>
      </c>
      <c r="E397" s="243" t="s">
        <v>234</v>
      </c>
      <c r="F397" s="244" t="s">
        <v>451</v>
      </c>
      <c r="G397" s="245" t="s">
        <v>456</v>
      </c>
      <c r="H397" s="2" t="s">
        <v>17</v>
      </c>
      <c r="I397" s="487"/>
    </row>
    <row r="398" spans="1:10" ht="30" customHeight="1" x14ac:dyDescent="0.25">
      <c r="A398" s="515" t="s">
        <v>51</v>
      </c>
      <c r="B398" s="516" t="s">
        <v>52</v>
      </c>
      <c r="C398" s="509"/>
      <c r="D398" s="517"/>
      <c r="E398" s="518"/>
      <c r="F398" s="519"/>
      <c r="G398" s="513"/>
      <c r="H398" s="514"/>
      <c r="I398" s="501">
        <f>SUM(I406+I557+I399)</f>
        <v>250190831</v>
      </c>
      <c r="J398" s="386"/>
    </row>
    <row r="399" spans="1:10" ht="16.5" customHeight="1" x14ac:dyDescent="0.25">
      <c r="A399" s="307" t="s">
        <v>25</v>
      </c>
      <c r="B399" s="18" t="s">
        <v>52</v>
      </c>
      <c r="C399" s="14" t="s">
        <v>20</v>
      </c>
      <c r="D399" s="18"/>
      <c r="E399" s="316"/>
      <c r="F399" s="317"/>
      <c r="G399" s="318"/>
      <c r="H399" s="14"/>
      <c r="I399" s="483">
        <f t="shared" ref="I399:I404" si="0">SUM(I400)</f>
        <v>48000</v>
      </c>
    </row>
    <row r="400" spans="1:10" ht="17.25" customHeight="1" x14ac:dyDescent="0.25">
      <c r="A400" s="99" t="s">
        <v>26</v>
      </c>
      <c r="B400" s="25" t="s">
        <v>52</v>
      </c>
      <c r="C400" s="21" t="s">
        <v>20</v>
      </c>
      <c r="D400" s="25">
        <v>12</v>
      </c>
      <c r="E400" s="100"/>
      <c r="F400" s="319"/>
      <c r="G400" s="320"/>
      <c r="H400" s="21"/>
      <c r="I400" s="484">
        <f t="shared" si="0"/>
        <v>48000</v>
      </c>
    </row>
    <row r="401" spans="1:9" ht="47.25" x14ac:dyDescent="0.25">
      <c r="A401" s="26" t="s">
        <v>147</v>
      </c>
      <c r="B401" s="29" t="s">
        <v>52</v>
      </c>
      <c r="C401" s="27" t="s">
        <v>20</v>
      </c>
      <c r="D401" s="29">
        <v>12</v>
      </c>
      <c r="E401" s="246" t="s">
        <v>498</v>
      </c>
      <c r="F401" s="247" t="s">
        <v>451</v>
      </c>
      <c r="G401" s="248" t="s">
        <v>452</v>
      </c>
      <c r="H401" s="27"/>
      <c r="I401" s="485">
        <f t="shared" si="0"/>
        <v>48000</v>
      </c>
    </row>
    <row r="402" spans="1:9" ht="63" x14ac:dyDescent="0.25">
      <c r="A402" s="297" t="s">
        <v>148</v>
      </c>
      <c r="B402" s="321" t="s">
        <v>52</v>
      </c>
      <c r="C402" s="5" t="s">
        <v>20</v>
      </c>
      <c r="D402" s="426">
        <v>12</v>
      </c>
      <c r="E402" s="261" t="s">
        <v>218</v>
      </c>
      <c r="F402" s="262" t="s">
        <v>451</v>
      </c>
      <c r="G402" s="263" t="s">
        <v>452</v>
      </c>
      <c r="H402" s="2"/>
      <c r="I402" s="486">
        <f t="shared" si="0"/>
        <v>48000</v>
      </c>
    </row>
    <row r="403" spans="1:9" ht="35.25" customHeight="1" x14ac:dyDescent="0.25">
      <c r="A403" s="91" t="s">
        <v>499</v>
      </c>
      <c r="B403" s="6" t="s">
        <v>52</v>
      </c>
      <c r="C403" s="5" t="s">
        <v>20</v>
      </c>
      <c r="D403" s="426">
        <v>12</v>
      </c>
      <c r="E403" s="261" t="s">
        <v>218</v>
      </c>
      <c r="F403" s="262" t="s">
        <v>10</v>
      </c>
      <c r="G403" s="263" t="s">
        <v>452</v>
      </c>
      <c r="H403" s="294"/>
      <c r="I403" s="486">
        <f t="shared" si="0"/>
        <v>48000</v>
      </c>
    </row>
    <row r="404" spans="1:9" ht="15.75" customHeight="1" x14ac:dyDescent="0.25">
      <c r="A404" s="61" t="s">
        <v>105</v>
      </c>
      <c r="B404" s="400" t="s">
        <v>52</v>
      </c>
      <c r="C404" s="5" t="s">
        <v>20</v>
      </c>
      <c r="D404" s="426">
        <v>12</v>
      </c>
      <c r="E404" s="261" t="s">
        <v>218</v>
      </c>
      <c r="F404" s="262" t="s">
        <v>10</v>
      </c>
      <c r="G404" s="263" t="s">
        <v>500</v>
      </c>
      <c r="H404" s="59"/>
      <c r="I404" s="486">
        <f t="shared" si="0"/>
        <v>48000</v>
      </c>
    </row>
    <row r="405" spans="1:9" ht="30" customHeight="1" x14ac:dyDescent="0.25">
      <c r="A405" s="113" t="s">
        <v>633</v>
      </c>
      <c r="B405" s="6" t="s">
        <v>52</v>
      </c>
      <c r="C405" s="5" t="s">
        <v>20</v>
      </c>
      <c r="D405" s="426">
        <v>12</v>
      </c>
      <c r="E405" s="261" t="s">
        <v>218</v>
      </c>
      <c r="F405" s="262" t="s">
        <v>10</v>
      </c>
      <c r="G405" s="263" t="s">
        <v>500</v>
      </c>
      <c r="H405" s="59" t="s">
        <v>16</v>
      </c>
      <c r="I405" s="488">
        <v>48000</v>
      </c>
    </row>
    <row r="406" spans="1:9" ht="15.75" x14ac:dyDescent="0.25">
      <c r="A406" s="307" t="s">
        <v>27</v>
      </c>
      <c r="B406" s="18" t="s">
        <v>52</v>
      </c>
      <c r="C406" s="14" t="s">
        <v>29</v>
      </c>
      <c r="D406" s="18"/>
      <c r="E406" s="316"/>
      <c r="F406" s="317"/>
      <c r="G406" s="318"/>
      <c r="H406" s="14"/>
      <c r="I406" s="483">
        <f>SUM(I407+I428+I497+I510+I520)</f>
        <v>239295685</v>
      </c>
    </row>
    <row r="407" spans="1:9" ht="15.75" x14ac:dyDescent="0.25">
      <c r="A407" s="99" t="s">
        <v>28</v>
      </c>
      <c r="B407" s="25" t="s">
        <v>52</v>
      </c>
      <c r="C407" s="21" t="s">
        <v>29</v>
      </c>
      <c r="D407" s="21" t="s">
        <v>10</v>
      </c>
      <c r="E407" s="291"/>
      <c r="F407" s="292"/>
      <c r="G407" s="293"/>
      <c r="H407" s="21"/>
      <c r="I407" s="484">
        <f>SUM(I408,I423)</f>
        <v>44247846</v>
      </c>
    </row>
    <row r="408" spans="1:9" ht="31.5" x14ac:dyDescent="0.25">
      <c r="A408" s="26" t="s">
        <v>151</v>
      </c>
      <c r="B408" s="32" t="s">
        <v>52</v>
      </c>
      <c r="C408" s="28" t="s">
        <v>29</v>
      </c>
      <c r="D408" s="28" t="s">
        <v>10</v>
      </c>
      <c r="E408" s="240" t="s">
        <v>515</v>
      </c>
      <c r="F408" s="241" t="s">
        <v>451</v>
      </c>
      <c r="G408" s="242" t="s">
        <v>452</v>
      </c>
      <c r="H408" s="30"/>
      <c r="I408" s="485">
        <f>SUM(I409)</f>
        <v>44109846</v>
      </c>
    </row>
    <row r="409" spans="1:9" ht="47.25" x14ac:dyDescent="0.25">
      <c r="A409" s="3" t="s">
        <v>152</v>
      </c>
      <c r="B409" s="426" t="s">
        <v>52</v>
      </c>
      <c r="C409" s="5" t="s">
        <v>29</v>
      </c>
      <c r="D409" s="5" t="s">
        <v>10</v>
      </c>
      <c r="E409" s="243" t="s">
        <v>235</v>
      </c>
      <c r="F409" s="244" t="s">
        <v>451</v>
      </c>
      <c r="G409" s="245" t="s">
        <v>452</v>
      </c>
      <c r="H409" s="59"/>
      <c r="I409" s="486">
        <f>SUM(I410+I420)</f>
        <v>44109846</v>
      </c>
    </row>
    <row r="410" spans="1:9" ht="15.75" x14ac:dyDescent="0.25">
      <c r="A410" s="3" t="s">
        <v>516</v>
      </c>
      <c r="B410" s="426" t="s">
        <v>52</v>
      </c>
      <c r="C410" s="5" t="s">
        <v>29</v>
      </c>
      <c r="D410" s="5" t="s">
        <v>10</v>
      </c>
      <c r="E410" s="243" t="s">
        <v>235</v>
      </c>
      <c r="F410" s="244" t="s">
        <v>10</v>
      </c>
      <c r="G410" s="245" t="s">
        <v>452</v>
      </c>
      <c r="H410" s="59"/>
      <c r="I410" s="486">
        <f>SUM(I411+I414+I416)</f>
        <v>24326347</v>
      </c>
    </row>
    <row r="411" spans="1:9" ht="94.5" x14ac:dyDescent="0.25">
      <c r="A411" s="3" t="s">
        <v>517</v>
      </c>
      <c r="B411" s="426" t="s">
        <v>52</v>
      </c>
      <c r="C411" s="5" t="s">
        <v>29</v>
      </c>
      <c r="D411" s="5" t="s">
        <v>10</v>
      </c>
      <c r="E411" s="243" t="s">
        <v>235</v>
      </c>
      <c r="F411" s="244" t="s">
        <v>10</v>
      </c>
      <c r="G411" s="245" t="s">
        <v>518</v>
      </c>
      <c r="H411" s="2"/>
      <c r="I411" s="486">
        <f>SUM(I412:I413)</f>
        <v>13629293</v>
      </c>
    </row>
    <row r="412" spans="1:9" ht="63" x14ac:dyDescent="0.25">
      <c r="A412" s="103" t="s">
        <v>82</v>
      </c>
      <c r="B412" s="400" t="s">
        <v>52</v>
      </c>
      <c r="C412" s="5" t="s">
        <v>29</v>
      </c>
      <c r="D412" s="5" t="s">
        <v>10</v>
      </c>
      <c r="E412" s="243" t="s">
        <v>235</v>
      </c>
      <c r="F412" s="244" t="s">
        <v>10</v>
      </c>
      <c r="G412" s="245" t="s">
        <v>518</v>
      </c>
      <c r="H412" s="294" t="s">
        <v>13</v>
      </c>
      <c r="I412" s="488">
        <v>13413337</v>
      </c>
    </row>
    <row r="413" spans="1:9" ht="31.5" x14ac:dyDescent="0.25">
      <c r="A413" s="113" t="s">
        <v>633</v>
      </c>
      <c r="B413" s="6" t="s">
        <v>52</v>
      </c>
      <c r="C413" s="5" t="s">
        <v>29</v>
      </c>
      <c r="D413" s="5" t="s">
        <v>10</v>
      </c>
      <c r="E413" s="243" t="s">
        <v>235</v>
      </c>
      <c r="F413" s="244" t="s">
        <v>10</v>
      </c>
      <c r="G413" s="245" t="s">
        <v>518</v>
      </c>
      <c r="H413" s="294" t="s">
        <v>16</v>
      </c>
      <c r="I413" s="488">
        <v>215956</v>
      </c>
    </row>
    <row r="414" spans="1:9" ht="31.5" hidden="1" x14ac:dyDescent="0.25">
      <c r="A414" s="414" t="s">
        <v>674</v>
      </c>
      <c r="B414" s="6" t="s">
        <v>52</v>
      </c>
      <c r="C414" s="5" t="s">
        <v>29</v>
      </c>
      <c r="D414" s="5" t="s">
        <v>10</v>
      </c>
      <c r="E414" s="243" t="s">
        <v>235</v>
      </c>
      <c r="F414" s="244" t="s">
        <v>10</v>
      </c>
      <c r="G414" s="245" t="s">
        <v>658</v>
      </c>
      <c r="H414" s="294"/>
      <c r="I414" s="486">
        <f>SUM(I415)</f>
        <v>0</v>
      </c>
    </row>
    <row r="415" spans="1:9" ht="31.5" hidden="1" x14ac:dyDescent="0.25">
      <c r="A415" s="113" t="s">
        <v>633</v>
      </c>
      <c r="B415" s="6" t="s">
        <v>52</v>
      </c>
      <c r="C415" s="5" t="s">
        <v>29</v>
      </c>
      <c r="D415" s="5" t="s">
        <v>10</v>
      </c>
      <c r="E415" s="243" t="s">
        <v>235</v>
      </c>
      <c r="F415" s="244" t="s">
        <v>10</v>
      </c>
      <c r="G415" s="245" t="s">
        <v>658</v>
      </c>
      <c r="H415" s="294" t="s">
        <v>16</v>
      </c>
      <c r="I415" s="488"/>
    </row>
    <row r="416" spans="1:9" ht="31.5" x14ac:dyDescent="0.25">
      <c r="A416" s="3" t="s">
        <v>92</v>
      </c>
      <c r="B416" s="426" t="s">
        <v>52</v>
      </c>
      <c r="C416" s="5" t="s">
        <v>29</v>
      </c>
      <c r="D416" s="5" t="s">
        <v>10</v>
      </c>
      <c r="E416" s="243" t="s">
        <v>235</v>
      </c>
      <c r="F416" s="244" t="s">
        <v>10</v>
      </c>
      <c r="G416" s="245" t="s">
        <v>484</v>
      </c>
      <c r="H416" s="59"/>
      <c r="I416" s="486">
        <f>SUM(I417:I419)</f>
        <v>10697054</v>
      </c>
    </row>
    <row r="417" spans="1:9" ht="63" x14ac:dyDescent="0.25">
      <c r="A417" s="103" t="s">
        <v>82</v>
      </c>
      <c r="B417" s="400" t="s">
        <v>52</v>
      </c>
      <c r="C417" s="5" t="s">
        <v>29</v>
      </c>
      <c r="D417" s="5" t="s">
        <v>10</v>
      </c>
      <c r="E417" s="243" t="s">
        <v>235</v>
      </c>
      <c r="F417" s="244" t="s">
        <v>10</v>
      </c>
      <c r="G417" s="245" t="s">
        <v>484</v>
      </c>
      <c r="H417" s="59" t="s">
        <v>13</v>
      </c>
      <c r="I417" s="488">
        <v>4554955</v>
      </c>
    </row>
    <row r="418" spans="1:9" ht="31.5" x14ac:dyDescent="0.25">
      <c r="A418" s="113" t="s">
        <v>633</v>
      </c>
      <c r="B418" s="6" t="s">
        <v>52</v>
      </c>
      <c r="C418" s="5" t="s">
        <v>29</v>
      </c>
      <c r="D418" s="5" t="s">
        <v>10</v>
      </c>
      <c r="E418" s="243" t="s">
        <v>235</v>
      </c>
      <c r="F418" s="244" t="s">
        <v>10</v>
      </c>
      <c r="G418" s="245" t="s">
        <v>484</v>
      </c>
      <c r="H418" s="59" t="s">
        <v>16</v>
      </c>
      <c r="I418" s="488">
        <v>6065725</v>
      </c>
    </row>
    <row r="419" spans="1:9" ht="15.75" x14ac:dyDescent="0.25">
      <c r="A419" s="3" t="s">
        <v>18</v>
      </c>
      <c r="B419" s="426" t="s">
        <v>52</v>
      </c>
      <c r="C419" s="5" t="s">
        <v>29</v>
      </c>
      <c r="D419" s="5" t="s">
        <v>10</v>
      </c>
      <c r="E419" s="243" t="s">
        <v>235</v>
      </c>
      <c r="F419" s="244" t="s">
        <v>10</v>
      </c>
      <c r="G419" s="245" t="s">
        <v>484</v>
      </c>
      <c r="H419" s="59" t="s">
        <v>17</v>
      </c>
      <c r="I419" s="488">
        <v>76374</v>
      </c>
    </row>
    <row r="420" spans="1:9" ht="31.5" x14ac:dyDescent="0.25">
      <c r="A420" s="3" t="s">
        <v>886</v>
      </c>
      <c r="B420" s="426" t="s">
        <v>52</v>
      </c>
      <c r="C420" s="5" t="s">
        <v>29</v>
      </c>
      <c r="D420" s="5" t="s">
        <v>10</v>
      </c>
      <c r="E420" s="243" t="s">
        <v>235</v>
      </c>
      <c r="F420" s="244" t="s">
        <v>885</v>
      </c>
      <c r="G420" s="245" t="s">
        <v>452</v>
      </c>
      <c r="H420" s="59"/>
      <c r="I420" s="486">
        <f>SUM(I421)</f>
        <v>19783499</v>
      </c>
    </row>
    <row r="421" spans="1:9" ht="63" x14ac:dyDescent="0.25">
      <c r="A421" s="414" t="s">
        <v>888</v>
      </c>
      <c r="B421" s="6" t="s">
        <v>52</v>
      </c>
      <c r="C421" s="5" t="s">
        <v>29</v>
      </c>
      <c r="D421" s="5" t="s">
        <v>10</v>
      </c>
      <c r="E421" s="243" t="s">
        <v>235</v>
      </c>
      <c r="F421" s="244" t="s">
        <v>885</v>
      </c>
      <c r="G421" s="245" t="s">
        <v>887</v>
      </c>
      <c r="H421" s="294"/>
      <c r="I421" s="486">
        <f>SUM(I422)</f>
        <v>19783499</v>
      </c>
    </row>
    <row r="422" spans="1:9" ht="31.5" x14ac:dyDescent="0.25">
      <c r="A422" s="113" t="s">
        <v>186</v>
      </c>
      <c r="B422" s="6" t="s">
        <v>52</v>
      </c>
      <c r="C422" s="5" t="s">
        <v>29</v>
      </c>
      <c r="D422" s="5" t="s">
        <v>10</v>
      </c>
      <c r="E422" s="243" t="s">
        <v>235</v>
      </c>
      <c r="F422" s="244" t="s">
        <v>885</v>
      </c>
      <c r="G422" s="245" t="s">
        <v>887</v>
      </c>
      <c r="H422" s="294" t="s">
        <v>181</v>
      </c>
      <c r="I422" s="488">
        <v>19783499</v>
      </c>
    </row>
    <row r="423" spans="1:9" ht="63" x14ac:dyDescent="0.25">
      <c r="A423" s="75" t="s">
        <v>138</v>
      </c>
      <c r="B423" s="29" t="s">
        <v>52</v>
      </c>
      <c r="C423" s="27" t="s">
        <v>29</v>
      </c>
      <c r="D423" s="41" t="s">
        <v>10</v>
      </c>
      <c r="E423" s="252" t="s">
        <v>214</v>
      </c>
      <c r="F423" s="253" t="s">
        <v>451</v>
      </c>
      <c r="G423" s="254" t="s">
        <v>452</v>
      </c>
      <c r="H423" s="27"/>
      <c r="I423" s="485">
        <f>SUM(I424)</f>
        <v>138000</v>
      </c>
    </row>
    <row r="424" spans="1:9" ht="110.25" x14ac:dyDescent="0.25">
      <c r="A424" s="76" t="s">
        <v>154</v>
      </c>
      <c r="B424" s="53" t="s">
        <v>52</v>
      </c>
      <c r="C424" s="2" t="s">
        <v>29</v>
      </c>
      <c r="D424" s="8" t="s">
        <v>10</v>
      </c>
      <c r="E424" s="279" t="s">
        <v>216</v>
      </c>
      <c r="F424" s="280" t="s">
        <v>451</v>
      </c>
      <c r="G424" s="281" t="s">
        <v>452</v>
      </c>
      <c r="H424" s="2"/>
      <c r="I424" s="486">
        <f>SUM(I425)</f>
        <v>138000</v>
      </c>
    </row>
    <row r="425" spans="1:9" ht="47.25" x14ac:dyDescent="0.25">
      <c r="A425" s="76" t="s">
        <v>471</v>
      </c>
      <c r="B425" s="53" t="s">
        <v>52</v>
      </c>
      <c r="C425" s="2" t="s">
        <v>29</v>
      </c>
      <c r="D425" s="8" t="s">
        <v>10</v>
      </c>
      <c r="E425" s="279" t="s">
        <v>216</v>
      </c>
      <c r="F425" s="280" t="s">
        <v>10</v>
      </c>
      <c r="G425" s="281" t="s">
        <v>452</v>
      </c>
      <c r="H425" s="2"/>
      <c r="I425" s="486">
        <f>SUM(I426)</f>
        <v>138000</v>
      </c>
    </row>
    <row r="426" spans="1:9" ht="18" customHeight="1" x14ac:dyDescent="0.25">
      <c r="A426" s="3" t="s">
        <v>107</v>
      </c>
      <c r="B426" s="400" t="s">
        <v>52</v>
      </c>
      <c r="C426" s="2" t="s">
        <v>29</v>
      </c>
      <c r="D426" s="8" t="s">
        <v>10</v>
      </c>
      <c r="E426" s="279" t="s">
        <v>216</v>
      </c>
      <c r="F426" s="280" t="s">
        <v>10</v>
      </c>
      <c r="G426" s="281" t="s">
        <v>472</v>
      </c>
      <c r="H426" s="2"/>
      <c r="I426" s="486">
        <f>SUM(I427)</f>
        <v>138000</v>
      </c>
    </row>
    <row r="427" spans="1:9" ht="33.75" customHeight="1" x14ac:dyDescent="0.25">
      <c r="A427" s="90" t="s">
        <v>633</v>
      </c>
      <c r="B427" s="312" t="s">
        <v>52</v>
      </c>
      <c r="C427" s="2" t="s">
        <v>29</v>
      </c>
      <c r="D427" s="8" t="s">
        <v>10</v>
      </c>
      <c r="E427" s="279" t="s">
        <v>216</v>
      </c>
      <c r="F427" s="280" t="s">
        <v>10</v>
      </c>
      <c r="G427" s="281" t="s">
        <v>472</v>
      </c>
      <c r="H427" s="2" t="s">
        <v>16</v>
      </c>
      <c r="I427" s="487">
        <v>138000</v>
      </c>
    </row>
    <row r="428" spans="1:9" ht="15.75" x14ac:dyDescent="0.25">
      <c r="A428" s="99" t="s">
        <v>30</v>
      </c>
      <c r="B428" s="25" t="s">
        <v>52</v>
      </c>
      <c r="C428" s="21" t="s">
        <v>29</v>
      </c>
      <c r="D428" s="21" t="s">
        <v>12</v>
      </c>
      <c r="E428" s="291"/>
      <c r="F428" s="292"/>
      <c r="G428" s="293"/>
      <c r="H428" s="21"/>
      <c r="I428" s="484">
        <f>SUM(I429+I487+I492)</f>
        <v>176348772</v>
      </c>
    </row>
    <row r="429" spans="1:9" ht="31.5" x14ac:dyDescent="0.25">
      <c r="A429" s="26" t="s">
        <v>151</v>
      </c>
      <c r="B429" s="29" t="s">
        <v>52</v>
      </c>
      <c r="C429" s="27" t="s">
        <v>29</v>
      </c>
      <c r="D429" s="27" t="s">
        <v>12</v>
      </c>
      <c r="E429" s="240" t="s">
        <v>515</v>
      </c>
      <c r="F429" s="241" t="s">
        <v>451</v>
      </c>
      <c r="G429" s="242" t="s">
        <v>452</v>
      </c>
      <c r="H429" s="27"/>
      <c r="I429" s="485">
        <f>SUM(I430+I471)</f>
        <v>175232750</v>
      </c>
    </row>
    <row r="430" spans="1:9" ht="47.25" x14ac:dyDescent="0.25">
      <c r="A430" s="61" t="s">
        <v>152</v>
      </c>
      <c r="B430" s="400" t="s">
        <v>52</v>
      </c>
      <c r="C430" s="2" t="s">
        <v>29</v>
      </c>
      <c r="D430" s="2" t="s">
        <v>12</v>
      </c>
      <c r="E430" s="243" t="s">
        <v>235</v>
      </c>
      <c r="F430" s="244" t="s">
        <v>451</v>
      </c>
      <c r="G430" s="245" t="s">
        <v>452</v>
      </c>
      <c r="H430" s="2"/>
      <c r="I430" s="486">
        <f>SUM(I431)</f>
        <v>174685550</v>
      </c>
    </row>
    <row r="431" spans="1:9" ht="15.75" x14ac:dyDescent="0.25">
      <c r="A431" s="309" t="s">
        <v>527</v>
      </c>
      <c r="B431" s="400" t="s">
        <v>52</v>
      </c>
      <c r="C431" s="2" t="s">
        <v>29</v>
      </c>
      <c r="D431" s="2" t="s">
        <v>12</v>
      </c>
      <c r="E431" s="243" t="s">
        <v>235</v>
      </c>
      <c r="F431" s="244" t="s">
        <v>12</v>
      </c>
      <c r="G431" s="245" t="s">
        <v>452</v>
      </c>
      <c r="H431" s="2"/>
      <c r="I431" s="486">
        <f>SUM(I432+I435+I437+I450+I442+I452+I457+I444+I446+I448+I459+I463+I467+I465+I469+I440+I455)</f>
        <v>174685550</v>
      </c>
    </row>
    <row r="432" spans="1:9" ht="94.5" x14ac:dyDescent="0.25">
      <c r="A432" s="50" t="s">
        <v>155</v>
      </c>
      <c r="B432" s="400" t="s">
        <v>52</v>
      </c>
      <c r="C432" s="2" t="s">
        <v>29</v>
      </c>
      <c r="D432" s="2" t="s">
        <v>12</v>
      </c>
      <c r="E432" s="243" t="s">
        <v>235</v>
      </c>
      <c r="F432" s="244" t="s">
        <v>12</v>
      </c>
      <c r="G432" s="245" t="s">
        <v>519</v>
      </c>
      <c r="H432" s="2"/>
      <c r="I432" s="486">
        <f>SUM(I433:I434)</f>
        <v>143637562</v>
      </c>
    </row>
    <row r="433" spans="1:9" ht="63" x14ac:dyDescent="0.25">
      <c r="A433" s="103" t="s">
        <v>82</v>
      </c>
      <c r="B433" s="400" t="s">
        <v>52</v>
      </c>
      <c r="C433" s="2" t="s">
        <v>29</v>
      </c>
      <c r="D433" s="2" t="s">
        <v>12</v>
      </c>
      <c r="E433" s="243" t="s">
        <v>235</v>
      </c>
      <c r="F433" s="244" t="s">
        <v>12</v>
      </c>
      <c r="G433" s="245" t="s">
        <v>519</v>
      </c>
      <c r="H433" s="2" t="s">
        <v>13</v>
      </c>
      <c r="I433" s="488">
        <v>138639185</v>
      </c>
    </row>
    <row r="434" spans="1:9" ht="31.5" x14ac:dyDescent="0.25">
      <c r="A434" s="113" t="s">
        <v>633</v>
      </c>
      <c r="B434" s="6" t="s">
        <v>52</v>
      </c>
      <c r="C434" s="2" t="s">
        <v>29</v>
      </c>
      <c r="D434" s="2" t="s">
        <v>12</v>
      </c>
      <c r="E434" s="243" t="s">
        <v>235</v>
      </c>
      <c r="F434" s="244" t="s">
        <v>12</v>
      </c>
      <c r="G434" s="245" t="s">
        <v>519</v>
      </c>
      <c r="H434" s="2" t="s">
        <v>16</v>
      </c>
      <c r="I434" s="488">
        <v>4998377</v>
      </c>
    </row>
    <row r="435" spans="1:9" ht="31.5" hidden="1" x14ac:dyDescent="0.25">
      <c r="A435" s="414" t="s">
        <v>659</v>
      </c>
      <c r="B435" s="6" t="s">
        <v>52</v>
      </c>
      <c r="C435" s="2" t="s">
        <v>29</v>
      </c>
      <c r="D435" s="2" t="s">
        <v>12</v>
      </c>
      <c r="E435" s="243" t="s">
        <v>235</v>
      </c>
      <c r="F435" s="244" t="s">
        <v>12</v>
      </c>
      <c r="G435" s="245" t="s">
        <v>658</v>
      </c>
      <c r="H435" s="2"/>
      <c r="I435" s="486">
        <f>SUM(I436)</f>
        <v>0</v>
      </c>
    </row>
    <row r="436" spans="1:9" ht="31.5" hidden="1" x14ac:dyDescent="0.25">
      <c r="A436" s="113" t="s">
        <v>633</v>
      </c>
      <c r="B436" s="6" t="s">
        <v>52</v>
      </c>
      <c r="C436" s="2" t="s">
        <v>29</v>
      </c>
      <c r="D436" s="2" t="s">
        <v>12</v>
      </c>
      <c r="E436" s="243" t="s">
        <v>235</v>
      </c>
      <c r="F436" s="244" t="s">
        <v>12</v>
      </c>
      <c r="G436" s="245" t="s">
        <v>658</v>
      </c>
      <c r="H436" s="2" t="s">
        <v>16</v>
      </c>
      <c r="I436" s="488"/>
    </row>
    <row r="437" spans="1:9" ht="31.5" x14ac:dyDescent="0.25">
      <c r="A437" s="414" t="s">
        <v>652</v>
      </c>
      <c r="B437" s="6" t="s">
        <v>52</v>
      </c>
      <c r="C437" s="2" t="s">
        <v>29</v>
      </c>
      <c r="D437" s="2" t="s">
        <v>12</v>
      </c>
      <c r="E437" s="243" t="s">
        <v>235</v>
      </c>
      <c r="F437" s="244" t="s">
        <v>12</v>
      </c>
      <c r="G437" s="245" t="s">
        <v>651</v>
      </c>
      <c r="H437" s="2"/>
      <c r="I437" s="486">
        <f>SUM(I438:I439)</f>
        <v>68896</v>
      </c>
    </row>
    <row r="438" spans="1:9" ht="63" x14ac:dyDescent="0.25">
      <c r="A438" s="103" t="s">
        <v>82</v>
      </c>
      <c r="B438" s="6" t="s">
        <v>52</v>
      </c>
      <c r="C438" s="2" t="s">
        <v>29</v>
      </c>
      <c r="D438" s="2" t="s">
        <v>12</v>
      </c>
      <c r="E438" s="243" t="s">
        <v>235</v>
      </c>
      <c r="F438" s="244" t="s">
        <v>12</v>
      </c>
      <c r="G438" s="245" t="s">
        <v>651</v>
      </c>
      <c r="H438" s="2" t="s">
        <v>13</v>
      </c>
      <c r="I438" s="488">
        <v>53212</v>
      </c>
    </row>
    <row r="439" spans="1:9" ht="15.75" x14ac:dyDescent="0.25">
      <c r="A439" s="61" t="s">
        <v>40</v>
      </c>
      <c r="B439" s="6" t="s">
        <v>52</v>
      </c>
      <c r="C439" s="2" t="s">
        <v>29</v>
      </c>
      <c r="D439" s="2" t="s">
        <v>12</v>
      </c>
      <c r="E439" s="243" t="s">
        <v>235</v>
      </c>
      <c r="F439" s="244" t="s">
        <v>12</v>
      </c>
      <c r="G439" s="245" t="s">
        <v>651</v>
      </c>
      <c r="H439" s="2" t="s">
        <v>39</v>
      </c>
      <c r="I439" s="488">
        <v>15684</v>
      </c>
    </row>
    <row r="440" spans="1:9" ht="47.25" x14ac:dyDescent="0.25">
      <c r="A440" s="50" t="s">
        <v>882</v>
      </c>
      <c r="B440" s="6" t="s">
        <v>52</v>
      </c>
      <c r="C440" s="2" t="s">
        <v>29</v>
      </c>
      <c r="D440" s="2" t="s">
        <v>12</v>
      </c>
      <c r="E440" s="243" t="s">
        <v>235</v>
      </c>
      <c r="F440" s="244" t="s">
        <v>12</v>
      </c>
      <c r="G440" s="245" t="s">
        <v>881</v>
      </c>
      <c r="H440" s="2"/>
      <c r="I440" s="486">
        <f>SUM(I441)</f>
        <v>358174</v>
      </c>
    </row>
    <row r="441" spans="1:9" ht="31.5" x14ac:dyDescent="0.25">
      <c r="A441" s="113" t="s">
        <v>633</v>
      </c>
      <c r="B441" s="6" t="s">
        <v>52</v>
      </c>
      <c r="C441" s="2" t="s">
        <v>29</v>
      </c>
      <c r="D441" s="2" t="s">
        <v>12</v>
      </c>
      <c r="E441" s="243" t="s">
        <v>235</v>
      </c>
      <c r="F441" s="244" t="s">
        <v>12</v>
      </c>
      <c r="G441" s="245" t="s">
        <v>881</v>
      </c>
      <c r="H441" s="2" t="s">
        <v>16</v>
      </c>
      <c r="I441" s="488">
        <v>358174</v>
      </c>
    </row>
    <row r="442" spans="1:9" ht="63" x14ac:dyDescent="0.25">
      <c r="A442" s="414" t="s">
        <v>786</v>
      </c>
      <c r="B442" s="6" t="s">
        <v>52</v>
      </c>
      <c r="C442" s="2" t="s">
        <v>29</v>
      </c>
      <c r="D442" s="2" t="s">
        <v>12</v>
      </c>
      <c r="E442" s="243" t="s">
        <v>235</v>
      </c>
      <c r="F442" s="244" t="s">
        <v>12</v>
      </c>
      <c r="G442" s="245" t="s">
        <v>650</v>
      </c>
      <c r="H442" s="2"/>
      <c r="I442" s="486">
        <f>SUM(I443)</f>
        <v>196530</v>
      </c>
    </row>
    <row r="443" spans="1:9" ht="31.5" x14ac:dyDescent="0.25">
      <c r="A443" s="113" t="s">
        <v>633</v>
      </c>
      <c r="B443" s="6" t="s">
        <v>52</v>
      </c>
      <c r="C443" s="2" t="s">
        <v>29</v>
      </c>
      <c r="D443" s="2" t="s">
        <v>12</v>
      </c>
      <c r="E443" s="243" t="s">
        <v>235</v>
      </c>
      <c r="F443" s="244" t="s">
        <v>12</v>
      </c>
      <c r="G443" s="245" t="s">
        <v>650</v>
      </c>
      <c r="H443" s="2" t="s">
        <v>16</v>
      </c>
      <c r="I443" s="488">
        <v>196530</v>
      </c>
    </row>
    <row r="444" spans="1:9" ht="15.75" hidden="1" x14ac:dyDescent="0.25">
      <c r="A444" s="92" t="s">
        <v>431</v>
      </c>
      <c r="B444" s="400" t="s">
        <v>52</v>
      </c>
      <c r="C444" s="5" t="s">
        <v>29</v>
      </c>
      <c r="D444" s="5" t="s">
        <v>12</v>
      </c>
      <c r="E444" s="243" t="s">
        <v>235</v>
      </c>
      <c r="F444" s="244" t="s">
        <v>12</v>
      </c>
      <c r="G444" s="245" t="s">
        <v>520</v>
      </c>
      <c r="H444" s="2"/>
      <c r="I444" s="486">
        <f>SUM(I445)</f>
        <v>0</v>
      </c>
    </row>
    <row r="445" spans="1:9" ht="63" hidden="1" x14ac:dyDescent="0.25">
      <c r="A445" s="103" t="s">
        <v>82</v>
      </c>
      <c r="B445" s="400" t="s">
        <v>52</v>
      </c>
      <c r="C445" s="5" t="s">
        <v>29</v>
      </c>
      <c r="D445" s="5" t="s">
        <v>12</v>
      </c>
      <c r="E445" s="243" t="s">
        <v>235</v>
      </c>
      <c r="F445" s="244" t="s">
        <v>12</v>
      </c>
      <c r="G445" s="245" t="s">
        <v>520</v>
      </c>
      <c r="H445" s="2" t="s">
        <v>13</v>
      </c>
      <c r="I445" s="488"/>
    </row>
    <row r="446" spans="1:9" ht="47.25" hidden="1" x14ac:dyDescent="0.25">
      <c r="A446" s="103" t="s">
        <v>732</v>
      </c>
      <c r="B446" s="400" t="s">
        <v>52</v>
      </c>
      <c r="C446" s="5" t="s">
        <v>29</v>
      </c>
      <c r="D446" s="5" t="s">
        <v>12</v>
      </c>
      <c r="E446" s="243" t="s">
        <v>235</v>
      </c>
      <c r="F446" s="244" t="s">
        <v>12</v>
      </c>
      <c r="G446" s="245" t="s">
        <v>733</v>
      </c>
      <c r="H446" s="2"/>
      <c r="I446" s="486">
        <f>SUM(I447)</f>
        <v>0</v>
      </c>
    </row>
    <row r="447" spans="1:9" ht="31.5" hidden="1" x14ac:dyDescent="0.25">
      <c r="A447" s="113" t="s">
        <v>633</v>
      </c>
      <c r="B447" s="400" t="s">
        <v>52</v>
      </c>
      <c r="C447" s="5" t="s">
        <v>29</v>
      </c>
      <c r="D447" s="5" t="s">
        <v>12</v>
      </c>
      <c r="E447" s="243" t="s">
        <v>235</v>
      </c>
      <c r="F447" s="244" t="s">
        <v>12</v>
      </c>
      <c r="G447" s="245" t="s">
        <v>733</v>
      </c>
      <c r="H447" s="2" t="s">
        <v>16</v>
      </c>
      <c r="I447" s="488"/>
    </row>
    <row r="448" spans="1:9" ht="47.25" hidden="1" x14ac:dyDescent="0.25">
      <c r="A448" s="103" t="s">
        <v>734</v>
      </c>
      <c r="B448" s="400" t="s">
        <v>52</v>
      </c>
      <c r="C448" s="5" t="s">
        <v>29</v>
      </c>
      <c r="D448" s="5" t="s">
        <v>12</v>
      </c>
      <c r="E448" s="243" t="s">
        <v>235</v>
      </c>
      <c r="F448" s="244" t="s">
        <v>12</v>
      </c>
      <c r="G448" s="245" t="s">
        <v>735</v>
      </c>
      <c r="H448" s="2"/>
      <c r="I448" s="486">
        <f>SUM(I449)</f>
        <v>0</v>
      </c>
    </row>
    <row r="449" spans="1:9" ht="31.5" hidden="1" x14ac:dyDescent="0.25">
      <c r="A449" s="103" t="s">
        <v>633</v>
      </c>
      <c r="B449" s="400" t="s">
        <v>52</v>
      </c>
      <c r="C449" s="5" t="s">
        <v>29</v>
      </c>
      <c r="D449" s="5" t="s">
        <v>12</v>
      </c>
      <c r="E449" s="243" t="s">
        <v>235</v>
      </c>
      <c r="F449" s="244" t="s">
        <v>12</v>
      </c>
      <c r="G449" s="245" t="s">
        <v>735</v>
      </c>
      <c r="H449" s="2" t="s">
        <v>16</v>
      </c>
      <c r="I449" s="488"/>
    </row>
    <row r="450" spans="1:9" ht="31.5" hidden="1" x14ac:dyDescent="0.25">
      <c r="A450" s="414" t="s">
        <v>630</v>
      </c>
      <c r="B450" s="6" t="s">
        <v>52</v>
      </c>
      <c r="C450" s="2" t="s">
        <v>29</v>
      </c>
      <c r="D450" s="2" t="s">
        <v>12</v>
      </c>
      <c r="E450" s="243" t="s">
        <v>235</v>
      </c>
      <c r="F450" s="244" t="s">
        <v>12</v>
      </c>
      <c r="G450" s="245" t="s">
        <v>629</v>
      </c>
      <c r="H450" s="2"/>
      <c r="I450" s="486">
        <f>SUM(I451)</f>
        <v>0</v>
      </c>
    </row>
    <row r="451" spans="1:9" ht="31.5" hidden="1" x14ac:dyDescent="0.25">
      <c r="A451" s="113" t="s">
        <v>633</v>
      </c>
      <c r="B451" s="6" t="s">
        <v>52</v>
      </c>
      <c r="C451" s="2" t="s">
        <v>29</v>
      </c>
      <c r="D451" s="2" t="s">
        <v>12</v>
      </c>
      <c r="E451" s="243" t="s">
        <v>235</v>
      </c>
      <c r="F451" s="244" t="s">
        <v>12</v>
      </c>
      <c r="G451" s="245" t="s">
        <v>629</v>
      </c>
      <c r="H451" s="2" t="s">
        <v>16</v>
      </c>
      <c r="I451" s="488"/>
    </row>
    <row r="452" spans="1:9" ht="31.5" x14ac:dyDescent="0.25">
      <c r="A452" s="300" t="s">
        <v>521</v>
      </c>
      <c r="B452" s="6" t="s">
        <v>52</v>
      </c>
      <c r="C452" s="2" t="s">
        <v>29</v>
      </c>
      <c r="D452" s="2" t="s">
        <v>12</v>
      </c>
      <c r="E452" s="243" t="s">
        <v>235</v>
      </c>
      <c r="F452" s="244" t="s">
        <v>12</v>
      </c>
      <c r="G452" s="245" t="s">
        <v>522</v>
      </c>
      <c r="H452" s="2"/>
      <c r="I452" s="486">
        <f>SUM(I453:I454)</f>
        <v>691630</v>
      </c>
    </row>
    <row r="453" spans="1:9" ht="63" x14ac:dyDescent="0.25">
      <c r="A453" s="103" t="s">
        <v>82</v>
      </c>
      <c r="B453" s="400" t="s">
        <v>52</v>
      </c>
      <c r="C453" s="2" t="s">
        <v>29</v>
      </c>
      <c r="D453" s="2" t="s">
        <v>12</v>
      </c>
      <c r="E453" s="243" t="s">
        <v>235</v>
      </c>
      <c r="F453" s="244" t="s">
        <v>12</v>
      </c>
      <c r="G453" s="245" t="s">
        <v>522</v>
      </c>
      <c r="H453" s="2" t="s">
        <v>13</v>
      </c>
      <c r="I453" s="488">
        <v>562294</v>
      </c>
    </row>
    <row r="454" spans="1:9" ht="15.75" x14ac:dyDescent="0.25">
      <c r="A454" s="61" t="s">
        <v>40</v>
      </c>
      <c r="B454" s="400" t="s">
        <v>52</v>
      </c>
      <c r="C454" s="2" t="s">
        <v>29</v>
      </c>
      <c r="D454" s="2" t="s">
        <v>12</v>
      </c>
      <c r="E454" s="243" t="s">
        <v>235</v>
      </c>
      <c r="F454" s="244" t="s">
        <v>12</v>
      </c>
      <c r="G454" s="245" t="s">
        <v>522</v>
      </c>
      <c r="H454" s="294" t="s">
        <v>39</v>
      </c>
      <c r="I454" s="488">
        <v>129336</v>
      </c>
    </row>
    <row r="455" spans="1:9" ht="47.25" x14ac:dyDescent="0.25">
      <c r="A455" s="50" t="s">
        <v>884</v>
      </c>
      <c r="B455" s="6" t="s">
        <v>52</v>
      </c>
      <c r="C455" s="43" t="s">
        <v>29</v>
      </c>
      <c r="D455" s="43" t="s">
        <v>12</v>
      </c>
      <c r="E455" s="282" t="s">
        <v>235</v>
      </c>
      <c r="F455" s="283" t="s">
        <v>12</v>
      </c>
      <c r="G455" s="284" t="s">
        <v>883</v>
      </c>
      <c r="H455" s="43"/>
      <c r="I455" s="486">
        <f>SUM(I456)</f>
        <v>551291</v>
      </c>
    </row>
    <row r="456" spans="1:9" ht="31.5" x14ac:dyDescent="0.25">
      <c r="A456" s="310" t="s">
        <v>633</v>
      </c>
      <c r="B456" s="6" t="s">
        <v>52</v>
      </c>
      <c r="C456" s="59" t="s">
        <v>29</v>
      </c>
      <c r="D456" s="43" t="s">
        <v>12</v>
      </c>
      <c r="E456" s="282" t="s">
        <v>235</v>
      </c>
      <c r="F456" s="283" t="s">
        <v>12</v>
      </c>
      <c r="G456" s="284" t="s">
        <v>883</v>
      </c>
      <c r="H456" s="43" t="s">
        <v>16</v>
      </c>
      <c r="I456" s="488">
        <v>551291</v>
      </c>
    </row>
    <row r="457" spans="1:9" ht="63" x14ac:dyDescent="0.25">
      <c r="A457" s="300" t="s">
        <v>767</v>
      </c>
      <c r="B457" s="6" t="s">
        <v>52</v>
      </c>
      <c r="C457" s="43" t="s">
        <v>29</v>
      </c>
      <c r="D457" s="43" t="s">
        <v>12</v>
      </c>
      <c r="E457" s="282" t="s">
        <v>235</v>
      </c>
      <c r="F457" s="283" t="s">
        <v>12</v>
      </c>
      <c r="G457" s="284" t="s">
        <v>523</v>
      </c>
      <c r="H457" s="43"/>
      <c r="I457" s="486">
        <f>SUM(I458)</f>
        <v>1835000</v>
      </c>
    </row>
    <row r="458" spans="1:9" ht="31.5" x14ac:dyDescent="0.25">
      <c r="A458" s="310" t="s">
        <v>633</v>
      </c>
      <c r="B458" s="6" t="s">
        <v>52</v>
      </c>
      <c r="C458" s="59" t="s">
        <v>29</v>
      </c>
      <c r="D458" s="43" t="s">
        <v>12</v>
      </c>
      <c r="E458" s="282" t="s">
        <v>235</v>
      </c>
      <c r="F458" s="283" t="s">
        <v>12</v>
      </c>
      <c r="G458" s="284" t="s">
        <v>523</v>
      </c>
      <c r="H458" s="43" t="s">
        <v>16</v>
      </c>
      <c r="I458" s="488">
        <v>1835000</v>
      </c>
    </row>
    <row r="459" spans="1:9" ht="31.5" x14ac:dyDescent="0.25">
      <c r="A459" s="61" t="s">
        <v>92</v>
      </c>
      <c r="B459" s="400" t="s">
        <v>52</v>
      </c>
      <c r="C459" s="5" t="s">
        <v>29</v>
      </c>
      <c r="D459" s="5" t="s">
        <v>12</v>
      </c>
      <c r="E459" s="243" t="s">
        <v>235</v>
      </c>
      <c r="F459" s="244" t="s">
        <v>12</v>
      </c>
      <c r="G459" s="245" t="s">
        <v>484</v>
      </c>
      <c r="H459" s="2"/>
      <c r="I459" s="486">
        <f>SUM(I460:I462)</f>
        <v>23624528</v>
      </c>
    </row>
    <row r="460" spans="1:9" ht="63" x14ac:dyDescent="0.25">
      <c r="A460" s="103" t="s">
        <v>82</v>
      </c>
      <c r="B460" s="400" t="s">
        <v>52</v>
      </c>
      <c r="C460" s="5" t="s">
        <v>29</v>
      </c>
      <c r="D460" s="5" t="s">
        <v>12</v>
      </c>
      <c r="E460" s="243" t="s">
        <v>235</v>
      </c>
      <c r="F460" s="244" t="s">
        <v>12</v>
      </c>
      <c r="G460" s="245" t="s">
        <v>484</v>
      </c>
      <c r="H460" s="2" t="s">
        <v>13</v>
      </c>
      <c r="I460" s="487">
        <v>1684242</v>
      </c>
    </row>
    <row r="461" spans="1:9" ht="31.5" x14ac:dyDescent="0.25">
      <c r="A461" s="113" t="s">
        <v>633</v>
      </c>
      <c r="B461" s="6" t="s">
        <v>52</v>
      </c>
      <c r="C461" s="5" t="s">
        <v>29</v>
      </c>
      <c r="D461" s="5" t="s">
        <v>12</v>
      </c>
      <c r="E461" s="243" t="s">
        <v>235</v>
      </c>
      <c r="F461" s="244" t="s">
        <v>12</v>
      </c>
      <c r="G461" s="245" t="s">
        <v>484</v>
      </c>
      <c r="H461" s="2" t="s">
        <v>16</v>
      </c>
      <c r="I461" s="487">
        <v>18928290</v>
      </c>
    </row>
    <row r="462" spans="1:9" ht="15.75" x14ac:dyDescent="0.25">
      <c r="A462" s="61" t="s">
        <v>18</v>
      </c>
      <c r="B462" s="400" t="s">
        <v>52</v>
      </c>
      <c r="C462" s="43" t="s">
        <v>29</v>
      </c>
      <c r="D462" s="43" t="s">
        <v>12</v>
      </c>
      <c r="E462" s="282" t="s">
        <v>235</v>
      </c>
      <c r="F462" s="283" t="s">
        <v>12</v>
      </c>
      <c r="G462" s="284" t="s">
        <v>484</v>
      </c>
      <c r="H462" s="43" t="s">
        <v>17</v>
      </c>
      <c r="I462" s="487">
        <v>3011996</v>
      </c>
    </row>
    <row r="463" spans="1:9" ht="15.75" hidden="1" x14ac:dyDescent="0.25">
      <c r="A463" s="3" t="s">
        <v>108</v>
      </c>
      <c r="B463" s="400" t="s">
        <v>52</v>
      </c>
      <c r="C463" s="43" t="s">
        <v>29</v>
      </c>
      <c r="D463" s="43" t="s">
        <v>12</v>
      </c>
      <c r="E463" s="282" t="s">
        <v>235</v>
      </c>
      <c r="F463" s="283" t="s">
        <v>12</v>
      </c>
      <c r="G463" s="284" t="s">
        <v>474</v>
      </c>
      <c r="H463" s="43"/>
      <c r="I463" s="486">
        <f>SUM(I464)</f>
        <v>0</v>
      </c>
    </row>
    <row r="464" spans="1:9" ht="31.5" hidden="1" x14ac:dyDescent="0.25">
      <c r="A464" s="113" t="s">
        <v>633</v>
      </c>
      <c r="B464" s="400" t="s">
        <v>52</v>
      </c>
      <c r="C464" s="43" t="s">
        <v>29</v>
      </c>
      <c r="D464" s="43" t="s">
        <v>12</v>
      </c>
      <c r="E464" s="282" t="s">
        <v>235</v>
      </c>
      <c r="F464" s="283" t="s">
        <v>12</v>
      </c>
      <c r="G464" s="284" t="s">
        <v>474</v>
      </c>
      <c r="H464" s="43" t="s">
        <v>16</v>
      </c>
      <c r="I464" s="487"/>
    </row>
    <row r="465" spans="1:9" ht="31.5" x14ac:dyDescent="0.25">
      <c r="A465" s="455" t="s">
        <v>628</v>
      </c>
      <c r="B465" s="400" t="s">
        <v>52</v>
      </c>
      <c r="C465" s="43" t="s">
        <v>29</v>
      </c>
      <c r="D465" s="43" t="s">
        <v>12</v>
      </c>
      <c r="E465" s="282" t="s">
        <v>235</v>
      </c>
      <c r="F465" s="283" t="s">
        <v>12</v>
      </c>
      <c r="G465" s="284" t="s">
        <v>627</v>
      </c>
      <c r="H465" s="43"/>
      <c r="I465" s="486">
        <f>SUM(I466)</f>
        <v>1009000</v>
      </c>
    </row>
    <row r="466" spans="1:9" ht="31.5" x14ac:dyDescent="0.25">
      <c r="A466" s="103" t="s">
        <v>633</v>
      </c>
      <c r="B466" s="400" t="s">
        <v>52</v>
      </c>
      <c r="C466" s="43" t="s">
        <v>29</v>
      </c>
      <c r="D466" s="43" t="s">
        <v>12</v>
      </c>
      <c r="E466" s="282" t="s">
        <v>235</v>
      </c>
      <c r="F466" s="283" t="s">
        <v>12</v>
      </c>
      <c r="G466" s="284" t="s">
        <v>627</v>
      </c>
      <c r="H466" s="43" t="s">
        <v>16</v>
      </c>
      <c r="I466" s="487">
        <v>1009000</v>
      </c>
    </row>
    <row r="467" spans="1:9" ht="15.75" x14ac:dyDescent="0.25">
      <c r="A467" s="61" t="s">
        <v>632</v>
      </c>
      <c r="B467" s="400" t="s">
        <v>52</v>
      </c>
      <c r="C467" s="2" t="s">
        <v>29</v>
      </c>
      <c r="D467" s="2" t="s">
        <v>12</v>
      </c>
      <c r="E467" s="243" t="s">
        <v>235</v>
      </c>
      <c r="F467" s="244" t="s">
        <v>12</v>
      </c>
      <c r="G467" s="284" t="s">
        <v>631</v>
      </c>
      <c r="H467" s="2"/>
      <c r="I467" s="486">
        <f>SUM(I468)</f>
        <v>135000</v>
      </c>
    </row>
    <row r="468" spans="1:9" ht="31.5" x14ac:dyDescent="0.25">
      <c r="A468" s="310" t="s">
        <v>633</v>
      </c>
      <c r="B468" s="6" t="s">
        <v>52</v>
      </c>
      <c r="C468" s="59" t="s">
        <v>29</v>
      </c>
      <c r="D468" s="43" t="s">
        <v>12</v>
      </c>
      <c r="E468" s="282" t="s">
        <v>235</v>
      </c>
      <c r="F468" s="283" t="s">
        <v>12</v>
      </c>
      <c r="G468" s="284" t="s">
        <v>631</v>
      </c>
      <c r="H468" s="43" t="s">
        <v>16</v>
      </c>
      <c r="I468" s="488">
        <v>135000</v>
      </c>
    </row>
    <row r="469" spans="1:9" ht="31.5" x14ac:dyDescent="0.25">
      <c r="A469" s="545" t="s">
        <v>861</v>
      </c>
      <c r="B469" s="6" t="s">
        <v>52</v>
      </c>
      <c r="C469" s="59" t="s">
        <v>29</v>
      </c>
      <c r="D469" s="43" t="s">
        <v>12</v>
      </c>
      <c r="E469" s="282" t="s">
        <v>235</v>
      </c>
      <c r="F469" s="283" t="s">
        <v>12</v>
      </c>
      <c r="G469" s="284" t="s">
        <v>860</v>
      </c>
      <c r="H469" s="43"/>
      <c r="I469" s="486">
        <f>SUM(I470)</f>
        <v>2577939</v>
      </c>
    </row>
    <row r="470" spans="1:9" ht="31.5" x14ac:dyDescent="0.25">
      <c r="A470" s="545" t="s">
        <v>633</v>
      </c>
      <c r="B470" s="6" t="s">
        <v>52</v>
      </c>
      <c r="C470" s="59" t="s">
        <v>29</v>
      </c>
      <c r="D470" s="43" t="s">
        <v>12</v>
      </c>
      <c r="E470" s="282" t="s">
        <v>235</v>
      </c>
      <c r="F470" s="283" t="s">
        <v>12</v>
      </c>
      <c r="G470" s="284" t="s">
        <v>860</v>
      </c>
      <c r="H470" s="43" t="s">
        <v>16</v>
      </c>
      <c r="I470" s="488">
        <v>2577939</v>
      </c>
    </row>
    <row r="471" spans="1:9" ht="63" x14ac:dyDescent="0.25">
      <c r="A471" s="105" t="s">
        <v>157</v>
      </c>
      <c r="B471" s="53" t="s">
        <v>52</v>
      </c>
      <c r="C471" s="43" t="s">
        <v>29</v>
      </c>
      <c r="D471" s="43" t="s">
        <v>12</v>
      </c>
      <c r="E471" s="282" t="s">
        <v>237</v>
      </c>
      <c r="F471" s="283" t="s">
        <v>451</v>
      </c>
      <c r="G471" s="284" t="s">
        <v>452</v>
      </c>
      <c r="H471" s="43"/>
      <c r="I471" s="486">
        <f>SUM(I472)</f>
        <v>547200</v>
      </c>
    </row>
    <row r="472" spans="1:9" ht="31.5" x14ac:dyDescent="0.25">
      <c r="A472" s="295" t="s">
        <v>524</v>
      </c>
      <c r="B472" s="53" t="s">
        <v>52</v>
      </c>
      <c r="C472" s="43" t="s">
        <v>29</v>
      </c>
      <c r="D472" s="43" t="s">
        <v>12</v>
      </c>
      <c r="E472" s="282" t="s">
        <v>237</v>
      </c>
      <c r="F472" s="283" t="s">
        <v>10</v>
      </c>
      <c r="G472" s="284" t="s">
        <v>452</v>
      </c>
      <c r="H472" s="43"/>
      <c r="I472" s="486">
        <f>SUM(I473)</f>
        <v>547200</v>
      </c>
    </row>
    <row r="473" spans="1:9" ht="15.75" x14ac:dyDescent="0.25">
      <c r="A473" s="80" t="s">
        <v>525</v>
      </c>
      <c r="B473" s="53" t="s">
        <v>52</v>
      </c>
      <c r="C473" s="43" t="s">
        <v>29</v>
      </c>
      <c r="D473" s="43" t="s">
        <v>12</v>
      </c>
      <c r="E473" s="282" t="s">
        <v>237</v>
      </c>
      <c r="F473" s="283" t="s">
        <v>10</v>
      </c>
      <c r="G473" s="284" t="s">
        <v>526</v>
      </c>
      <c r="H473" s="43"/>
      <c r="I473" s="486">
        <f>SUM(I474)</f>
        <v>547200</v>
      </c>
    </row>
    <row r="474" spans="1:9" ht="31.5" x14ac:dyDescent="0.25">
      <c r="A474" s="113" t="s">
        <v>633</v>
      </c>
      <c r="B474" s="6" t="s">
        <v>52</v>
      </c>
      <c r="C474" s="2" t="s">
        <v>29</v>
      </c>
      <c r="D474" s="2" t="s">
        <v>12</v>
      </c>
      <c r="E474" s="243" t="s">
        <v>237</v>
      </c>
      <c r="F474" s="244" t="s">
        <v>10</v>
      </c>
      <c r="G474" s="245" t="s">
        <v>526</v>
      </c>
      <c r="H474" s="2" t="s">
        <v>16</v>
      </c>
      <c r="I474" s="488">
        <v>547200</v>
      </c>
    </row>
    <row r="475" spans="1:9" s="64" customFormat="1" ht="47.25" hidden="1" x14ac:dyDescent="0.25">
      <c r="A475" s="104" t="s">
        <v>122</v>
      </c>
      <c r="B475" s="29" t="s">
        <v>52</v>
      </c>
      <c r="C475" s="27" t="s">
        <v>29</v>
      </c>
      <c r="D475" s="27" t="s">
        <v>12</v>
      </c>
      <c r="E475" s="240" t="s">
        <v>466</v>
      </c>
      <c r="F475" s="241" t="s">
        <v>451</v>
      </c>
      <c r="G475" s="242" t="s">
        <v>452</v>
      </c>
      <c r="H475" s="27"/>
      <c r="I475" s="485">
        <f>SUM(I476)</f>
        <v>0</v>
      </c>
    </row>
    <row r="476" spans="1:9" s="64" customFormat="1" ht="63" hidden="1" x14ac:dyDescent="0.25">
      <c r="A476" s="105" t="s">
        <v>158</v>
      </c>
      <c r="B476" s="53" t="s">
        <v>52</v>
      </c>
      <c r="C476" s="34" t="s">
        <v>29</v>
      </c>
      <c r="D476" s="34" t="s">
        <v>12</v>
      </c>
      <c r="E476" s="285" t="s">
        <v>238</v>
      </c>
      <c r="F476" s="286" t="s">
        <v>451</v>
      </c>
      <c r="G476" s="287" t="s">
        <v>452</v>
      </c>
      <c r="H476" s="71"/>
      <c r="I476" s="489">
        <f>SUM(I477)</f>
        <v>0</v>
      </c>
    </row>
    <row r="477" spans="1:9" s="64" customFormat="1" ht="31.5" hidden="1" x14ac:dyDescent="0.25">
      <c r="A477" s="105" t="s">
        <v>528</v>
      </c>
      <c r="B477" s="53" t="s">
        <v>52</v>
      </c>
      <c r="C477" s="34" t="s">
        <v>29</v>
      </c>
      <c r="D477" s="34" t="s">
        <v>12</v>
      </c>
      <c r="E477" s="285" t="s">
        <v>238</v>
      </c>
      <c r="F477" s="286" t="s">
        <v>10</v>
      </c>
      <c r="G477" s="287" t="s">
        <v>452</v>
      </c>
      <c r="H477" s="71"/>
      <c r="I477" s="489">
        <f>SUM(I478)</f>
        <v>0</v>
      </c>
    </row>
    <row r="478" spans="1:9" s="36" customFormat="1" ht="31.5" hidden="1" x14ac:dyDescent="0.25">
      <c r="A478" s="106" t="s">
        <v>159</v>
      </c>
      <c r="B478" s="315" t="s">
        <v>52</v>
      </c>
      <c r="C478" s="34" t="s">
        <v>29</v>
      </c>
      <c r="D478" s="34" t="s">
        <v>12</v>
      </c>
      <c r="E478" s="285" t="s">
        <v>238</v>
      </c>
      <c r="F478" s="286" t="s">
        <v>10</v>
      </c>
      <c r="G478" s="287" t="s">
        <v>529</v>
      </c>
      <c r="H478" s="71"/>
      <c r="I478" s="489">
        <f>SUM(I479)</f>
        <v>0</v>
      </c>
    </row>
    <row r="479" spans="1:9" s="36" customFormat="1" ht="31.5" hidden="1" x14ac:dyDescent="0.25">
      <c r="A479" s="107" t="s">
        <v>633</v>
      </c>
      <c r="B479" s="315" t="s">
        <v>52</v>
      </c>
      <c r="C479" s="34" t="s">
        <v>29</v>
      </c>
      <c r="D479" s="34" t="s">
        <v>12</v>
      </c>
      <c r="E479" s="285" t="s">
        <v>238</v>
      </c>
      <c r="F479" s="286" t="s">
        <v>10</v>
      </c>
      <c r="G479" s="287" t="s">
        <v>529</v>
      </c>
      <c r="H479" s="71" t="s">
        <v>16</v>
      </c>
      <c r="I479" s="490"/>
    </row>
    <row r="480" spans="1:9" ht="47.25" hidden="1" customHeight="1" x14ac:dyDescent="0.25">
      <c r="A480" s="26" t="s">
        <v>193</v>
      </c>
      <c r="B480" s="29" t="s">
        <v>52</v>
      </c>
      <c r="C480" s="27" t="s">
        <v>29</v>
      </c>
      <c r="D480" s="41" t="s">
        <v>12</v>
      </c>
      <c r="E480" s="246" t="s">
        <v>504</v>
      </c>
      <c r="F480" s="247" t="s">
        <v>451</v>
      </c>
      <c r="G480" s="248" t="s">
        <v>452</v>
      </c>
      <c r="H480" s="27"/>
      <c r="I480" s="485">
        <f>SUM(I481)</f>
        <v>0</v>
      </c>
    </row>
    <row r="481" spans="1:9" ht="78" hidden="1" customHeight="1" x14ac:dyDescent="0.25">
      <c r="A481" s="297" t="s">
        <v>194</v>
      </c>
      <c r="B481" s="321" t="s">
        <v>52</v>
      </c>
      <c r="C481" s="5" t="s">
        <v>29</v>
      </c>
      <c r="D481" s="402" t="s">
        <v>12</v>
      </c>
      <c r="E481" s="261" t="s">
        <v>224</v>
      </c>
      <c r="F481" s="262" t="s">
        <v>451</v>
      </c>
      <c r="G481" s="263" t="s">
        <v>452</v>
      </c>
      <c r="H481" s="2"/>
      <c r="I481" s="486">
        <f>SUM(I482)</f>
        <v>0</v>
      </c>
    </row>
    <row r="482" spans="1:9" ht="33" hidden="1" customHeight="1" x14ac:dyDescent="0.25">
      <c r="A482" s="297" t="s">
        <v>514</v>
      </c>
      <c r="B482" s="6" t="s">
        <v>52</v>
      </c>
      <c r="C482" s="5" t="s">
        <v>29</v>
      </c>
      <c r="D482" s="402" t="s">
        <v>12</v>
      </c>
      <c r="E482" s="261" t="s">
        <v>224</v>
      </c>
      <c r="F482" s="262" t="s">
        <v>10</v>
      </c>
      <c r="G482" s="263" t="s">
        <v>452</v>
      </c>
      <c r="H482" s="294"/>
      <c r="I482" s="486">
        <f>SUM(I483+I485)</f>
        <v>0</v>
      </c>
    </row>
    <row r="483" spans="1:9" ht="33" hidden="1" customHeight="1" x14ac:dyDescent="0.25">
      <c r="A483" s="91" t="s">
        <v>675</v>
      </c>
      <c r="B483" s="400" t="s">
        <v>52</v>
      </c>
      <c r="C483" s="5" t="s">
        <v>29</v>
      </c>
      <c r="D483" s="402" t="s">
        <v>12</v>
      </c>
      <c r="E483" s="261" t="s">
        <v>224</v>
      </c>
      <c r="F483" s="262" t="s">
        <v>10</v>
      </c>
      <c r="G483" s="415">
        <v>11500</v>
      </c>
      <c r="H483" s="59"/>
      <c r="I483" s="486">
        <f>SUM(I484)</f>
        <v>0</v>
      </c>
    </row>
    <row r="484" spans="1:9" ht="33" hidden="1" customHeight="1" x14ac:dyDescent="0.25">
      <c r="A484" s="113" t="s">
        <v>186</v>
      </c>
      <c r="B484" s="6" t="s">
        <v>52</v>
      </c>
      <c r="C484" s="5" t="s">
        <v>29</v>
      </c>
      <c r="D484" s="402" t="s">
        <v>12</v>
      </c>
      <c r="E484" s="261" t="s">
        <v>224</v>
      </c>
      <c r="F484" s="262" t="s">
        <v>10</v>
      </c>
      <c r="G484" s="415">
        <v>11500</v>
      </c>
      <c r="H484" s="59" t="s">
        <v>181</v>
      </c>
      <c r="I484" s="488"/>
    </row>
    <row r="485" spans="1:9" ht="31.5" hidden="1" customHeight="1" x14ac:dyDescent="0.25">
      <c r="A485" s="113" t="s">
        <v>611</v>
      </c>
      <c r="B485" s="400" t="s">
        <v>52</v>
      </c>
      <c r="C485" s="5" t="s">
        <v>29</v>
      </c>
      <c r="D485" s="402" t="s">
        <v>12</v>
      </c>
      <c r="E485" s="261" t="s">
        <v>224</v>
      </c>
      <c r="F485" s="262" t="s">
        <v>10</v>
      </c>
      <c r="G485" s="263" t="s">
        <v>610</v>
      </c>
      <c r="H485" s="59"/>
      <c r="I485" s="486">
        <f>SUM(I486)</f>
        <v>0</v>
      </c>
    </row>
    <row r="486" spans="1:9" ht="33" hidden="1" customHeight="1" x14ac:dyDescent="0.25">
      <c r="A486" s="113" t="s">
        <v>186</v>
      </c>
      <c r="B486" s="6" t="s">
        <v>52</v>
      </c>
      <c r="C486" s="5" t="s">
        <v>29</v>
      </c>
      <c r="D486" s="402" t="s">
        <v>12</v>
      </c>
      <c r="E486" s="261" t="s">
        <v>224</v>
      </c>
      <c r="F486" s="262" t="s">
        <v>10</v>
      </c>
      <c r="G486" s="263" t="s">
        <v>610</v>
      </c>
      <c r="H486" s="59" t="s">
        <v>181</v>
      </c>
      <c r="I486" s="488"/>
    </row>
    <row r="487" spans="1:9" ht="63" hidden="1" x14ac:dyDescent="0.25">
      <c r="A487" s="26" t="s">
        <v>142</v>
      </c>
      <c r="B487" s="32" t="s">
        <v>52</v>
      </c>
      <c r="C487" s="28" t="s">
        <v>29</v>
      </c>
      <c r="D487" s="28" t="s">
        <v>12</v>
      </c>
      <c r="E487" s="240" t="s">
        <v>731</v>
      </c>
      <c r="F487" s="241" t="s">
        <v>451</v>
      </c>
      <c r="G487" s="242" t="s">
        <v>452</v>
      </c>
      <c r="H487" s="30"/>
      <c r="I487" s="485">
        <f>SUM(I488)</f>
        <v>0</v>
      </c>
    </row>
    <row r="488" spans="1:9" ht="78.75" hidden="1" x14ac:dyDescent="0.25">
      <c r="A488" s="3" t="s">
        <v>256</v>
      </c>
      <c r="B488" s="426" t="s">
        <v>52</v>
      </c>
      <c r="C488" s="5" t="s">
        <v>29</v>
      </c>
      <c r="D488" s="5" t="s">
        <v>12</v>
      </c>
      <c r="E488" s="243" t="s">
        <v>254</v>
      </c>
      <c r="F488" s="244" t="s">
        <v>451</v>
      </c>
      <c r="G488" s="245" t="s">
        <v>452</v>
      </c>
      <c r="H488" s="59"/>
      <c r="I488" s="486">
        <f>SUM(I489)</f>
        <v>0</v>
      </c>
    </row>
    <row r="489" spans="1:9" ht="47.25" hidden="1" x14ac:dyDescent="0.25">
      <c r="A489" s="3" t="s">
        <v>496</v>
      </c>
      <c r="B489" s="426" t="s">
        <v>52</v>
      </c>
      <c r="C489" s="5" t="s">
        <v>29</v>
      </c>
      <c r="D489" s="5" t="s">
        <v>12</v>
      </c>
      <c r="E489" s="243" t="s">
        <v>254</v>
      </c>
      <c r="F489" s="244" t="s">
        <v>10</v>
      </c>
      <c r="G489" s="245" t="s">
        <v>452</v>
      </c>
      <c r="H489" s="59"/>
      <c r="I489" s="486">
        <f>SUM(I490)</f>
        <v>0</v>
      </c>
    </row>
    <row r="490" spans="1:9" ht="31.5" hidden="1" x14ac:dyDescent="0.25">
      <c r="A490" s="3" t="s">
        <v>255</v>
      </c>
      <c r="B490" s="426" t="s">
        <v>52</v>
      </c>
      <c r="C490" s="5" t="s">
        <v>29</v>
      </c>
      <c r="D490" s="5" t="s">
        <v>12</v>
      </c>
      <c r="E490" s="243" t="s">
        <v>254</v>
      </c>
      <c r="F490" s="244" t="s">
        <v>10</v>
      </c>
      <c r="G490" s="245" t="s">
        <v>497</v>
      </c>
      <c r="H490" s="59"/>
      <c r="I490" s="486">
        <f>SUM(I491)</f>
        <v>0</v>
      </c>
    </row>
    <row r="491" spans="1:9" ht="31.5" hidden="1" x14ac:dyDescent="0.25">
      <c r="A491" s="113" t="s">
        <v>633</v>
      </c>
      <c r="B491" s="426" t="s">
        <v>52</v>
      </c>
      <c r="C491" s="5" t="s">
        <v>29</v>
      </c>
      <c r="D491" s="5" t="s">
        <v>12</v>
      </c>
      <c r="E491" s="243" t="s">
        <v>254</v>
      </c>
      <c r="F491" s="244" t="s">
        <v>10</v>
      </c>
      <c r="G491" s="245" t="s">
        <v>497</v>
      </c>
      <c r="H491" s="59" t="s">
        <v>16</v>
      </c>
      <c r="I491" s="488"/>
    </row>
    <row r="492" spans="1:9" s="36" customFormat="1" ht="63" x14ac:dyDescent="0.25">
      <c r="A492" s="104" t="s">
        <v>138</v>
      </c>
      <c r="B492" s="29" t="s">
        <v>52</v>
      </c>
      <c r="C492" s="27" t="s">
        <v>29</v>
      </c>
      <c r="D492" s="41" t="s">
        <v>12</v>
      </c>
      <c r="E492" s="252" t="s">
        <v>214</v>
      </c>
      <c r="F492" s="253" t="s">
        <v>451</v>
      </c>
      <c r="G492" s="254" t="s">
        <v>452</v>
      </c>
      <c r="H492" s="27"/>
      <c r="I492" s="485">
        <f>SUM(I493)</f>
        <v>1116022</v>
      </c>
    </row>
    <row r="493" spans="1:9" s="36" customFormat="1" ht="110.25" x14ac:dyDescent="0.25">
      <c r="A493" s="105" t="s">
        <v>154</v>
      </c>
      <c r="B493" s="53" t="s">
        <v>52</v>
      </c>
      <c r="C493" s="2" t="s">
        <v>29</v>
      </c>
      <c r="D493" s="34" t="s">
        <v>12</v>
      </c>
      <c r="E493" s="285" t="s">
        <v>216</v>
      </c>
      <c r="F493" s="286" t="s">
        <v>451</v>
      </c>
      <c r="G493" s="287" t="s">
        <v>452</v>
      </c>
      <c r="H493" s="2"/>
      <c r="I493" s="486">
        <f>SUM(I494)</f>
        <v>1116022</v>
      </c>
    </row>
    <row r="494" spans="1:9" s="36" customFormat="1" ht="47.25" x14ac:dyDescent="0.25">
      <c r="A494" s="105" t="s">
        <v>471</v>
      </c>
      <c r="B494" s="53" t="s">
        <v>52</v>
      </c>
      <c r="C494" s="2" t="s">
        <v>29</v>
      </c>
      <c r="D494" s="34" t="s">
        <v>12</v>
      </c>
      <c r="E494" s="285" t="s">
        <v>216</v>
      </c>
      <c r="F494" s="286" t="s">
        <v>10</v>
      </c>
      <c r="G494" s="287" t="s">
        <v>452</v>
      </c>
      <c r="H494" s="2"/>
      <c r="I494" s="486">
        <f>SUM(I495)</f>
        <v>1116022</v>
      </c>
    </row>
    <row r="495" spans="1:9" s="36" customFormat="1" ht="31.5" x14ac:dyDescent="0.25">
      <c r="A495" s="61" t="s">
        <v>107</v>
      </c>
      <c r="B495" s="400" t="s">
        <v>52</v>
      </c>
      <c r="C495" s="2" t="s">
        <v>29</v>
      </c>
      <c r="D495" s="34" t="s">
        <v>12</v>
      </c>
      <c r="E495" s="285" t="s">
        <v>216</v>
      </c>
      <c r="F495" s="286" t="s">
        <v>10</v>
      </c>
      <c r="G495" s="287" t="s">
        <v>472</v>
      </c>
      <c r="H495" s="2"/>
      <c r="I495" s="486">
        <f>SUM(I496)</f>
        <v>1116022</v>
      </c>
    </row>
    <row r="496" spans="1:9" s="36" customFormat="1" ht="31.5" x14ac:dyDescent="0.25">
      <c r="A496" s="113" t="s">
        <v>633</v>
      </c>
      <c r="B496" s="6" t="s">
        <v>52</v>
      </c>
      <c r="C496" s="2" t="s">
        <v>29</v>
      </c>
      <c r="D496" s="34" t="s">
        <v>12</v>
      </c>
      <c r="E496" s="285" t="s">
        <v>216</v>
      </c>
      <c r="F496" s="286" t="s">
        <v>10</v>
      </c>
      <c r="G496" s="287" t="s">
        <v>472</v>
      </c>
      <c r="H496" s="2" t="s">
        <v>16</v>
      </c>
      <c r="I496" s="487">
        <v>1116022</v>
      </c>
    </row>
    <row r="497" spans="1:9" s="36" customFormat="1" ht="15.75" x14ac:dyDescent="0.25">
      <c r="A497" s="112" t="s">
        <v>710</v>
      </c>
      <c r="B497" s="25" t="s">
        <v>52</v>
      </c>
      <c r="C497" s="21" t="s">
        <v>29</v>
      </c>
      <c r="D497" s="21" t="s">
        <v>15</v>
      </c>
      <c r="E497" s="291"/>
      <c r="F497" s="292"/>
      <c r="G497" s="293"/>
      <c r="H497" s="21"/>
      <c r="I497" s="484">
        <f>SUM(I498+I505)</f>
        <v>8598651</v>
      </c>
    </row>
    <row r="498" spans="1:9" s="36" customFormat="1" ht="31.5" x14ac:dyDescent="0.25">
      <c r="A498" s="26" t="s">
        <v>151</v>
      </c>
      <c r="B498" s="29" t="s">
        <v>52</v>
      </c>
      <c r="C498" s="27" t="s">
        <v>29</v>
      </c>
      <c r="D498" s="27" t="s">
        <v>15</v>
      </c>
      <c r="E498" s="240" t="s">
        <v>515</v>
      </c>
      <c r="F498" s="241" t="s">
        <v>451</v>
      </c>
      <c r="G498" s="242" t="s">
        <v>452</v>
      </c>
      <c r="H498" s="27"/>
      <c r="I498" s="485">
        <f>SUM(I499)</f>
        <v>8510151</v>
      </c>
    </row>
    <row r="499" spans="1:9" s="36" customFormat="1" ht="48.75" customHeight="1" x14ac:dyDescent="0.25">
      <c r="A499" s="61" t="s">
        <v>156</v>
      </c>
      <c r="B499" s="400" t="s">
        <v>52</v>
      </c>
      <c r="C499" s="43" t="s">
        <v>29</v>
      </c>
      <c r="D499" s="43" t="s">
        <v>15</v>
      </c>
      <c r="E499" s="282" t="s">
        <v>236</v>
      </c>
      <c r="F499" s="283" t="s">
        <v>451</v>
      </c>
      <c r="G499" s="284" t="s">
        <v>452</v>
      </c>
      <c r="H499" s="43"/>
      <c r="I499" s="486">
        <f>SUM(I500)</f>
        <v>8510151</v>
      </c>
    </row>
    <row r="500" spans="1:9" s="36" customFormat="1" ht="31.5" x14ac:dyDescent="0.25">
      <c r="A500" s="61" t="s">
        <v>531</v>
      </c>
      <c r="B500" s="400" t="s">
        <v>52</v>
      </c>
      <c r="C500" s="43" t="s">
        <v>29</v>
      </c>
      <c r="D500" s="43" t="s">
        <v>15</v>
      </c>
      <c r="E500" s="282" t="s">
        <v>236</v>
      </c>
      <c r="F500" s="283" t="s">
        <v>10</v>
      </c>
      <c r="G500" s="284" t="s">
        <v>452</v>
      </c>
      <c r="H500" s="43"/>
      <c r="I500" s="486">
        <f>SUM(I501)</f>
        <v>8510151</v>
      </c>
    </row>
    <row r="501" spans="1:9" s="36" customFormat="1" ht="31.5" x14ac:dyDescent="0.25">
      <c r="A501" s="61" t="s">
        <v>92</v>
      </c>
      <c r="B501" s="400" t="s">
        <v>52</v>
      </c>
      <c r="C501" s="43" t="s">
        <v>29</v>
      </c>
      <c r="D501" s="43" t="s">
        <v>15</v>
      </c>
      <c r="E501" s="282" t="s">
        <v>236</v>
      </c>
      <c r="F501" s="283" t="s">
        <v>10</v>
      </c>
      <c r="G501" s="284" t="s">
        <v>484</v>
      </c>
      <c r="H501" s="43"/>
      <c r="I501" s="486">
        <f>SUM(I502:I504)</f>
        <v>8510151</v>
      </c>
    </row>
    <row r="502" spans="1:9" s="36" customFormat="1" ht="63" x14ac:dyDescent="0.25">
      <c r="A502" s="103" t="s">
        <v>82</v>
      </c>
      <c r="B502" s="400" t="s">
        <v>52</v>
      </c>
      <c r="C502" s="43" t="s">
        <v>29</v>
      </c>
      <c r="D502" s="43" t="s">
        <v>15</v>
      </c>
      <c r="E502" s="282" t="s">
        <v>236</v>
      </c>
      <c r="F502" s="283" t="s">
        <v>10</v>
      </c>
      <c r="G502" s="284" t="s">
        <v>484</v>
      </c>
      <c r="H502" s="43" t="s">
        <v>13</v>
      </c>
      <c r="I502" s="488">
        <v>5426148</v>
      </c>
    </row>
    <row r="503" spans="1:9" s="36" customFormat="1" ht="31.5" x14ac:dyDescent="0.25">
      <c r="A503" s="113" t="s">
        <v>633</v>
      </c>
      <c r="B503" s="6" t="s">
        <v>52</v>
      </c>
      <c r="C503" s="43" t="s">
        <v>29</v>
      </c>
      <c r="D503" s="43" t="s">
        <v>15</v>
      </c>
      <c r="E503" s="285" t="s">
        <v>236</v>
      </c>
      <c r="F503" s="286" t="s">
        <v>10</v>
      </c>
      <c r="G503" s="287" t="s">
        <v>484</v>
      </c>
      <c r="H503" s="2" t="s">
        <v>16</v>
      </c>
      <c r="I503" s="487">
        <v>1784951</v>
      </c>
    </row>
    <row r="504" spans="1:9" s="36" customFormat="1" ht="15.75" x14ac:dyDescent="0.25">
      <c r="A504" s="61" t="s">
        <v>18</v>
      </c>
      <c r="B504" s="400" t="s">
        <v>52</v>
      </c>
      <c r="C504" s="43" t="s">
        <v>29</v>
      </c>
      <c r="D504" s="43" t="s">
        <v>15</v>
      </c>
      <c r="E504" s="285" t="s">
        <v>236</v>
      </c>
      <c r="F504" s="286" t="s">
        <v>10</v>
      </c>
      <c r="G504" s="287" t="s">
        <v>484</v>
      </c>
      <c r="H504" s="2" t="s">
        <v>17</v>
      </c>
      <c r="I504" s="487">
        <v>1299052</v>
      </c>
    </row>
    <row r="505" spans="1:9" s="36" customFormat="1" ht="63" x14ac:dyDescent="0.25">
      <c r="A505" s="104" t="s">
        <v>138</v>
      </c>
      <c r="B505" s="29" t="s">
        <v>52</v>
      </c>
      <c r="C505" s="27" t="s">
        <v>29</v>
      </c>
      <c r="D505" s="41" t="s">
        <v>15</v>
      </c>
      <c r="E505" s="252" t="s">
        <v>214</v>
      </c>
      <c r="F505" s="253" t="s">
        <v>451</v>
      </c>
      <c r="G505" s="254" t="s">
        <v>452</v>
      </c>
      <c r="H505" s="27"/>
      <c r="I505" s="485">
        <f>SUM(I506)</f>
        <v>88500</v>
      </c>
    </row>
    <row r="506" spans="1:9" s="36" customFormat="1" ht="110.25" x14ac:dyDescent="0.25">
      <c r="A506" s="105" t="s">
        <v>154</v>
      </c>
      <c r="B506" s="53" t="s">
        <v>52</v>
      </c>
      <c r="C506" s="2" t="s">
        <v>29</v>
      </c>
      <c r="D506" s="34" t="s">
        <v>15</v>
      </c>
      <c r="E506" s="285" t="s">
        <v>216</v>
      </c>
      <c r="F506" s="286" t="s">
        <v>451</v>
      </c>
      <c r="G506" s="287" t="s">
        <v>452</v>
      </c>
      <c r="H506" s="2"/>
      <c r="I506" s="486">
        <f>SUM(I507)</f>
        <v>88500</v>
      </c>
    </row>
    <row r="507" spans="1:9" s="36" customFormat="1" ht="47.25" x14ac:dyDescent="0.25">
      <c r="A507" s="105" t="s">
        <v>471</v>
      </c>
      <c r="B507" s="53" t="s">
        <v>52</v>
      </c>
      <c r="C507" s="2" t="s">
        <v>29</v>
      </c>
      <c r="D507" s="34" t="s">
        <v>15</v>
      </c>
      <c r="E507" s="285" t="s">
        <v>216</v>
      </c>
      <c r="F507" s="286" t="s">
        <v>10</v>
      </c>
      <c r="G507" s="287" t="s">
        <v>452</v>
      </c>
      <c r="H507" s="2"/>
      <c r="I507" s="486">
        <f>SUM(I508)</f>
        <v>88500</v>
      </c>
    </row>
    <row r="508" spans="1:9" s="36" customFormat="1" ht="31.5" x14ac:dyDescent="0.25">
      <c r="A508" s="61" t="s">
        <v>107</v>
      </c>
      <c r="B508" s="400" t="s">
        <v>52</v>
      </c>
      <c r="C508" s="2" t="s">
        <v>29</v>
      </c>
      <c r="D508" s="34" t="s">
        <v>15</v>
      </c>
      <c r="E508" s="285" t="s">
        <v>216</v>
      </c>
      <c r="F508" s="286" t="s">
        <v>10</v>
      </c>
      <c r="G508" s="287" t="s">
        <v>472</v>
      </c>
      <c r="H508" s="2"/>
      <c r="I508" s="486">
        <f>SUM(I509)</f>
        <v>88500</v>
      </c>
    </row>
    <row r="509" spans="1:9" ht="31.5" x14ac:dyDescent="0.25">
      <c r="A509" s="113" t="s">
        <v>633</v>
      </c>
      <c r="B509" s="6" t="s">
        <v>52</v>
      </c>
      <c r="C509" s="2" t="s">
        <v>29</v>
      </c>
      <c r="D509" s="34" t="s">
        <v>15</v>
      </c>
      <c r="E509" s="285" t="s">
        <v>216</v>
      </c>
      <c r="F509" s="286" t="s">
        <v>10</v>
      </c>
      <c r="G509" s="287" t="s">
        <v>472</v>
      </c>
      <c r="H509" s="2" t="s">
        <v>16</v>
      </c>
      <c r="I509" s="487">
        <v>88500</v>
      </c>
    </row>
    <row r="510" spans="1:9" ht="15.75" x14ac:dyDescent="0.25">
      <c r="A510" s="112" t="s">
        <v>736</v>
      </c>
      <c r="B510" s="25" t="s">
        <v>52</v>
      </c>
      <c r="C510" s="21" t="s">
        <v>29</v>
      </c>
      <c r="D510" s="21" t="s">
        <v>29</v>
      </c>
      <c r="E510" s="291"/>
      <c r="F510" s="292"/>
      <c r="G510" s="293"/>
      <c r="H510" s="21"/>
      <c r="I510" s="484">
        <f>SUM(I511)</f>
        <v>622946</v>
      </c>
    </row>
    <row r="511" spans="1:9" ht="63" x14ac:dyDescent="0.25">
      <c r="A511" s="104" t="s">
        <v>162</v>
      </c>
      <c r="B511" s="29" t="s">
        <v>52</v>
      </c>
      <c r="C511" s="27" t="s">
        <v>29</v>
      </c>
      <c r="D511" s="27" t="s">
        <v>29</v>
      </c>
      <c r="E511" s="240" t="s">
        <v>532</v>
      </c>
      <c r="F511" s="241" t="s">
        <v>451</v>
      </c>
      <c r="G511" s="242" t="s">
        <v>452</v>
      </c>
      <c r="H511" s="27"/>
      <c r="I511" s="485">
        <f>SUM(I512)</f>
        <v>622946</v>
      </c>
    </row>
    <row r="512" spans="1:9" ht="78.75" x14ac:dyDescent="0.25">
      <c r="A512" s="105" t="s">
        <v>164</v>
      </c>
      <c r="B512" s="53" t="s">
        <v>52</v>
      </c>
      <c r="C512" s="43" t="s">
        <v>29</v>
      </c>
      <c r="D512" s="43" t="s">
        <v>29</v>
      </c>
      <c r="E512" s="282" t="s">
        <v>239</v>
      </c>
      <c r="F512" s="283" t="s">
        <v>451</v>
      </c>
      <c r="G512" s="284" t="s">
        <v>452</v>
      </c>
      <c r="H512" s="43"/>
      <c r="I512" s="486">
        <f>SUM(I513)</f>
        <v>622946</v>
      </c>
    </row>
    <row r="513" spans="1:9" ht="31.5" x14ac:dyDescent="0.25">
      <c r="A513" s="105" t="s">
        <v>535</v>
      </c>
      <c r="B513" s="53" t="s">
        <v>52</v>
      </c>
      <c r="C513" s="43" t="s">
        <v>29</v>
      </c>
      <c r="D513" s="43" t="s">
        <v>29</v>
      </c>
      <c r="E513" s="282" t="s">
        <v>239</v>
      </c>
      <c r="F513" s="283" t="s">
        <v>10</v>
      </c>
      <c r="G513" s="284" t="s">
        <v>452</v>
      </c>
      <c r="H513" s="43"/>
      <c r="I513" s="486">
        <f>SUM(I514+I516+I518)</f>
        <v>622946</v>
      </c>
    </row>
    <row r="514" spans="1:9" ht="15.75" x14ac:dyDescent="0.25">
      <c r="A514" s="105" t="s">
        <v>656</v>
      </c>
      <c r="B514" s="53" t="s">
        <v>52</v>
      </c>
      <c r="C514" s="43" t="s">
        <v>29</v>
      </c>
      <c r="D514" s="43" t="s">
        <v>29</v>
      </c>
      <c r="E514" s="282" t="s">
        <v>239</v>
      </c>
      <c r="F514" s="283" t="s">
        <v>10</v>
      </c>
      <c r="G514" s="284" t="s">
        <v>655</v>
      </c>
      <c r="H514" s="43"/>
      <c r="I514" s="486">
        <f>SUM(I515)</f>
        <v>9041</v>
      </c>
    </row>
    <row r="515" spans="1:9" ht="31.5" x14ac:dyDescent="0.25">
      <c r="A515" s="113" t="s">
        <v>633</v>
      </c>
      <c r="B515" s="53" t="s">
        <v>52</v>
      </c>
      <c r="C515" s="43" t="s">
        <v>29</v>
      </c>
      <c r="D515" s="43" t="s">
        <v>29</v>
      </c>
      <c r="E515" s="282" t="s">
        <v>239</v>
      </c>
      <c r="F515" s="283" t="s">
        <v>10</v>
      </c>
      <c r="G515" s="284" t="s">
        <v>655</v>
      </c>
      <c r="H515" s="43" t="s">
        <v>16</v>
      </c>
      <c r="I515" s="488">
        <v>9041</v>
      </c>
    </row>
    <row r="516" spans="1:9" ht="31.5" x14ac:dyDescent="0.25">
      <c r="A516" s="103" t="s">
        <v>536</v>
      </c>
      <c r="B516" s="400" t="s">
        <v>52</v>
      </c>
      <c r="C516" s="2" t="s">
        <v>29</v>
      </c>
      <c r="D516" s="2" t="s">
        <v>29</v>
      </c>
      <c r="E516" s="282" t="s">
        <v>239</v>
      </c>
      <c r="F516" s="244" t="s">
        <v>10</v>
      </c>
      <c r="G516" s="245" t="s">
        <v>537</v>
      </c>
      <c r="H516" s="2"/>
      <c r="I516" s="486">
        <f>SUM(I517)</f>
        <v>442579</v>
      </c>
    </row>
    <row r="517" spans="1:9" ht="31.5" x14ac:dyDescent="0.25">
      <c r="A517" s="113" t="s">
        <v>633</v>
      </c>
      <c r="B517" s="6" t="s">
        <v>52</v>
      </c>
      <c r="C517" s="2" t="s">
        <v>29</v>
      </c>
      <c r="D517" s="2" t="s">
        <v>29</v>
      </c>
      <c r="E517" s="282" t="s">
        <v>239</v>
      </c>
      <c r="F517" s="244" t="s">
        <v>10</v>
      </c>
      <c r="G517" s="245" t="s">
        <v>537</v>
      </c>
      <c r="H517" s="2" t="s">
        <v>16</v>
      </c>
      <c r="I517" s="488">
        <v>442579</v>
      </c>
    </row>
    <row r="518" spans="1:9" ht="15.75" x14ac:dyDescent="0.25">
      <c r="A518" s="91" t="s">
        <v>654</v>
      </c>
      <c r="B518" s="6" t="s">
        <v>52</v>
      </c>
      <c r="C518" s="2" t="s">
        <v>29</v>
      </c>
      <c r="D518" s="2" t="s">
        <v>29</v>
      </c>
      <c r="E518" s="282" t="s">
        <v>239</v>
      </c>
      <c r="F518" s="244" t="s">
        <v>10</v>
      </c>
      <c r="G518" s="245" t="s">
        <v>653</v>
      </c>
      <c r="H518" s="2"/>
      <c r="I518" s="486">
        <f>SUM(I519)</f>
        <v>171326</v>
      </c>
    </row>
    <row r="519" spans="1:9" ht="31.5" x14ac:dyDescent="0.25">
      <c r="A519" s="113" t="s">
        <v>633</v>
      </c>
      <c r="B519" s="6" t="s">
        <v>52</v>
      </c>
      <c r="C519" s="2" t="s">
        <v>29</v>
      </c>
      <c r="D519" s="2" t="s">
        <v>29</v>
      </c>
      <c r="E519" s="282" t="s">
        <v>239</v>
      </c>
      <c r="F519" s="244" t="s">
        <v>10</v>
      </c>
      <c r="G519" s="245" t="s">
        <v>653</v>
      </c>
      <c r="H519" s="2" t="s">
        <v>16</v>
      </c>
      <c r="I519" s="488">
        <v>171326</v>
      </c>
    </row>
    <row r="520" spans="1:9" ht="15.75" x14ac:dyDescent="0.25">
      <c r="A520" s="112" t="s">
        <v>31</v>
      </c>
      <c r="B520" s="25" t="s">
        <v>52</v>
      </c>
      <c r="C520" s="21" t="s">
        <v>29</v>
      </c>
      <c r="D520" s="21" t="s">
        <v>32</v>
      </c>
      <c r="E520" s="291"/>
      <c r="F520" s="292"/>
      <c r="G520" s="293"/>
      <c r="H520" s="21"/>
      <c r="I520" s="484">
        <f>SUM(I526,I521,I547,I552)</f>
        <v>9477470</v>
      </c>
    </row>
    <row r="521" spans="1:9" s="64" customFormat="1" ht="47.25" x14ac:dyDescent="0.25">
      <c r="A521" s="104" t="s">
        <v>120</v>
      </c>
      <c r="B521" s="29" t="s">
        <v>52</v>
      </c>
      <c r="C521" s="27" t="s">
        <v>29</v>
      </c>
      <c r="D521" s="27" t="s">
        <v>32</v>
      </c>
      <c r="E521" s="240" t="s">
        <v>195</v>
      </c>
      <c r="F521" s="241" t="s">
        <v>451</v>
      </c>
      <c r="G521" s="242" t="s">
        <v>452</v>
      </c>
      <c r="H521" s="27"/>
      <c r="I521" s="485">
        <f>SUM(I522)</f>
        <v>3000</v>
      </c>
    </row>
    <row r="522" spans="1:9" s="36" customFormat="1" ht="78.75" x14ac:dyDescent="0.25">
      <c r="A522" s="106" t="s">
        <v>121</v>
      </c>
      <c r="B522" s="315" t="s">
        <v>52</v>
      </c>
      <c r="C522" s="70" t="s">
        <v>29</v>
      </c>
      <c r="D522" s="34" t="s">
        <v>32</v>
      </c>
      <c r="E522" s="285" t="s">
        <v>228</v>
      </c>
      <c r="F522" s="286" t="s">
        <v>451</v>
      </c>
      <c r="G522" s="287" t="s">
        <v>452</v>
      </c>
      <c r="H522" s="71"/>
      <c r="I522" s="489">
        <f>SUM(I523)</f>
        <v>3000</v>
      </c>
    </row>
    <row r="523" spans="1:9" s="36" customFormat="1" ht="47.25" x14ac:dyDescent="0.25">
      <c r="A523" s="311" t="s">
        <v>459</v>
      </c>
      <c r="B523" s="315" t="s">
        <v>52</v>
      </c>
      <c r="C523" s="70" t="s">
        <v>29</v>
      </c>
      <c r="D523" s="34" t="s">
        <v>32</v>
      </c>
      <c r="E523" s="285" t="s">
        <v>228</v>
      </c>
      <c r="F523" s="286" t="s">
        <v>10</v>
      </c>
      <c r="G523" s="287" t="s">
        <v>452</v>
      </c>
      <c r="H523" s="71"/>
      <c r="I523" s="489">
        <f>SUM(I524)</f>
        <v>3000</v>
      </c>
    </row>
    <row r="524" spans="1:9" s="36" customFormat="1" ht="31.5" x14ac:dyDescent="0.25">
      <c r="A524" s="80" t="s">
        <v>110</v>
      </c>
      <c r="B524" s="53" t="s">
        <v>52</v>
      </c>
      <c r="C524" s="70" t="s">
        <v>29</v>
      </c>
      <c r="D524" s="34" t="s">
        <v>32</v>
      </c>
      <c r="E524" s="285" t="s">
        <v>228</v>
      </c>
      <c r="F524" s="286" t="s">
        <v>10</v>
      </c>
      <c r="G524" s="287" t="s">
        <v>461</v>
      </c>
      <c r="H524" s="2"/>
      <c r="I524" s="486">
        <f>SUM(I525)</f>
        <v>3000</v>
      </c>
    </row>
    <row r="525" spans="1:9" s="36" customFormat="1" ht="31.5" x14ac:dyDescent="0.25">
      <c r="A525" s="107" t="s">
        <v>633</v>
      </c>
      <c r="B525" s="315" t="s">
        <v>52</v>
      </c>
      <c r="C525" s="70" t="s">
        <v>29</v>
      </c>
      <c r="D525" s="34" t="s">
        <v>32</v>
      </c>
      <c r="E525" s="285" t="s">
        <v>228</v>
      </c>
      <c r="F525" s="286" t="s">
        <v>10</v>
      </c>
      <c r="G525" s="287" t="s">
        <v>461</v>
      </c>
      <c r="H525" s="71" t="s">
        <v>16</v>
      </c>
      <c r="I525" s="490">
        <v>3000</v>
      </c>
    </row>
    <row r="526" spans="1:9" ht="31.5" x14ac:dyDescent="0.25">
      <c r="A526" s="101" t="s">
        <v>151</v>
      </c>
      <c r="B526" s="29" t="s">
        <v>52</v>
      </c>
      <c r="C526" s="27" t="s">
        <v>29</v>
      </c>
      <c r="D526" s="27" t="s">
        <v>32</v>
      </c>
      <c r="E526" s="240" t="s">
        <v>515</v>
      </c>
      <c r="F526" s="241" t="s">
        <v>451</v>
      </c>
      <c r="G526" s="242" t="s">
        <v>452</v>
      </c>
      <c r="H526" s="27"/>
      <c r="I526" s="485">
        <f>SUM(I535+I531+I527)</f>
        <v>9446770</v>
      </c>
    </row>
    <row r="527" spans="1:9" s="556" customFormat="1" ht="47.25" x14ac:dyDescent="0.25">
      <c r="A527" s="61" t="s">
        <v>152</v>
      </c>
      <c r="B527" s="557" t="s">
        <v>52</v>
      </c>
      <c r="C527" s="2" t="s">
        <v>29</v>
      </c>
      <c r="D527" s="2" t="s">
        <v>32</v>
      </c>
      <c r="E527" s="243" t="s">
        <v>235</v>
      </c>
      <c r="F527" s="244" t="s">
        <v>451</v>
      </c>
      <c r="G527" s="245" t="s">
        <v>452</v>
      </c>
      <c r="H527" s="2"/>
      <c r="I527" s="486">
        <f>SUM(I528)</f>
        <v>120000</v>
      </c>
    </row>
    <row r="528" spans="1:9" s="556" customFormat="1" ht="15.75" x14ac:dyDescent="0.25">
      <c r="A528" s="309" t="s">
        <v>527</v>
      </c>
      <c r="B528" s="557" t="s">
        <v>52</v>
      </c>
      <c r="C528" s="2" t="s">
        <v>29</v>
      </c>
      <c r="D528" s="2" t="s">
        <v>32</v>
      </c>
      <c r="E528" s="243" t="s">
        <v>235</v>
      </c>
      <c r="F528" s="244" t="s">
        <v>12</v>
      </c>
      <c r="G528" s="245" t="s">
        <v>452</v>
      </c>
      <c r="H528" s="2"/>
      <c r="I528" s="486">
        <f>SUM(I529)</f>
        <v>120000</v>
      </c>
    </row>
    <row r="529" spans="1:9" s="556" customFormat="1" ht="15.75" x14ac:dyDescent="0.25">
      <c r="A529" s="616" t="s">
        <v>942</v>
      </c>
      <c r="B529" s="53" t="s">
        <v>52</v>
      </c>
      <c r="C529" s="2" t="s">
        <v>29</v>
      </c>
      <c r="D529" s="2" t="s">
        <v>32</v>
      </c>
      <c r="E529" s="243" t="s">
        <v>235</v>
      </c>
      <c r="F529" s="244" t="s">
        <v>12</v>
      </c>
      <c r="G529" s="245" t="s">
        <v>921</v>
      </c>
      <c r="H529" s="43"/>
      <c r="I529" s="486">
        <f>SUM(I530)</f>
        <v>120000</v>
      </c>
    </row>
    <row r="530" spans="1:9" s="556" customFormat="1" ht="31.5" x14ac:dyDescent="0.25">
      <c r="A530" s="113" t="s">
        <v>633</v>
      </c>
      <c r="B530" s="53" t="s">
        <v>52</v>
      </c>
      <c r="C530" s="2" t="s">
        <v>29</v>
      </c>
      <c r="D530" s="2" t="s">
        <v>32</v>
      </c>
      <c r="E530" s="243" t="s">
        <v>235</v>
      </c>
      <c r="F530" s="244" t="s">
        <v>12</v>
      </c>
      <c r="G530" s="245" t="s">
        <v>921</v>
      </c>
      <c r="H530" s="43" t="s">
        <v>16</v>
      </c>
      <c r="I530" s="488">
        <v>120000</v>
      </c>
    </row>
    <row r="531" spans="1:9" s="550" customFormat="1" ht="63" x14ac:dyDescent="0.25">
      <c r="A531" s="105" t="s">
        <v>157</v>
      </c>
      <c r="B531" s="53" t="s">
        <v>52</v>
      </c>
      <c r="C531" s="2" t="s">
        <v>29</v>
      </c>
      <c r="D531" s="2" t="s">
        <v>32</v>
      </c>
      <c r="E531" s="282" t="s">
        <v>237</v>
      </c>
      <c r="F531" s="283" t="s">
        <v>451</v>
      </c>
      <c r="G531" s="284" t="s">
        <v>452</v>
      </c>
      <c r="H531" s="43"/>
      <c r="I531" s="486">
        <f>SUM(I532)</f>
        <v>50093</v>
      </c>
    </row>
    <row r="532" spans="1:9" s="550" customFormat="1" ht="31.5" x14ac:dyDescent="0.25">
      <c r="A532" s="295" t="s">
        <v>524</v>
      </c>
      <c r="B532" s="53" t="s">
        <v>52</v>
      </c>
      <c r="C532" s="2" t="s">
        <v>29</v>
      </c>
      <c r="D532" s="2" t="s">
        <v>32</v>
      </c>
      <c r="E532" s="282" t="s">
        <v>237</v>
      </c>
      <c r="F532" s="283" t="s">
        <v>10</v>
      </c>
      <c r="G532" s="284" t="s">
        <v>452</v>
      </c>
      <c r="H532" s="43"/>
      <c r="I532" s="486">
        <f>SUM(I533)</f>
        <v>50093</v>
      </c>
    </row>
    <row r="533" spans="1:9" s="550" customFormat="1" ht="15.75" x14ac:dyDescent="0.25">
      <c r="A533" s="80" t="s">
        <v>525</v>
      </c>
      <c r="B533" s="53" t="s">
        <v>52</v>
      </c>
      <c r="C533" s="2" t="s">
        <v>29</v>
      </c>
      <c r="D533" s="2" t="s">
        <v>32</v>
      </c>
      <c r="E533" s="282" t="s">
        <v>237</v>
      </c>
      <c r="F533" s="283" t="s">
        <v>10</v>
      </c>
      <c r="G533" s="284" t="s">
        <v>526</v>
      </c>
      <c r="H533" s="43"/>
      <c r="I533" s="486">
        <f>SUM(I534)</f>
        <v>50093</v>
      </c>
    </row>
    <row r="534" spans="1:9" s="550" customFormat="1" ht="31.5" x14ac:dyDescent="0.25">
      <c r="A534" s="113" t="s">
        <v>633</v>
      </c>
      <c r="B534" s="6" t="s">
        <v>52</v>
      </c>
      <c r="C534" s="2" t="s">
        <v>29</v>
      </c>
      <c r="D534" s="2" t="s">
        <v>32</v>
      </c>
      <c r="E534" s="243" t="s">
        <v>237</v>
      </c>
      <c r="F534" s="244" t="s">
        <v>10</v>
      </c>
      <c r="G534" s="245" t="s">
        <v>526</v>
      </c>
      <c r="H534" s="2" t="s">
        <v>16</v>
      </c>
      <c r="I534" s="488">
        <v>50093</v>
      </c>
    </row>
    <row r="535" spans="1:9" ht="63" x14ac:dyDescent="0.25">
      <c r="A535" s="61" t="s">
        <v>165</v>
      </c>
      <c r="B535" s="400" t="s">
        <v>52</v>
      </c>
      <c r="C535" s="2" t="s">
        <v>29</v>
      </c>
      <c r="D535" s="2" t="s">
        <v>32</v>
      </c>
      <c r="E535" s="243" t="s">
        <v>240</v>
      </c>
      <c r="F535" s="244" t="s">
        <v>451</v>
      </c>
      <c r="G535" s="245" t="s">
        <v>452</v>
      </c>
      <c r="H535" s="2"/>
      <c r="I535" s="486">
        <f>SUM(I536+I543)</f>
        <v>9276677</v>
      </c>
    </row>
    <row r="536" spans="1:9" ht="47.25" x14ac:dyDescent="0.25">
      <c r="A536" s="61" t="s">
        <v>538</v>
      </c>
      <c r="B536" s="400" t="s">
        <v>52</v>
      </c>
      <c r="C536" s="2" t="s">
        <v>29</v>
      </c>
      <c r="D536" s="2" t="s">
        <v>32</v>
      </c>
      <c r="E536" s="243" t="s">
        <v>240</v>
      </c>
      <c r="F536" s="244" t="s">
        <v>10</v>
      </c>
      <c r="G536" s="245" t="s">
        <v>452</v>
      </c>
      <c r="H536" s="2"/>
      <c r="I536" s="486">
        <f>SUM(I537+I539)</f>
        <v>7716237</v>
      </c>
    </row>
    <row r="537" spans="1:9" ht="35.25" customHeight="1" x14ac:dyDescent="0.25">
      <c r="A537" s="61" t="s">
        <v>166</v>
      </c>
      <c r="B537" s="400" t="s">
        <v>52</v>
      </c>
      <c r="C537" s="2" t="s">
        <v>29</v>
      </c>
      <c r="D537" s="2" t="s">
        <v>32</v>
      </c>
      <c r="E537" s="243" t="s">
        <v>240</v>
      </c>
      <c r="F537" s="244" t="s">
        <v>10</v>
      </c>
      <c r="G537" s="245" t="s">
        <v>539</v>
      </c>
      <c r="H537" s="2"/>
      <c r="I537" s="486">
        <f>SUM(I538)</f>
        <v>87569</v>
      </c>
    </row>
    <row r="538" spans="1:9" ht="63" x14ac:dyDescent="0.25">
      <c r="A538" s="103" t="s">
        <v>82</v>
      </c>
      <c r="B538" s="400" t="s">
        <v>52</v>
      </c>
      <c r="C538" s="2" t="s">
        <v>29</v>
      </c>
      <c r="D538" s="2" t="s">
        <v>32</v>
      </c>
      <c r="E538" s="243" t="s">
        <v>240</v>
      </c>
      <c r="F538" s="244" t="s">
        <v>10</v>
      </c>
      <c r="G538" s="245" t="s">
        <v>539</v>
      </c>
      <c r="H538" s="2" t="s">
        <v>13</v>
      </c>
      <c r="I538" s="488">
        <v>87569</v>
      </c>
    </row>
    <row r="539" spans="1:9" ht="31.5" x14ac:dyDescent="0.25">
      <c r="A539" s="61" t="s">
        <v>92</v>
      </c>
      <c r="B539" s="400" t="s">
        <v>52</v>
      </c>
      <c r="C539" s="43" t="s">
        <v>29</v>
      </c>
      <c r="D539" s="43" t="s">
        <v>32</v>
      </c>
      <c r="E539" s="282" t="s">
        <v>240</v>
      </c>
      <c r="F539" s="283" t="s">
        <v>10</v>
      </c>
      <c r="G539" s="284" t="s">
        <v>484</v>
      </c>
      <c r="H539" s="43"/>
      <c r="I539" s="486">
        <f>SUM(I540:I542)</f>
        <v>7628668</v>
      </c>
    </row>
    <row r="540" spans="1:9" ht="63" x14ac:dyDescent="0.25">
      <c r="A540" s="103" t="s">
        <v>82</v>
      </c>
      <c r="B540" s="400" t="s">
        <v>52</v>
      </c>
      <c r="C540" s="2" t="s">
        <v>29</v>
      </c>
      <c r="D540" s="2" t="s">
        <v>32</v>
      </c>
      <c r="E540" s="243" t="s">
        <v>240</v>
      </c>
      <c r="F540" s="244" t="s">
        <v>10</v>
      </c>
      <c r="G540" s="245" t="s">
        <v>484</v>
      </c>
      <c r="H540" s="2" t="s">
        <v>13</v>
      </c>
      <c r="I540" s="488">
        <v>6869397</v>
      </c>
    </row>
    <row r="541" spans="1:9" ht="31.5" x14ac:dyDescent="0.25">
      <c r="A541" s="113" t="s">
        <v>633</v>
      </c>
      <c r="B541" s="6" t="s">
        <v>52</v>
      </c>
      <c r="C541" s="2" t="s">
        <v>29</v>
      </c>
      <c r="D541" s="2" t="s">
        <v>32</v>
      </c>
      <c r="E541" s="243" t="s">
        <v>240</v>
      </c>
      <c r="F541" s="244" t="s">
        <v>10</v>
      </c>
      <c r="G541" s="245" t="s">
        <v>484</v>
      </c>
      <c r="H541" s="2" t="s">
        <v>16</v>
      </c>
      <c r="I541" s="488">
        <v>755841</v>
      </c>
    </row>
    <row r="542" spans="1:9" ht="15.75" x14ac:dyDescent="0.25">
      <c r="A542" s="61" t="s">
        <v>18</v>
      </c>
      <c r="B542" s="400" t="s">
        <v>52</v>
      </c>
      <c r="C542" s="2" t="s">
        <v>29</v>
      </c>
      <c r="D542" s="2" t="s">
        <v>32</v>
      </c>
      <c r="E542" s="243" t="s">
        <v>240</v>
      </c>
      <c r="F542" s="244" t="s">
        <v>10</v>
      </c>
      <c r="G542" s="245" t="s">
        <v>484</v>
      </c>
      <c r="H542" s="2" t="s">
        <v>17</v>
      </c>
      <c r="I542" s="488">
        <v>3430</v>
      </c>
    </row>
    <row r="543" spans="1:9" ht="68.25" customHeight="1" x14ac:dyDescent="0.25">
      <c r="A543" s="61" t="s">
        <v>876</v>
      </c>
      <c r="B543" s="400" t="s">
        <v>52</v>
      </c>
      <c r="C543" s="2" t="s">
        <v>29</v>
      </c>
      <c r="D543" s="2" t="s">
        <v>32</v>
      </c>
      <c r="E543" s="243" t="s">
        <v>240</v>
      </c>
      <c r="F543" s="244" t="s">
        <v>12</v>
      </c>
      <c r="G543" s="245" t="s">
        <v>452</v>
      </c>
      <c r="H543" s="2"/>
      <c r="I543" s="486">
        <f>SUM(I544)</f>
        <v>1560440</v>
      </c>
    </row>
    <row r="544" spans="1:9" ht="31.5" x14ac:dyDescent="0.25">
      <c r="A544" s="61" t="s">
        <v>81</v>
      </c>
      <c r="B544" s="400" t="s">
        <v>52</v>
      </c>
      <c r="C544" s="2" t="s">
        <v>29</v>
      </c>
      <c r="D544" s="2" t="s">
        <v>32</v>
      </c>
      <c r="E544" s="243" t="s">
        <v>240</v>
      </c>
      <c r="F544" s="244" t="s">
        <v>12</v>
      </c>
      <c r="G544" s="245" t="s">
        <v>456</v>
      </c>
      <c r="H544" s="2"/>
      <c r="I544" s="486">
        <f>SUM(I545:I546)</f>
        <v>1560440</v>
      </c>
    </row>
    <row r="545" spans="1:9" ht="63" x14ac:dyDescent="0.25">
      <c r="A545" s="103" t="s">
        <v>82</v>
      </c>
      <c r="B545" s="400" t="s">
        <v>52</v>
      </c>
      <c r="C545" s="2" t="s">
        <v>29</v>
      </c>
      <c r="D545" s="2" t="s">
        <v>32</v>
      </c>
      <c r="E545" s="243" t="s">
        <v>240</v>
      </c>
      <c r="F545" s="244" t="s">
        <v>12</v>
      </c>
      <c r="G545" s="245" t="s">
        <v>456</v>
      </c>
      <c r="H545" s="2" t="s">
        <v>13</v>
      </c>
      <c r="I545" s="487">
        <v>1560440</v>
      </c>
    </row>
    <row r="546" spans="1:9" ht="31.5" hidden="1" x14ac:dyDescent="0.25">
      <c r="A546" s="107" t="s">
        <v>633</v>
      </c>
      <c r="B546" s="400" t="s">
        <v>52</v>
      </c>
      <c r="C546" s="2" t="s">
        <v>29</v>
      </c>
      <c r="D546" s="2" t="s">
        <v>32</v>
      </c>
      <c r="E546" s="243" t="s">
        <v>240</v>
      </c>
      <c r="F546" s="244" t="s">
        <v>12</v>
      </c>
      <c r="G546" s="245" t="s">
        <v>456</v>
      </c>
      <c r="H546" s="2" t="s">
        <v>16</v>
      </c>
      <c r="I546" s="487"/>
    </row>
    <row r="547" spans="1:9" ht="47.25" hidden="1" x14ac:dyDescent="0.25">
      <c r="A547" s="104" t="s">
        <v>122</v>
      </c>
      <c r="B547" s="29" t="s">
        <v>52</v>
      </c>
      <c r="C547" s="27" t="s">
        <v>29</v>
      </c>
      <c r="D547" s="27" t="s">
        <v>32</v>
      </c>
      <c r="E547" s="240" t="s">
        <v>466</v>
      </c>
      <c r="F547" s="241" t="s">
        <v>451</v>
      </c>
      <c r="G547" s="242" t="s">
        <v>452</v>
      </c>
      <c r="H547" s="27"/>
      <c r="I547" s="485">
        <f>SUM(I548)</f>
        <v>0</v>
      </c>
    </row>
    <row r="548" spans="1:9" ht="63" hidden="1" x14ac:dyDescent="0.25">
      <c r="A548" s="105" t="s">
        <v>158</v>
      </c>
      <c r="B548" s="53" t="s">
        <v>52</v>
      </c>
      <c r="C548" s="34" t="s">
        <v>29</v>
      </c>
      <c r="D548" s="43" t="s">
        <v>32</v>
      </c>
      <c r="E548" s="282" t="s">
        <v>238</v>
      </c>
      <c r="F548" s="283" t="s">
        <v>451</v>
      </c>
      <c r="G548" s="284" t="s">
        <v>452</v>
      </c>
      <c r="H548" s="71"/>
      <c r="I548" s="489">
        <f>SUM(I549)</f>
        <v>0</v>
      </c>
    </row>
    <row r="549" spans="1:9" ht="31.5" hidden="1" x14ac:dyDescent="0.25">
      <c r="A549" s="105" t="s">
        <v>528</v>
      </c>
      <c r="B549" s="53" t="s">
        <v>52</v>
      </c>
      <c r="C549" s="34" t="s">
        <v>29</v>
      </c>
      <c r="D549" s="43" t="s">
        <v>32</v>
      </c>
      <c r="E549" s="282" t="s">
        <v>238</v>
      </c>
      <c r="F549" s="283" t="s">
        <v>10</v>
      </c>
      <c r="G549" s="284" t="s">
        <v>452</v>
      </c>
      <c r="H549" s="71"/>
      <c r="I549" s="489">
        <f>SUM(I550)</f>
        <v>0</v>
      </c>
    </row>
    <row r="550" spans="1:9" ht="31.5" hidden="1" x14ac:dyDescent="0.25">
      <c r="A550" s="106" t="s">
        <v>159</v>
      </c>
      <c r="B550" s="315" t="s">
        <v>52</v>
      </c>
      <c r="C550" s="34" t="s">
        <v>29</v>
      </c>
      <c r="D550" s="43" t="s">
        <v>32</v>
      </c>
      <c r="E550" s="282" t="s">
        <v>238</v>
      </c>
      <c r="F550" s="283" t="s">
        <v>10</v>
      </c>
      <c r="G550" s="284" t="s">
        <v>529</v>
      </c>
      <c r="H550" s="71"/>
      <c r="I550" s="489">
        <f>SUM(I551)</f>
        <v>0</v>
      </c>
    </row>
    <row r="551" spans="1:9" ht="31.5" hidden="1" x14ac:dyDescent="0.25">
      <c r="A551" s="107" t="s">
        <v>633</v>
      </c>
      <c r="B551" s="315" t="s">
        <v>52</v>
      </c>
      <c r="C551" s="43" t="s">
        <v>29</v>
      </c>
      <c r="D551" s="43" t="s">
        <v>32</v>
      </c>
      <c r="E551" s="282" t="s">
        <v>238</v>
      </c>
      <c r="F551" s="283" t="s">
        <v>10</v>
      </c>
      <c r="G551" s="284" t="s">
        <v>529</v>
      </c>
      <c r="H551" s="71" t="s">
        <v>16</v>
      </c>
      <c r="I551" s="490"/>
    </row>
    <row r="552" spans="1:9" s="36" customFormat="1" ht="63" x14ac:dyDescent="0.25">
      <c r="A552" s="104" t="s">
        <v>138</v>
      </c>
      <c r="B552" s="29" t="s">
        <v>52</v>
      </c>
      <c r="C552" s="27" t="s">
        <v>29</v>
      </c>
      <c r="D552" s="41" t="s">
        <v>32</v>
      </c>
      <c r="E552" s="252" t="s">
        <v>214</v>
      </c>
      <c r="F552" s="253" t="s">
        <v>451</v>
      </c>
      <c r="G552" s="254" t="s">
        <v>452</v>
      </c>
      <c r="H552" s="27"/>
      <c r="I552" s="485">
        <f>SUM(I553)</f>
        <v>27700</v>
      </c>
    </row>
    <row r="553" spans="1:9" s="36" customFormat="1" ht="110.25" x14ac:dyDescent="0.25">
      <c r="A553" s="105" t="s">
        <v>154</v>
      </c>
      <c r="B553" s="53" t="s">
        <v>52</v>
      </c>
      <c r="C553" s="2" t="s">
        <v>29</v>
      </c>
      <c r="D553" s="34" t="s">
        <v>32</v>
      </c>
      <c r="E553" s="285" t="s">
        <v>216</v>
      </c>
      <c r="F553" s="286" t="s">
        <v>451</v>
      </c>
      <c r="G553" s="287" t="s">
        <v>452</v>
      </c>
      <c r="H553" s="2"/>
      <c r="I553" s="486">
        <f>SUM(I554)</f>
        <v>27700</v>
      </c>
    </row>
    <row r="554" spans="1:9" s="36" customFormat="1" ht="47.25" x14ac:dyDescent="0.25">
      <c r="A554" s="105" t="s">
        <v>471</v>
      </c>
      <c r="B554" s="53" t="s">
        <v>52</v>
      </c>
      <c r="C554" s="2" t="s">
        <v>29</v>
      </c>
      <c r="D554" s="34" t="s">
        <v>32</v>
      </c>
      <c r="E554" s="285" t="s">
        <v>216</v>
      </c>
      <c r="F554" s="286" t="s">
        <v>10</v>
      </c>
      <c r="G554" s="287" t="s">
        <v>452</v>
      </c>
      <c r="H554" s="2"/>
      <c r="I554" s="486">
        <f>SUM(I555)</f>
        <v>27700</v>
      </c>
    </row>
    <row r="555" spans="1:9" s="36" customFormat="1" ht="31.5" x14ac:dyDescent="0.25">
      <c r="A555" s="61" t="s">
        <v>107</v>
      </c>
      <c r="B555" s="400" t="s">
        <v>52</v>
      </c>
      <c r="C555" s="2" t="s">
        <v>29</v>
      </c>
      <c r="D555" s="34" t="s">
        <v>32</v>
      </c>
      <c r="E555" s="285" t="s">
        <v>216</v>
      </c>
      <c r="F555" s="286" t="s">
        <v>10</v>
      </c>
      <c r="G555" s="287" t="s">
        <v>472</v>
      </c>
      <c r="H555" s="2"/>
      <c r="I555" s="486">
        <f>SUM(I556)</f>
        <v>27700</v>
      </c>
    </row>
    <row r="556" spans="1:9" s="36" customFormat="1" ht="31.5" x14ac:dyDescent="0.25">
      <c r="A556" s="113" t="s">
        <v>633</v>
      </c>
      <c r="B556" s="6" t="s">
        <v>52</v>
      </c>
      <c r="C556" s="2" t="s">
        <v>29</v>
      </c>
      <c r="D556" s="34" t="s">
        <v>32</v>
      </c>
      <c r="E556" s="285" t="s">
        <v>216</v>
      </c>
      <c r="F556" s="286" t="s">
        <v>10</v>
      </c>
      <c r="G556" s="287" t="s">
        <v>472</v>
      </c>
      <c r="H556" s="2" t="s">
        <v>16</v>
      </c>
      <c r="I556" s="487">
        <v>27700</v>
      </c>
    </row>
    <row r="557" spans="1:9" s="36" customFormat="1" ht="15.75" x14ac:dyDescent="0.25">
      <c r="A557" s="116" t="s">
        <v>37</v>
      </c>
      <c r="B557" s="18" t="s">
        <v>52</v>
      </c>
      <c r="C557" s="18">
        <v>10</v>
      </c>
      <c r="D557" s="18"/>
      <c r="E557" s="316"/>
      <c r="F557" s="317"/>
      <c r="G557" s="318"/>
      <c r="H557" s="14"/>
      <c r="I557" s="483">
        <f>SUM(I558+I588)</f>
        <v>10847146</v>
      </c>
    </row>
    <row r="558" spans="1:9" s="36" customFormat="1" ht="15.75" x14ac:dyDescent="0.25">
      <c r="A558" s="112" t="s">
        <v>41</v>
      </c>
      <c r="B558" s="25" t="s">
        <v>52</v>
      </c>
      <c r="C558" s="25">
        <v>10</v>
      </c>
      <c r="D558" s="21" t="s">
        <v>15</v>
      </c>
      <c r="E558" s="291"/>
      <c r="F558" s="292"/>
      <c r="G558" s="293"/>
      <c r="H558" s="21"/>
      <c r="I558" s="484">
        <f>SUM(I559)</f>
        <v>9435309</v>
      </c>
    </row>
    <row r="559" spans="1:9" ht="31.5" x14ac:dyDescent="0.25">
      <c r="A559" s="104" t="s">
        <v>151</v>
      </c>
      <c r="B559" s="29" t="s">
        <v>52</v>
      </c>
      <c r="C559" s="29">
        <v>10</v>
      </c>
      <c r="D559" s="27" t="s">
        <v>15</v>
      </c>
      <c r="E559" s="240" t="s">
        <v>515</v>
      </c>
      <c r="F559" s="241" t="s">
        <v>451</v>
      </c>
      <c r="G559" s="242" t="s">
        <v>452</v>
      </c>
      <c r="H559" s="27"/>
      <c r="I559" s="485">
        <f>SUM(I560,I579)</f>
        <v>9435309</v>
      </c>
    </row>
    <row r="560" spans="1:9" ht="47.25" x14ac:dyDescent="0.25">
      <c r="A560" s="103" t="s">
        <v>152</v>
      </c>
      <c r="B560" s="400" t="s">
        <v>52</v>
      </c>
      <c r="C560" s="400">
        <v>10</v>
      </c>
      <c r="D560" s="2" t="s">
        <v>15</v>
      </c>
      <c r="E560" s="243" t="s">
        <v>235</v>
      </c>
      <c r="F560" s="244" t="s">
        <v>451</v>
      </c>
      <c r="G560" s="245" t="s">
        <v>452</v>
      </c>
      <c r="H560" s="2"/>
      <c r="I560" s="486">
        <f>SUM(I561+I569)</f>
        <v>9283885</v>
      </c>
    </row>
    <row r="561" spans="1:9" ht="15.75" x14ac:dyDescent="0.25">
      <c r="A561" s="103" t="s">
        <v>516</v>
      </c>
      <c r="B561" s="400" t="s">
        <v>52</v>
      </c>
      <c r="C561" s="400">
        <v>10</v>
      </c>
      <c r="D561" s="2" t="s">
        <v>15</v>
      </c>
      <c r="E561" s="243" t="s">
        <v>235</v>
      </c>
      <c r="F561" s="244" t="s">
        <v>10</v>
      </c>
      <c r="G561" s="245" t="s">
        <v>452</v>
      </c>
      <c r="H561" s="2"/>
      <c r="I561" s="486">
        <f>SUM(I562+I564+I567)</f>
        <v>1101145</v>
      </c>
    </row>
    <row r="562" spans="1:9" ht="31.5" x14ac:dyDescent="0.25">
      <c r="A562" s="103" t="s">
        <v>652</v>
      </c>
      <c r="B562" s="400" t="s">
        <v>52</v>
      </c>
      <c r="C562" s="400">
        <v>10</v>
      </c>
      <c r="D562" s="2" t="s">
        <v>15</v>
      </c>
      <c r="E562" s="243" t="s">
        <v>235</v>
      </c>
      <c r="F562" s="244" t="s">
        <v>10</v>
      </c>
      <c r="G562" s="245" t="s">
        <v>651</v>
      </c>
      <c r="H562" s="2"/>
      <c r="I562" s="486">
        <f>SUM(I563)</f>
        <v>11411</v>
      </c>
    </row>
    <row r="563" spans="1:9" ht="15.75" x14ac:dyDescent="0.25">
      <c r="A563" s="61" t="s">
        <v>40</v>
      </c>
      <c r="B563" s="400" t="s">
        <v>52</v>
      </c>
      <c r="C563" s="400">
        <v>10</v>
      </c>
      <c r="D563" s="2" t="s">
        <v>15</v>
      </c>
      <c r="E563" s="243" t="s">
        <v>235</v>
      </c>
      <c r="F563" s="244" t="s">
        <v>10</v>
      </c>
      <c r="G563" s="245" t="s">
        <v>651</v>
      </c>
      <c r="H563" s="2" t="s">
        <v>39</v>
      </c>
      <c r="I563" s="488">
        <v>11411</v>
      </c>
    </row>
    <row r="564" spans="1:9" ht="63.75" customHeight="1" x14ac:dyDescent="0.25">
      <c r="A564" s="61" t="s">
        <v>104</v>
      </c>
      <c r="B564" s="400" t="s">
        <v>52</v>
      </c>
      <c r="C564" s="400">
        <v>10</v>
      </c>
      <c r="D564" s="2" t="s">
        <v>15</v>
      </c>
      <c r="E564" s="243" t="s">
        <v>235</v>
      </c>
      <c r="F564" s="244" t="s">
        <v>10</v>
      </c>
      <c r="G564" s="245" t="s">
        <v>553</v>
      </c>
      <c r="H564" s="2"/>
      <c r="I564" s="486">
        <f>SUM(I565:I566)</f>
        <v>1020000</v>
      </c>
    </row>
    <row r="565" spans="1:9" ht="31.5" x14ac:dyDescent="0.25">
      <c r="A565" s="113" t="s">
        <v>633</v>
      </c>
      <c r="B565" s="6" t="s">
        <v>52</v>
      </c>
      <c r="C565" s="400">
        <v>10</v>
      </c>
      <c r="D565" s="2" t="s">
        <v>15</v>
      </c>
      <c r="E565" s="243" t="s">
        <v>235</v>
      </c>
      <c r="F565" s="244" t="s">
        <v>10</v>
      </c>
      <c r="G565" s="245" t="s">
        <v>553</v>
      </c>
      <c r="H565" s="2" t="s">
        <v>16</v>
      </c>
      <c r="I565" s="488">
        <v>4787</v>
      </c>
    </row>
    <row r="566" spans="1:9" ht="15.75" x14ac:dyDescent="0.25">
      <c r="A566" s="61" t="s">
        <v>40</v>
      </c>
      <c r="B566" s="400" t="s">
        <v>52</v>
      </c>
      <c r="C566" s="400">
        <v>10</v>
      </c>
      <c r="D566" s="2" t="s">
        <v>15</v>
      </c>
      <c r="E566" s="243" t="s">
        <v>235</v>
      </c>
      <c r="F566" s="244" t="s">
        <v>10</v>
      </c>
      <c r="G566" s="245" t="s">
        <v>553</v>
      </c>
      <c r="H566" s="2" t="s">
        <v>39</v>
      </c>
      <c r="I566" s="488">
        <v>1015213</v>
      </c>
    </row>
    <row r="567" spans="1:9" ht="31.5" x14ac:dyDescent="0.25">
      <c r="A567" s="61" t="s">
        <v>521</v>
      </c>
      <c r="B567" s="400" t="s">
        <v>52</v>
      </c>
      <c r="C567" s="400">
        <v>10</v>
      </c>
      <c r="D567" s="2" t="s">
        <v>15</v>
      </c>
      <c r="E567" s="243" t="s">
        <v>235</v>
      </c>
      <c r="F567" s="244" t="s">
        <v>10</v>
      </c>
      <c r="G567" s="245" t="s">
        <v>522</v>
      </c>
      <c r="H567" s="2"/>
      <c r="I567" s="486">
        <f>SUM(I568)</f>
        <v>69734</v>
      </c>
    </row>
    <row r="568" spans="1:9" ht="15.75" x14ac:dyDescent="0.25">
      <c r="A568" s="61" t="s">
        <v>40</v>
      </c>
      <c r="B568" s="400" t="s">
        <v>52</v>
      </c>
      <c r="C568" s="400">
        <v>10</v>
      </c>
      <c r="D568" s="2" t="s">
        <v>15</v>
      </c>
      <c r="E568" s="243" t="s">
        <v>235</v>
      </c>
      <c r="F568" s="244" t="s">
        <v>10</v>
      </c>
      <c r="G568" s="245" t="s">
        <v>522</v>
      </c>
      <c r="H568" s="2" t="s">
        <v>39</v>
      </c>
      <c r="I568" s="488">
        <v>69734</v>
      </c>
    </row>
    <row r="569" spans="1:9" ht="15.75" x14ac:dyDescent="0.25">
      <c r="A569" s="61" t="s">
        <v>527</v>
      </c>
      <c r="B569" s="400" t="s">
        <v>52</v>
      </c>
      <c r="C569" s="400">
        <v>10</v>
      </c>
      <c r="D569" s="2" t="s">
        <v>15</v>
      </c>
      <c r="E569" s="243" t="s">
        <v>235</v>
      </c>
      <c r="F569" s="244" t="s">
        <v>12</v>
      </c>
      <c r="G569" s="245" t="s">
        <v>452</v>
      </c>
      <c r="H569" s="2"/>
      <c r="I569" s="486">
        <f>SUM(I570+I572+I575+I577)</f>
        <v>8182740</v>
      </c>
    </row>
    <row r="570" spans="1:9" ht="31.5" x14ac:dyDescent="0.25">
      <c r="A570" s="103" t="s">
        <v>652</v>
      </c>
      <c r="B570" s="400" t="s">
        <v>52</v>
      </c>
      <c r="C570" s="400">
        <v>10</v>
      </c>
      <c r="D570" s="2" t="s">
        <v>15</v>
      </c>
      <c r="E570" s="243" t="s">
        <v>235</v>
      </c>
      <c r="F570" s="244" t="s">
        <v>12</v>
      </c>
      <c r="G570" s="245" t="s">
        <v>651</v>
      </c>
      <c r="H570" s="2"/>
      <c r="I570" s="486">
        <f>SUM(I571)</f>
        <v>12089</v>
      </c>
    </row>
    <row r="571" spans="1:9" ht="15.75" x14ac:dyDescent="0.25">
      <c r="A571" s="61" t="s">
        <v>40</v>
      </c>
      <c r="B571" s="400" t="s">
        <v>52</v>
      </c>
      <c r="C571" s="400">
        <v>10</v>
      </c>
      <c r="D571" s="2" t="s">
        <v>15</v>
      </c>
      <c r="E571" s="243" t="s">
        <v>235</v>
      </c>
      <c r="F571" s="244" t="s">
        <v>12</v>
      </c>
      <c r="G571" s="245" t="s">
        <v>651</v>
      </c>
      <c r="H571" s="2" t="s">
        <v>39</v>
      </c>
      <c r="I571" s="488">
        <v>12089</v>
      </c>
    </row>
    <row r="572" spans="1:9" ht="63" customHeight="1" x14ac:dyDescent="0.25">
      <c r="A572" s="61" t="s">
        <v>104</v>
      </c>
      <c r="B572" s="400" t="s">
        <v>52</v>
      </c>
      <c r="C572" s="400">
        <v>10</v>
      </c>
      <c r="D572" s="2" t="s">
        <v>15</v>
      </c>
      <c r="E572" s="243" t="s">
        <v>235</v>
      </c>
      <c r="F572" s="244" t="s">
        <v>12</v>
      </c>
      <c r="G572" s="245" t="s">
        <v>553</v>
      </c>
      <c r="H572" s="2"/>
      <c r="I572" s="486">
        <f>SUM(I573:I574)</f>
        <v>8091090</v>
      </c>
    </row>
    <row r="573" spans="1:9" ht="31.5" x14ac:dyDescent="0.25">
      <c r="A573" s="113" t="s">
        <v>633</v>
      </c>
      <c r="B573" s="6" t="s">
        <v>52</v>
      </c>
      <c r="C573" s="400">
        <v>10</v>
      </c>
      <c r="D573" s="2" t="s">
        <v>15</v>
      </c>
      <c r="E573" s="243" t="s">
        <v>235</v>
      </c>
      <c r="F573" s="244" t="s">
        <v>12</v>
      </c>
      <c r="G573" s="245" t="s">
        <v>553</v>
      </c>
      <c r="H573" s="2" t="s">
        <v>16</v>
      </c>
      <c r="I573" s="488">
        <v>31737</v>
      </c>
    </row>
    <row r="574" spans="1:9" ht="15.75" x14ac:dyDescent="0.25">
      <c r="A574" s="61" t="s">
        <v>40</v>
      </c>
      <c r="B574" s="400" t="s">
        <v>52</v>
      </c>
      <c r="C574" s="400">
        <v>10</v>
      </c>
      <c r="D574" s="2" t="s">
        <v>15</v>
      </c>
      <c r="E574" s="243" t="s">
        <v>235</v>
      </c>
      <c r="F574" s="244" t="s">
        <v>12</v>
      </c>
      <c r="G574" s="245" t="s">
        <v>553</v>
      </c>
      <c r="H574" s="2" t="s">
        <v>39</v>
      </c>
      <c r="I574" s="488">
        <v>8059353</v>
      </c>
    </row>
    <row r="575" spans="1:9" ht="31.5" x14ac:dyDescent="0.25">
      <c r="A575" s="61" t="s">
        <v>521</v>
      </c>
      <c r="B575" s="400" t="s">
        <v>52</v>
      </c>
      <c r="C575" s="400">
        <v>10</v>
      </c>
      <c r="D575" s="2" t="s">
        <v>15</v>
      </c>
      <c r="E575" s="243" t="s">
        <v>235</v>
      </c>
      <c r="F575" s="244" t="s">
        <v>12</v>
      </c>
      <c r="G575" s="245" t="s">
        <v>522</v>
      </c>
      <c r="H575" s="2"/>
      <c r="I575" s="486">
        <f>SUM(I576)</f>
        <v>79561</v>
      </c>
    </row>
    <row r="576" spans="1:9" ht="15.75" x14ac:dyDescent="0.25">
      <c r="A576" s="61" t="s">
        <v>40</v>
      </c>
      <c r="B576" s="400" t="s">
        <v>52</v>
      </c>
      <c r="C576" s="400">
        <v>10</v>
      </c>
      <c r="D576" s="2" t="s">
        <v>15</v>
      </c>
      <c r="E576" s="243" t="s">
        <v>235</v>
      </c>
      <c r="F576" s="244" t="s">
        <v>12</v>
      </c>
      <c r="G576" s="245" t="s">
        <v>522</v>
      </c>
      <c r="H576" s="2" t="s">
        <v>39</v>
      </c>
      <c r="I576" s="488">
        <v>79561</v>
      </c>
    </row>
    <row r="577" spans="1:9" ht="31.5" hidden="1" x14ac:dyDescent="0.25">
      <c r="A577" s="455" t="s">
        <v>779</v>
      </c>
      <c r="B577" s="400" t="s">
        <v>52</v>
      </c>
      <c r="C577" s="400">
        <v>10</v>
      </c>
      <c r="D577" s="2" t="s">
        <v>15</v>
      </c>
      <c r="E577" s="243" t="s">
        <v>235</v>
      </c>
      <c r="F577" s="244" t="s">
        <v>12</v>
      </c>
      <c r="G577" s="284" t="s">
        <v>778</v>
      </c>
      <c r="H577" s="2"/>
      <c r="I577" s="486">
        <f>SUM(I578)</f>
        <v>0</v>
      </c>
    </row>
    <row r="578" spans="1:9" ht="15.75" hidden="1" x14ac:dyDescent="0.25">
      <c r="A578" s="61" t="s">
        <v>40</v>
      </c>
      <c r="B578" s="400" t="s">
        <v>52</v>
      </c>
      <c r="C578" s="400">
        <v>10</v>
      </c>
      <c r="D578" s="2" t="s">
        <v>15</v>
      </c>
      <c r="E578" s="243" t="s">
        <v>235</v>
      </c>
      <c r="F578" s="244" t="s">
        <v>12</v>
      </c>
      <c r="G578" s="284" t="s">
        <v>778</v>
      </c>
      <c r="H578" s="2" t="s">
        <v>39</v>
      </c>
      <c r="I578" s="488"/>
    </row>
    <row r="579" spans="1:9" ht="49.5" customHeight="1" x14ac:dyDescent="0.25">
      <c r="A579" s="61" t="s">
        <v>156</v>
      </c>
      <c r="B579" s="400" t="s">
        <v>52</v>
      </c>
      <c r="C579" s="400">
        <v>10</v>
      </c>
      <c r="D579" s="2" t="s">
        <v>15</v>
      </c>
      <c r="E579" s="243" t="s">
        <v>236</v>
      </c>
      <c r="F579" s="244" t="s">
        <v>451</v>
      </c>
      <c r="G579" s="245" t="s">
        <v>452</v>
      </c>
      <c r="H579" s="2"/>
      <c r="I579" s="486">
        <f>SUM(I580)</f>
        <v>151424</v>
      </c>
    </row>
    <row r="580" spans="1:9" ht="31.5" x14ac:dyDescent="0.25">
      <c r="A580" s="61" t="s">
        <v>531</v>
      </c>
      <c r="B580" s="400" t="s">
        <v>52</v>
      </c>
      <c r="C580" s="400">
        <v>10</v>
      </c>
      <c r="D580" s="2" t="s">
        <v>15</v>
      </c>
      <c r="E580" s="243" t="s">
        <v>236</v>
      </c>
      <c r="F580" s="244" t="s">
        <v>10</v>
      </c>
      <c r="G580" s="245" t="s">
        <v>452</v>
      </c>
      <c r="H580" s="2"/>
      <c r="I580" s="486">
        <f>SUM(I581+I583+I586)</f>
        <v>151424</v>
      </c>
    </row>
    <row r="581" spans="1:9" ht="31.5" x14ac:dyDescent="0.25">
      <c r="A581" s="103" t="s">
        <v>652</v>
      </c>
      <c r="B581" s="400" t="s">
        <v>52</v>
      </c>
      <c r="C581" s="400">
        <v>10</v>
      </c>
      <c r="D581" s="2" t="s">
        <v>15</v>
      </c>
      <c r="E581" s="243" t="s">
        <v>236</v>
      </c>
      <c r="F581" s="244" t="s">
        <v>10</v>
      </c>
      <c r="G581" s="245" t="s">
        <v>651</v>
      </c>
      <c r="H581" s="2"/>
      <c r="I581" s="486">
        <f>SUM(I582)</f>
        <v>3700</v>
      </c>
    </row>
    <row r="582" spans="1:9" ht="15.75" x14ac:dyDescent="0.25">
      <c r="A582" s="61" t="s">
        <v>40</v>
      </c>
      <c r="B582" s="400" t="s">
        <v>52</v>
      </c>
      <c r="C582" s="400">
        <v>10</v>
      </c>
      <c r="D582" s="2" t="s">
        <v>15</v>
      </c>
      <c r="E582" s="243" t="s">
        <v>236</v>
      </c>
      <c r="F582" s="244" t="s">
        <v>10</v>
      </c>
      <c r="G582" s="245" t="s">
        <v>651</v>
      </c>
      <c r="H582" s="2" t="s">
        <v>39</v>
      </c>
      <c r="I582" s="488">
        <v>3700</v>
      </c>
    </row>
    <row r="583" spans="1:9" ht="65.25" customHeight="1" x14ac:dyDescent="0.25">
      <c r="A583" s="61" t="s">
        <v>104</v>
      </c>
      <c r="B583" s="400" t="s">
        <v>52</v>
      </c>
      <c r="C583" s="400">
        <v>10</v>
      </c>
      <c r="D583" s="2" t="s">
        <v>15</v>
      </c>
      <c r="E583" s="243" t="s">
        <v>236</v>
      </c>
      <c r="F583" s="333" t="s">
        <v>10</v>
      </c>
      <c r="G583" s="245" t="s">
        <v>553</v>
      </c>
      <c r="H583" s="2"/>
      <c r="I583" s="486">
        <f>SUM(I584:I585)</f>
        <v>125300</v>
      </c>
    </row>
    <row r="584" spans="1:9" ht="18" hidden="1" customHeight="1" x14ac:dyDescent="0.25">
      <c r="A584" s="113" t="s">
        <v>633</v>
      </c>
      <c r="B584" s="6" t="s">
        <v>52</v>
      </c>
      <c r="C584" s="400">
        <v>10</v>
      </c>
      <c r="D584" s="2" t="s">
        <v>15</v>
      </c>
      <c r="E584" s="119" t="s">
        <v>236</v>
      </c>
      <c r="F584" s="335" t="s">
        <v>10</v>
      </c>
      <c r="G584" s="332" t="s">
        <v>553</v>
      </c>
      <c r="H584" s="2" t="s">
        <v>16</v>
      </c>
      <c r="I584" s="488"/>
    </row>
    <row r="585" spans="1:9" ht="15.75" x14ac:dyDescent="0.25">
      <c r="A585" s="61" t="s">
        <v>40</v>
      </c>
      <c r="B585" s="400" t="s">
        <v>52</v>
      </c>
      <c r="C585" s="400">
        <v>10</v>
      </c>
      <c r="D585" s="2" t="s">
        <v>15</v>
      </c>
      <c r="E585" s="243" t="s">
        <v>236</v>
      </c>
      <c r="F585" s="334" t="s">
        <v>10</v>
      </c>
      <c r="G585" s="245" t="s">
        <v>553</v>
      </c>
      <c r="H585" s="2" t="s">
        <v>39</v>
      </c>
      <c r="I585" s="488">
        <v>125300</v>
      </c>
    </row>
    <row r="586" spans="1:9" ht="31.5" x14ac:dyDescent="0.25">
      <c r="A586" s="61" t="s">
        <v>521</v>
      </c>
      <c r="B586" s="400" t="s">
        <v>52</v>
      </c>
      <c r="C586" s="400">
        <v>10</v>
      </c>
      <c r="D586" s="2" t="s">
        <v>15</v>
      </c>
      <c r="E586" s="243" t="s">
        <v>236</v>
      </c>
      <c r="F586" s="244" t="s">
        <v>10</v>
      </c>
      <c r="G586" s="245" t="s">
        <v>522</v>
      </c>
      <c r="H586" s="2"/>
      <c r="I586" s="486">
        <f>SUM(I587)</f>
        <v>22424</v>
      </c>
    </row>
    <row r="587" spans="1:9" ht="15.75" x14ac:dyDescent="0.25">
      <c r="A587" s="61" t="s">
        <v>40</v>
      </c>
      <c r="B587" s="400" t="s">
        <v>52</v>
      </c>
      <c r="C587" s="400">
        <v>10</v>
      </c>
      <c r="D587" s="2" t="s">
        <v>15</v>
      </c>
      <c r="E587" s="243" t="s">
        <v>236</v>
      </c>
      <c r="F587" s="244" t="s">
        <v>10</v>
      </c>
      <c r="G587" s="245" t="s">
        <v>522</v>
      </c>
      <c r="H587" s="2" t="s">
        <v>39</v>
      </c>
      <c r="I587" s="488">
        <v>22424</v>
      </c>
    </row>
    <row r="588" spans="1:9" ht="15.75" x14ac:dyDescent="0.25">
      <c r="A588" s="112" t="s">
        <v>42</v>
      </c>
      <c r="B588" s="25" t="s">
        <v>52</v>
      </c>
      <c r="C588" s="25">
        <v>10</v>
      </c>
      <c r="D588" s="21" t="s">
        <v>20</v>
      </c>
      <c r="E588" s="291"/>
      <c r="F588" s="292"/>
      <c r="G588" s="293"/>
      <c r="H588" s="21"/>
      <c r="I588" s="484">
        <f>SUM(I589)</f>
        <v>1411837</v>
      </c>
    </row>
    <row r="589" spans="1:9" ht="31.5" x14ac:dyDescent="0.25">
      <c r="A589" s="104" t="s">
        <v>174</v>
      </c>
      <c r="B589" s="29" t="s">
        <v>52</v>
      </c>
      <c r="C589" s="29">
        <v>10</v>
      </c>
      <c r="D589" s="27" t="s">
        <v>20</v>
      </c>
      <c r="E589" s="240" t="s">
        <v>515</v>
      </c>
      <c r="F589" s="241" t="s">
        <v>451</v>
      </c>
      <c r="G589" s="242" t="s">
        <v>452</v>
      </c>
      <c r="H589" s="27"/>
      <c r="I589" s="485">
        <f>SUM(I590)</f>
        <v>1411837</v>
      </c>
    </row>
    <row r="590" spans="1:9" ht="47.25" x14ac:dyDescent="0.25">
      <c r="A590" s="61" t="s">
        <v>175</v>
      </c>
      <c r="B590" s="400" t="s">
        <v>52</v>
      </c>
      <c r="C590" s="400">
        <v>10</v>
      </c>
      <c r="D590" s="2" t="s">
        <v>20</v>
      </c>
      <c r="E590" s="243" t="s">
        <v>235</v>
      </c>
      <c r="F590" s="244" t="s">
        <v>451</v>
      </c>
      <c r="G590" s="245" t="s">
        <v>452</v>
      </c>
      <c r="H590" s="2"/>
      <c r="I590" s="486">
        <f>SUM(I591)</f>
        <v>1411837</v>
      </c>
    </row>
    <row r="591" spans="1:9" ht="15.75" x14ac:dyDescent="0.25">
      <c r="A591" s="61" t="s">
        <v>516</v>
      </c>
      <c r="B591" s="400" t="s">
        <v>52</v>
      </c>
      <c r="C591" s="6">
        <v>10</v>
      </c>
      <c r="D591" s="2" t="s">
        <v>20</v>
      </c>
      <c r="E591" s="243" t="s">
        <v>235</v>
      </c>
      <c r="F591" s="244" t="s">
        <v>10</v>
      </c>
      <c r="G591" s="245" t="s">
        <v>452</v>
      </c>
      <c r="H591" s="2"/>
      <c r="I591" s="486">
        <f>SUM(I592)</f>
        <v>1411837</v>
      </c>
    </row>
    <row r="592" spans="1:9" ht="15.75" x14ac:dyDescent="0.25">
      <c r="A592" s="103" t="s">
        <v>176</v>
      </c>
      <c r="B592" s="400" t="s">
        <v>52</v>
      </c>
      <c r="C592" s="400">
        <v>10</v>
      </c>
      <c r="D592" s="2" t="s">
        <v>20</v>
      </c>
      <c r="E592" s="243" t="s">
        <v>235</v>
      </c>
      <c r="F592" s="244" t="s">
        <v>10</v>
      </c>
      <c r="G592" s="245" t="s">
        <v>561</v>
      </c>
      <c r="H592" s="2"/>
      <c r="I592" s="486">
        <f>SUM(I593:I594)</f>
        <v>1411837</v>
      </c>
    </row>
    <row r="593" spans="1:10" ht="31.5" hidden="1" x14ac:dyDescent="0.25">
      <c r="A593" s="113" t="s">
        <v>633</v>
      </c>
      <c r="B593" s="6" t="s">
        <v>52</v>
      </c>
      <c r="C593" s="400">
        <v>10</v>
      </c>
      <c r="D593" s="2" t="s">
        <v>20</v>
      </c>
      <c r="E593" s="243" t="s">
        <v>235</v>
      </c>
      <c r="F593" s="244" t="s">
        <v>10</v>
      </c>
      <c r="G593" s="245" t="s">
        <v>561</v>
      </c>
      <c r="H593" s="2" t="s">
        <v>16</v>
      </c>
      <c r="I593" s="488"/>
    </row>
    <row r="594" spans="1:10" ht="15.75" x14ac:dyDescent="0.25">
      <c r="A594" s="61" t="s">
        <v>40</v>
      </c>
      <c r="B594" s="400" t="s">
        <v>52</v>
      </c>
      <c r="C594" s="400">
        <v>10</v>
      </c>
      <c r="D594" s="2" t="s">
        <v>20</v>
      </c>
      <c r="E594" s="243" t="s">
        <v>235</v>
      </c>
      <c r="F594" s="244" t="s">
        <v>10</v>
      </c>
      <c r="G594" s="245" t="s">
        <v>561</v>
      </c>
      <c r="H594" s="2" t="s">
        <v>39</v>
      </c>
      <c r="I594" s="488">
        <v>1411837</v>
      </c>
    </row>
    <row r="595" spans="1:10" s="36" customFormat="1" ht="31.5" x14ac:dyDescent="0.25">
      <c r="A595" s="515" t="s">
        <v>58</v>
      </c>
      <c r="B595" s="516" t="s">
        <v>59</v>
      </c>
      <c r="C595" s="509"/>
      <c r="D595" s="510"/>
      <c r="E595" s="511"/>
      <c r="F595" s="512"/>
      <c r="G595" s="513"/>
      <c r="H595" s="514"/>
      <c r="I595" s="501">
        <f>SUM(I596+I603+I636+I701+I719)</f>
        <v>36353216</v>
      </c>
    </row>
    <row r="596" spans="1:10" s="36" customFormat="1" ht="15.75" x14ac:dyDescent="0.25">
      <c r="A596" s="308" t="s">
        <v>9</v>
      </c>
      <c r="B596" s="328" t="s">
        <v>59</v>
      </c>
      <c r="C596" s="14" t="s">
        <v>10</v>
      </c>
      <c r="D596" s="14"/>
      <c r="E596" s="322"/>
      <c r="F596" s="323"/>
      <c r="G596" s="324"/>
      <c r="H596" s="14"/>
      <c r="I596" s="483">
        <f t="shared" ref="I596:I601" si="1">SUM(I597)</f>
        <v>51136</v>
      </c>
    </row>
    <row r="597" spans="1:10" s="36" customFormat="1" ht="15.75" x14ac:dyDescent="0.25">
      <c r="A597" s="99" t="s">
        <v>23</v>
      </c>
      <c r="B597" s="25" t="s">
        <v>59</v>
      </c>
      <c r="C597" s="21" t="s">
        <v>10</v>
      </c>
      <c r="D597" s="25">
        <v>13</v>
      </c>
      <c r="E597" s="100"/>
      <c r="F597" s="319"/>
      <c r="G597" s="320"/>
      <c r="H597" s="21"/>
      <c r="I597" s="484">
        <f t="shared" si="1"/>
        <v>51136</v>
      </c>
    </row>
    <row r="598" spans="1:10" ht="31.5" x14ac:dyDescent="0.25">
      <c r="A598" s="26" t="s">
        <v>160</v>
      </c>
      <c r="B598" s="29" t="s">
        <v>59</v>
      </c>
      <c r="C598" s="27" t="s">
        <v>10</v>
      </c>
      <c r="D598" s="29">
        <v>13</v>
      </c>
      <c r="E598" s="240" t="s">
        <v>241</v>
      </c>
      <c r="F598" s="241" t="s">
        <v>451</v>
      </c>
      <c r="G598" s="242" t="s">
        <v>452</v>
      </c>
      <c r="H598" s="30"/>
      <c r="I598" s="485">
        <f t="shared" si="1"/>
        <v>51136</v>
      </c>
    </row>
    <row r="599" spans="1:10" ht="32.25" customHeight="1" x14ac:dyDescent="0.25">
      <c r="A599" s="3" t="s">
        <v>168</v>
      </c>
      <c r="B599" s="400" t="s">
        <v>59</v>
      </c>
      <c r="C599" s="2" t="s">
        <v>10</v>
      </c>
      <c r="D599" s="2">
        <v>13</v>
      </c>
      <c r="E599" s="243" t="s">
        <v>541</v>
      </c>
      <c r="F599" s="244" t="s">
        <v>451</v>
      </c>
      <c r="G599" s="245" t="s">
        <v>452</v>
      </c>
      <c r="H599" s="2"/>
      <c r="I599" s="486">
        <f t="shared" si="1"/>
        <v>51136</v>
      </c>
    </row>
    <row r="600" spans="1:10" ht="15.75" x14ac:dyDescent="0.25">
      <c r="A600" s="69" t="s">
        <v>709</v>
      </c>
      <c r="B600" s="315" t="s">
        <v>59</v>
      </c>
      <c r="C600" s="2" t="s">
        <v>10</v>
      </c>
      <c r="D600" s="2">
        <v>13</v>
      </c>
      <c r="E600" s="243" t="s">
        <v>245</v>
      </c>
      <c r="F600" s="244" t="s">
        <v>12</v>
      </c>
      <c r="G600" s="245" t="s">
        <v>452</v>
      </c>
      <c r="H600" s="2"/>
      <c r="I600" s="486">
        <f t="shared" si="1"/>
        <v>51136</v>
      </c>
      <c r="J600" s="302"/>
    </row>
    <row r="601" spans="1:10" ht="31.5" x14ac:dyDescent="0.25">
      <c r="A601" s="113" t="s">
        <v>513</v>
      </c>
      <c r="B601" s="6" t="s">
        <v>59</v>
      </c>
      <c r="C601" s="2" t="s">
        <v>10</v>
      </c>
      <c r="D601" s="2">
        <v>13</v>
      </c>
      <c r="E601" s="243" t="s">
        <v>245</v>
      </c>
      <c r="F601" s="244" t="s">
        <v>12</v>
      </c>
      <c r="G601" s="263" t="s">
        <v>512</v>
      </c>
      <c r="H601" s="2"/>
      <c r="I601" s="486">
        <f t="shared" si="1"/>
        <v>51136</v>
      </c>
    </row>
    <row r="602" spans="1:10" ht="16.5" customHeight="1" x14ac:dyDescent="0.25">
      <c r="A602" s="91" t="s">
        <v>21</v>
      </c>
      <c r="B602" s="6" t="s">
        <v>59</v>
      </c>
      <c r="C602" s="2" t="s">
        <v>10</v>
      </c>
      <c r="D602" s="2">
        <v>13</v>
      </c>
      <c r="E602" s="243" t="s">
        <v>245</v>
      </c>
      <c r="F602" s="244" t="s">
        <v>12</v>
      </c>
      <c r="G602" s="263" t="s">
        <v>512</v>
      </c>
      <c r="H602" s="2" t="s">
        <v>68</v>
      </c>
      <c r="I602" s="488">
        <v>51136</v>
      </c>
    </row>
    <row r="603" spans="1:10" s="36" customFormat="1" ht="15.75" x14ac:dyDescent="0.25">
      <c r="A603" s="307" t="s">
        <v>27</v>
      </c>
      <c r="B603" s="18" t="s">
        <v>59</v>
      </c>
      <c r="C603" s="14" t="s">
        <v>29</v>
      </c>
      <c r="D603" s="18"/>
      <c r="E603" s="273"/>
      <c r="F603" s="274"/>
      <c r="G603" s="275"/>
      <c r="H603" s="14"/>
      <c r="I603" s="483">
        <f>SUM(I604+I617)</f>
        <v>7318545</v>
      </c>
    </row>
    <row r="604" spans="1:10" s="36" customFormat="1" ht="15.75" x14ac:dyDescent="0.25">
      <c r="A604" s="99" t="s">
        <v>710</v>
      </c>
      <c r="B604" s="25" t="s">
        <v>59</v>
      </c>
      <c r="C604" s="21" t="s">
        <v>29</v>
      </c>
      <c r="D604" s="21" t="s">
        <v>15</v>
      </c>
      <c r="E604" s="237"/>
      <c r="F604" s="238"/>
      <c r="G604" s="239"/>
      <c r="H604" s="21"/>
      <c r="I604" s="484">
        <f>SUM(I605+I612)</f>
        <v>6567531</v>
      </c>
    </row>
    <row r="605" spans="1:10" s="36" customFormat="1" ht="31.5" x14ac:dyDescent="0.25">
      <c r="A605" s="101" t="s">
        <v>160</v>
      </c>
      <c r="B605" s="122" t="s">
        <v>59</v>
      </c>
      <c r="C605" s="27" t="s">
        <v>29</v>
      </c>
      <c r="D605" s="27" t="s">
        <v>15</v>
      </c>
      <c r="E605" s="240" t="s">
        <v>241</v>
      </c>
      <c r="F605" s="241" t="s">
        <v>451</v>
      </c>
      <c r="G605" s="242" t="s">
        <v>452</v>
      </c>
      <c r="H605" s="27"/>
      <c r="I605" s="485">
        <f>SUM(I606)</f>
        <v>6531531</v>
      </c>
    </row>
    <row r="606" spans="1:10" s="36" customFormat="1" ht="51.75" customHeight="1" x14ac:dyDescent="0.25">
      <c r="A606" s="61" t="s">
        <v>161</v>
      </c>
      <c r="B606" s="130" t="s">
        <v>59</v>
      </c>
      <c r="C606" s="43" t="s">
        <v>29</v>
      </c>
      <c r="D606" s="43" t="s">
        <v>15</v>
      </c>
      <c r="E606" s="282" t="s">
        <v>242</v>
      </c>
      <c r="F606" s="283" t="s">
        <v>451</v>
      </c>
      <c r="G606" s="284" t="s">
        <v>452</v>
      </c>
      <c r="H606" s="43"/>
      <c r="I606" s="486">
        <f>SUM(I607)</f>
        <v>6531531</v>
      </c>
    </row>
    <row r="607" spans="1:10" s="36" customFormat="1" ht="47.25" x14ac:dyDescent="0.25">
      <c r="A607" s="61" t="s">
        <v>530</v>
      </c>
      <c r="B607" s="130" t="s">
        <v>59</v>
      </c>
      <c r="C607" s="43" t="s">
        <v>29</v>
      </c>
      <c r="D607" s="43" t="s">
        <v>15</v>
      </c>
      <c r="E607" s="282" t="s">
        <v>242</v>
      </c>
      <c r="F607" s="283" t="s">
        <v>10</v>
      </c>
      <c r="G607" s="284" t="s">
        <v>452</v>
      </c>
      <c r="H607" s="43"/>
      <c r="I607" s="486">
        <f>SUM(I608)</f>
        <v>6531531</v>
      </c>
    </row>
    <row r="608" spans="1:10" s="36" customFormat="1" ht="31.5" x14ac:dyDescent="0.25">
      <c r="A608" s="61" t="s">
        <v>92</v>
      </c>
      <c r="B608" s="130" t="s">
        <v>59</v>
      </c>
      <c r="C608" s="43" t="s">
        <v>29</v>
      </c>
      <c r="D608" s="43" t="s">
        <v>15</v>
      </c>
      <c r="E608" s="282" t="s">
        <v>242</v>
      </c>
      <c r="F608" s="283" t="s">
        <v>10</v>
      </c>
      <c r="G608" s="284" t="s">
        <v>484</v>
      </c>
      <c r="H608" s="43"/>
      <c r="I608" s="486">
        <f>SUM(I609:I611)</f>
        <v>6531531</v>
      </c>
    </row>
    <row r="609" spans="1:9" s="36" customFormat="1" ht="63" x14ac:dyDescent="0.25">
      <c r="A609" s="103" t="s">
        <v>82</v>
      </c>
      <c r="B609" s="130" t="s">
        <v>59</v>
      </c>
      <c r="C609" s="43" t="s">
        <v>29</v>
      </c>
      <c r="D609" s="43" t="s">
        <v>15</v>
      </c>
      <c r="E609" s="282" t="s">
        <v>242</v>
      </c>
      <c r="F609" s="283" t="s">
        <v>10</v>
      </c>
      <c r="G609" s="284" t="s">
        <v>484</v>
      </c>
      <c r="H609" s="43" t="s">
        <v>13</v>
      </c>
      <c r="I609" s="488">
        <v>6054240</v>
      </c>
    </row>
    <row r="610" spans="1:9" s="36" customFormat="1" ht="31.5" x14ac:dyDescent="0.25">
      <c r="A610" s="113" t="s">
        <v>633</v>
      </c>
      <c r="B610" s="6" t="s">
        <v>59</v>
      </c>
      <c r="C610" s="43" t="s">
        <v>29</v>
      </c>
      <c r="D610" s="43" t="s">
        <v>15</v>
      </c>
      <c r="E610" s="285" t="s">
        <v>242</v>
      </c>
      <c r="F610" s="286" t="s">
        <v>10</v>
      </c>
      <c r="G610" s="287" t="s">
        <v>484</v>
      </c>
      <c r="H610" s="2" t="s">
        <v>16</v>
      </c>
      <c r="I610" s="487">
        <v>470400</v>
      </c>
    </row>
    <row r="611" spans="1:9" s="36" customFormat="1" ht="15.75" x14ac:dyDescent="0.25">
      <c r="A611" s="61" t="s">
        <v>18</v>
      </c>
      <c r="B611" s="130" t="s">
        <v>59</v>
      </c>
      <c r="C611" s="43" t="s">
        <v>29</v>
      </c>
      <c r="D611" s="43" t="s">
        <v>15</v>
      </c>
      <c r="E611" s="285" t="s">
        <v>242</v>
      </c>
      <c r="F611" s="286" t="s">
        <v>10</v>
      </c>
      <c r="G611" s="287" t="s">
        <v>484</v>
      </c>
      <c r="H611" s="2" t="s">
        <v>17</v>
      </c>
      <c r="I611" s="487">
        <v>6891</v>
      </c>
    </row>
    <row r="612" spans="1:9" s="36" customFormat="1" ht="63" x14ac:dyDescent="0.25">
      <c r="A612" s="104" t="s">
        <v>138</v>
      </c>
      <c r="B612" s="29" t="s">
        <v>59</v>
      </c>
      <c r="C612" s="27" t="s">
        <v>29</v>
      </c>
      <c r="D612" s="41" t="s">
        <v>15</v>
      </c>
      <c r="E612" s="252" t="s">
        <v>214</v>
      </c>
      <c r="F612" s="253" t="s">
        <v>451</v>
      </c>
      <c r="G612" s="254" t="s">
        <v>452</v>
      </c>
      <c r="H612" s="27"/>
      <c r="I612" s="485">
        <f>SUM(I613)</f>
        <v>36000</v>
      </c>
    </row>
    <row r="613" spans="1:9" s="36" customFormat="1" ht="110.25" x14ac:dyDescent="0.25">
      <c r="A613" s="105" t="s">
        <v>154</v>
      </c>
      <c r="B613" s="53" t="s">
        <v>59</v>
      </c>
      <c r="C613" s="2" t="s">
        <v>29</v>
      </c>
      <c r="D613" s="34" t="s">
        <v>15</v>
      </c>
      <c r="E613" s="285" t="s">
        <v>216</v>
      </c>
      <c r="F613" s="286" t="s">
        <v>451</v>
      </c>
      <c r="G613" s="287" t="s">
        <v>452</v>
      </c>
      <c r="H613" s="2"/>
      <c r="I613" s="486">
        <f>SUM(I614)</f>
        <v>36000</v>
      </c>
    </row>
    <row r="614" spans="1:9" s="36" customFormat="1" ht="47.25" x14ac:dyDescent="0.25">
      <c r="A614" s="105" t="s">
        <v>471</v>
      </c>
      <c r="B614" s="53" t="s">
        <v>59</v>
      </c>
      <c r="C614" s="2" t="s">
        <v>29</v>
      </c>
      <c r="D614" s="34" t="s">
        <v>15</v>
      </c>
      <c r="E614" s="285" t="s">
        <v>216</v>
      </c>
      <c r="F614" s="286" t="s">
        <v>10</v>
      </c>
      <c r="G614" s="287" t="s">
        <v>452</v>
      </c>
      <c r="H614" s="2"/>
      <c r="I614" s="486">
        <f>SUM(I615)</f>
        <v>36000</v>
      </c>
    </row>
    <row r="615" spans="1:9" s="36" customFormat="1" ht="31.5" x14ac:dyDescent="0.25">
      <c r="A615" s="61" t="s">
        <v>107</v>
      </c>
      <c r="B615" s="400" t="s">
        <v>59</v>
      </c>
      <c r="C615" s="2" t="s">
        <v>29</v>
      </c>
      <c r="D615" s="34" t="s">
        <v>15</v>
      </c>
      <c r="E615" s="285" t="s">
        <v>216</v>
      </c>
      <c r="F615" s="286" t="s">
        <v>10</v>
      </c>
      <c r="G615" s="287" t="s">
        <v>472</v>
      </c>
      <c r="H615" s="2"/>
      <c r="I615" s="486">
        <f>SUM(I616)</f>
        <v>36000</v>
      </c>
    </row>
    <row r="616" spans="1:9" s="36" customFormat="1" ht="31.5" x14ac:dyDescent="0.25">
      <c r="A616" s="113" t="s">
        <v>633</v>
      </c>
      <c r="B616" s="6" t="s">
        <v>59</v>
      </c>
      <c r="C616" s="2" t="s">
        <v>29</v>
      </c>
      <c r="D616" s="34" t="s">
        <v>15</v>
      </c>
      <c r="E616" s="285" t="s">
        <v>216</v>
      </c>
      <c r="F616" s="286" t="s">
        <v>10</v>
      </c>
      <c r="G616" s="287" t="s">
        <v>472</v>
      </c>
      <c r="H616" s="2" t="s">
        <v>16</v>
      </c>
      <c r="I616" s="487">
        <v>36000</v>
      </c>
    </row>
    <row r="617" spans="1:9" s="36" customFormat="1" ht="15.75" x14ac:dyDescent="0.25">
      <c r="A617" s="112" t="s">
        <v>736</v>
      </c>
      <c r="B617" s="25" t="s">
        <v>59</v>
      </c>
      <c r="C617" s="21" t="s">
        <v>29</v>
      </c>
      <c r="D617" s="21" t="s">
        <v>29</v>
      </c>
      <c r="E617" s="237"/>
      <c r="F617" s="238"/>
      <c r="G617" s="239"/>
      <c r="H617" s="21"/>
      <c r="I617" s="492">
        <f>SUM(I618+I631)</f>
        <v>751014</v>
      </c>
    </row>
    <row r="618" spans="1:9" ht="63" x14ac:dyDescent="0.25">
      <c r="A618" s="104" t="s">
        <v>162</v>
      </c>
      <c r="B618" s="29" t="s">
        <v>59</v>
      </c>
      <c r="C618" s="27" t="s">
        <v>29</v>
      </c>
      <c r="D618" s="27" t="s">
        <v>29</v>
      </c>
      <c r="E618" s="240" t="s">
        <v>532</v>
      </c>
      <c r="F618" s="241" t="s">
        <v>451</v>
      </c>
      <c r="G618" s="242" t="s">
        <v>452</v>
      </c>
      <c r="H618" s="27"/>
      <c r="I618" s="485">
        <f>SUM(I619+I623)</f>
        <v>726014</v>
      </c>
    </row>
    <row r="619" spans="1:9" ht="81" customHeight="1" x14ac:dyDescent="0.25">
      <c r="A619" s="108" t="s">
        <v>163</v>
      </c>
      <c r="B619" s="53" t="s">
        <v>59</v>
      </c>
      <c r="C619" s="43" t="s">
        <v>29</v>
      </c>
      <c r="D619" s="43" t="s">
        <v>29</v>
      </c>
      <c r="E619" s="282" t="s">
        <v>243</v>
      </c>
      <c r="F619" s="283" t="s">
        <v>451</v>
      </c>
      <c r="G619" s="284" t="s">
        <v>452</v>
      </c>
      <c r="H619" s="43"/>
      <c r="I619" s="486">
        <f>SUM(I620)</f>
        <v>148000</v>
      </c>
    </row>
    <row r="620" spans="1:9" ht="31.5" x14ac:dyDescent="0.25">
      <c r="A620" s="108" t="s">
        <v>533</v>
      </c>
      <c r="B620" s="53" t="s">
        <v>59</v>
      </c>
      <c r="C620" s="43" t="s">
        <v>29</v>
      </c>
      <c r="D620" s="43" t="s">
        <v>29</v>
      </c>
      <c r="E620" s="282" t="s">
        <v>243</v>
      </c>
      <c r="F620" s="283" t="s">
        <v>10</v>
      </c>
      <c r="G620" s="284" t="s">
        <v>452</v>
      </c>
      <c r="H620" s="43"/>
      <c r="I620" s="486">
        <f>SUM(I621)</f>
        <v>148000</v>
      </c>
    </row>
    <row r="621" spans="1:9" ht="15.75" x14ac:dyDescent="0.25">
      <c r="A621" s="61" t="s">
        <v>93</v>
      </c>
      <c r="B621" s="400" t="s">
        <v>59</v>
      </c>
      <c r="C621" s="43" t="s">
        <v>29</v>
      </c>
      <c r="D621" s="43" t="s">
        <v>29</v>
      </c>
      <c r="E621" s="282" t="s">
        <v>243</v>
      </c>
      <c r="F621" s="283" t="s">
        <v>10</v>
      </c>
      <c r="G621" s="284" t="s">
        <v>534</v>
      </c>
      <c r="H621" s="43"/>
      <c r="I621" s="486">
        <f>SUM(I622)</f>
        <v>148000</v>
      </c>
    </row>
    <row r="622" spans="1:9" ht="31.5" x14ac:dyDescent="0.25">
      <c r="A622" s="113" t="s">
        <v>633</v>
      </c>
      <c r="B622" s="6" t="s">
        <v>59</v>
      </c>
      <c r="C622" s="43" t="s">
        <v>29</v>
      </c>
      <c r="D622" s="43" t="s">
        <v>29</v>
      </c>
      <c r="E622" s="282" t="s">
        <v>243</v>
      </c>
      <c r="F622" s="283" t="s">
        <v>10</v>
      </c>
      <c r="G622" s="284" t="s">
        <v>534</v>
      </c>
      <c r="H622" s="43" t="s">
        <v>16</v>
      </c>
      <c r="I622" s="488">
        <v>148000</v>
      </c>
    </row>
    <row r="623" spans="1:9" ht="78.75" x14ac:dyDescent="0.25">
      <c r="A623" s="105" t="s">
        <v>164</v>
      </c>
      <c r="B623" s="53" t="s">
        <v>59</v>
      </c>
      <c r="C623" s="43" t="s">
        <v>29</v>
      </c>
      <c r="D623" s="43" t="s">
        <v>29</v>
      </c>
      <c r="E623" s="282" t="s">
        <v>239</v>
      </c>
      <c r="F623" s="283" t="s">
        <v>451</v>
      </c>
      <c r="G623" s="284" t="s">
        <v>452</v>
      </c>
      <c r="H623" s="43"/>
      <c r="I623" s="486">
        <f>SUM(I624)</f>
        <v>578014</v>
      </c>
    </row>
    <row r="624" spans="1:9" ht="31.5" x14ac:dyDescent="0.25">
      <c r="A624" s="105" t="s">
        <v>535</v>
      </c>
      <c r="B624" s="53" t="s">
        <v>59</v>
      </c>
      <c r="C624" s="43" t="s">
        <v>29</v>
      </c>
      <c r="D624" s="43" t="s">
        <v>29</v>
      </c>
      <c r="E624" s="282" t="s">
        <v>239</v>
      </c>
      <c r="F624" s="283" t="s">
        <v>10</v>
      </c>
      <c r="G624" s="126" t="s">
        <v>452</v>
      </c>
      <c r="H624" s="43"/>
      <c r="I624" s="486">
        <f>SUM(I625+I627+I629)</f>
        <v>578014</v>
      </c>
    </row>
    <row r="625" spans="1:9" ht="15.75" x14ac:dyDescent="0.25">
      <c r="A625" s="105" t="s">
        <v>656</v>
      </c>
      <c r="B625" s="53" t="s">
        <v>59</v>
      </c>
      <c r="C625" s="43" t="s">
        <v>29</v>
      </c>
      <c r="D625" s="43" t="s">
        <v>29</v>
      </c>
      <c r="E625" s="282" t="s">
        <v>239</v>
      </c>
      <c r="F625" s="283" t="s">
        <v>10</v>
      </c>
      <c r="G625" s="284" t="s">
        <v>655</v>
      </c>
      <c r="H625" s="43"/>
      <c r="I625" s="486">
        <f>SUM(I626)</f>
        <v>350919</v>
      </c>
    </row>
    <row r="626" spans="1:9" ht="15.75" x14ac:dyDescent="0.25">
      <c r="A626" s="61" t="s">
        <v>40</v>
      </c>
      <c r="B626" s="53" t="s">
        <v>59</v>
      </c>
      <c r="C626" s="43" t="s">
        <v>29</v>
      </c>
      <c r="D626" s="43" t="s">
        <v>29</v>
      </c>
      <c r="E626" s="282" t="s">
        <v>239</v>
      </c>
      <c r="F626" s="283" t="s">
        <v>10</v>
      </c>
      <c r="G626" s="284" t="s">
        <v>655</v>
      </c>
      <c r="H626" s="43" t="s">
        <v>39</v>
      </c>
      <c r="I626" s="488">
        <v>350919</v>
      </c>
    </row>
    <row r="627" spans="1:9" ht="31.5" x14ac:dyDescent="0.25">
      <c r="A627" s="103" t="s">
        <v>536</v>
      </c>
      <c r="B627" s="400" t="s">
        <v>59</v>
      </c>
      <c r="C627" s="2" t="s">
        <v>29</v>
      </c>
      <c r="D627" s="2" t="s">
        <v>29</v>
      </c>
      <c r="E627" s="282" t="s">
        <v>239</v>
      </c>
      <c r="F627" s="244" t="s">
        <v>10</v>
      </c>
      <c r="G627" s="245" t="s">
        <v>537</v>
      </c>
      <c r="H627" s="2"/>
      <c r="I627" s="486">
        <f>SUM(I628:I628)</f>
        <v>202095</v>
      </c>
    </row>
    <row r="628" spans="1:9" ht="15.75" x14ac:dyDescent="0.25">
      <c r="A628" s="61" t="s">
        <v>40</v>
      </c>
      <c r="B628" s="400" t="s">
        <v>59</v>
      </c>
      <c r="C628" s="2" t="s">
        <v>29</v>
      </c>
      <c r="D628" s="2" t="s">
        <v>29</v>
      </c>
      <c r="E628" s="282" t="s">
        <v>239</v>
      </c>
      <c r="F628" s="244" t="s">
        <v>10</v>
      </c>
      <c r="G628" s="245" t="s">
        <v>537</v>
      </c>
      <c r="H628" s="2" t="s">
        <v>39</v>
      </c>
      <c r="I628" s="488">
        <v>202095</v>
      </c>
    </row>
    <row r="629" spans="1:9" ht="15.75" x14ac:dyDescent="0.25">
      <c r="A629" s="61" t="s">
        <v>654</v>
      </c>
      <c r="B629" s="400" t="s">
        <v>59</v>
      </c>
      <c r="C629" s="2" t="s">
        <v>29</v>
      </c>
      <c r="D629" s="2" t="s">
        <v>29</v>
      </c>
      <c r="E629" s="282" t="s">
        <v>239</v>
      </c>
      <c r="F629" s="244" t="s">
        <v>10</v>
      </c>
      <c r="G629" s="245" t="s">
        <v>657</v>
      </c>
      <c r="H629" s="2"/>
      <c r="I629" s="486">
        <f>SUM(I630)</f>
        <v>25000</v>
      </c>
    </row>
    <row r="630" spans="1:9" ht="31.5" x14ac:dyDescent="0.25">
      <c r="A630" s="113" t="s">
        <v>633</v>
      </c>
      <c r="B630" s="400" t="s">
        <v>59</v>
      </c>
      <c r="C630" s="2" t="s">
        <v>29</v>
      </c>
      <c r="D630" s="2" t="s">
        <v>29</v>
      </c>
      <c r="E630" s="282" t="s">
        <v>239</v>
      </c>
      <c r="F630" s="244" t="s">
        <v>10</v>
      </c>
      <c r="G630" s="245" t="s">
        <v>657</v>
      </c>
      <c r="H630" s="2" t="s">
        <v>16</v>
      </c>
      <c r="I630" s="488">
        <v>25000</v>
      </c>
    </row>
    <row r="631" spans="1:9" s="64" customFormat="1" ht="47.25" x14ac:dyDescent="0.25">
      <c r="A631" s="104" t="s">
        <v>122</v>
      </c>
      <c r="B631" s="29" t="s">
        <v>59</v>
      </c>
      <c r="C631" s="27" t="s">
        <v>29</v>
      </c>
      <c r="D631" s="27" t="s">
        <v>29</v>
      </c>
      <c r="E631" s="240" t="s">
        <v>466</v>
      </c>
      <c r="F631" s="241" t="s">
        <v>451</v>
      </c>
      <c r="G631" s="242" t="s">
        <v>452</v>
      </c>
      <c r="H631" s="27"/>
      <c r="I631" s="485">
        <f>SUM(I632)</f>
        <v>25000</v>
      </c>
    </row>
    <row r="632" spans="1:9" s="64" customFormat="1" ht="63" x14ac:dyDescent="0.25">
      <c r="A632" s="105" t="s">
        <v>158</v>
      </c>
      <c r="B632" s="53" t="s">
        <v>59</v>
      </c>
      <c r="C632" s="34" t="s">
        <v>29</v>
      </c>
      <c r="D632" s="43" t="s">
        <v>29</v>
      </c>
      <c r="E632" s="282" t="s">
        <v>238</v>
      </c>
      <c r="F632" s="283" t="s">
        <v>451</v>
      </c>
      <c r="G632" s="284" t="s">
        <v>452</v>
      </c>
      <c r="H632" s="71"/>
      <c r="I632" s="489">
        <f>SUM(I633)</f>
        <v>25000</v>
      </c>
    </row>
    <row r="633" spans="1:9" s="64" customFormat="1" ht="31.5" x14ac:dyDescent="0.25">
      <c r="A633" s="105" t="s">
        <v>528</v>
      </c>
      <c r="B633" s="53" t="s">
        <v>59</v>
      </c>
      <c r="C633" s="34" t="s">
        <v>29</v>
      </c>
      <c r="D633" s="43" t="s">
        <v>29</v>
      </c>
      <c r="E633" s="282" t="s">
        <v>238</v>
      </c>
      <c r="F633" s="283" t="s">
        <v>10</v>
      </c>
      <c r="G633" s="284" t="s">
        <v>452</v>
      </c>
      <c r="H633" s="71"/>
      <c r="I633" s="489">
        <f>SUM(I634)</f>
        <v>25000</v>
      </c>
    </row>
    <row r="634" spans="1:9" s="36" customFormat="1" ht="31.5" x14ac:dyDescent="0.25">
      <c r="A634" s="106" t="s">
        <v>159</v>
      </c>
      <c r="B634" s="315" t="s">
        <v>59</v>
      </c>
      <c r="C634" s="34" t="s">
        <v>29</v>
      </c>
      <c r="D634" s="43" t="s">
        <v>29</v>
      </c>
      <c r="E634" s="282" t="s">
        <v>238</v>
      </c>
      <c r="F634" s="283" t="s">
        <v>10</v>
      </c>
      <c r="G634" s="284" t="s">
        <v>529</v>
      </c>
      <c r="H634" s="71"/>
      <c r="I634" s="489">
        <f>SUM(I635)</f>
        <v>25000</v>
      </c>
    </row>
    <row r="635" spans="1:9" s="36" customFormat="1" ht="31.5" x14ac:dyDescent="0.25">
      <c r="A635" s="107" t="s">
        <v>633</v>
      </c>
      <c r="B635" s="315" t="s">
        <v>59</v>
      </c>
      <c r="C635" s="43" t="s">
        <v>29</v>
      </c>
      <c r="D635" s="43" t="s">
        <v>29</v>
      </c>
      <c r="E635" s="282" t="s">
        <v>238</v>
      </c>
      <c r="F635" s="283" t="s">
        <v>10</v>
      </c>
      <c r="G635" s="284" t="s">
        <v>529</v>
      </c>
      <c r="H635" s="71" t="s">
        <v>16</v>
      </c>
      <c r="I635" s="490">
        <v>25000</v>
      </c>
    </row>
    <row r="636" spans="1:9" ht="15.75" x14ac:dyDescent="0.25">
      <c r="A636" s="116" t="s">
        <v>33</v>
      </c>
      <c r="B636" s="18" t="s">
        <v>59</v>
      </c>
      <c r="C636" s="14" t="s">
        <v>35</v>
      </c>
      <c r="D636" s="14"/>
      <c r="E636" s="234"/>
      <c r="F636" s="235"/>
      <c r="G636" s="236"/>
      <c r="H636" s="14"/>
      <c r="I636" s="483">
        <f>SUM(I637,I676)</f>
        <v>27622957</v>
      </c>
    </row>
    <row r="637" spans="1:9" ht="15.75" x14ac:dyDescent="0.25">
      <c r="A637" s="112" t="s">
        <v>34</v>
      </c>
      <c r="B637" s="25" t="s">
        <v>59</v>
      </c>
      <c r="C637" s="21" t="s">
        <v>35</v>
      </c>
      <c r="D637" s="21" t="s">
        <v>10</v>
      </c>
      <c r="E637" s="237"/>
      <c r="F637" s="238"/>
      <c r="G637" s="239"/>
      <c r="H637" s="21"/>
      <c r="I637" s="484">
        <f>SUM(I638+I664+I669+I659)</f>
        <v>20849398</v>
      </c>
    </row>
    <row r="638" spans="1:9" ht="31.5" x14ac:dyDescent="0.25">
      <c r="A638" s="101" t="s">
        <v>160</v>
      </c>
      <c r="B638" s="29" t="s">
        <v>59</v>
      </c>
      <c r="C638" s="27" t="s">
        <v>35</v>
      </c>
      <c r="D638" s="27" t="s">
        <v>10</v>
      </c>
      <c r="E638" s="240" t="s">
        <v>241</v>
      </c>
      <c r="F638" s="241" t="s">
        <v>451</v>
      </c>
      <c r="G638" s="242" t="s">
        <v>452</v>
      </c>
      <c r="H638" s="30"/>
      <c r="I638" s="485">
        <f>SUM(I639,I651)</f>
        <v>20757398</v>
      </c>
    </row>
    <row r="639" spans="1:9" ht="48" customHeight="1" x14ac:dyDescent="0.25">
      <c r="A639" s="103" t="s">
        <v>167</v>
      </c>
      <c r="B639" s="400" t="s">
        <v>59</v>
      </c>
      <c r="C639" s="2" t="s">
        <v>35</v>
      </c>
      <c r="D639" s="2" t="s">
        <v>10</v>
      </c>
      <c r="E639" s="243" t="s">
        <v>244</v>
      </c>
      <c r="F639" s="244" t="s">
        <v>451</v>
      </c>
      <c r="G639" s="245" t="s">
        <v>452</v>
      </c>
      <c r="H639" s="2"/>
      <c r="I639" s="486">
        <f>SUM(I640)</f>
        <v>10672662</v>
      </c>
    </row>
    <row r="640" spans="1:9" ht="31.5" x14ac:dyDescent="0.25">
      <c r="A640" s="103" t="s">
        <v>540</v>
      </c>
      <c r="B640" s="400" t="s">
        <v>59</v>
      </c>
      <c r="C640" s="2" t="s">
        <v>35</v>
      </c>
      <c r="D640" s="2" t="s">
        <v>10</v>
      </c>
      <c r="E640" s="243" t="s">
        <v>244</v>
      </c>
      <c r="F640" s="244" t="s">
        <v>10</v>
      </c>
      <c r="G640" s="245" t="s">
        <v>452</v>
      </c>
      <c r="H640" s="2"/>
      <c r="I640" s="486">
        <f>SUM(I643+I647+I649+I641)</f>
        <v>10672662</v>
      </c>
    </row>
    <row r="641" spans="1:9" ht="47.25" x14ac:dyDescent="0.25">
      <c r="A641" s="103" t="s">
        <v>781</v>
      </c>
      <c r="B641" s="400" t="s">
        <v>59</v>
      </c>
      <c r="C641" s="2" t="s">
        <v>35</v>
      </c>
      <c r="D641" s="2" t="s">
        <v>10</v>
      </c>
      <c r="E641" s="243" t="s">
        <v>244</v>
      </c>
      <c r="F641" s="244" t="s">
        <v>10</v>
      </c>
      <c r="G641" s="245" t="s">
        <v>780</v>
      </c>
      <c r="H641" s="2"/>
      <c r="I641" s="486">
        <f>SUM(I642)</f>
        <v>483912</v>
      </c>
    </row>
    <row r="642" spans="1:9" ht="31.5" x14ac:dyDescent="0.25">
      <c r="A642" s="113" t="s">
        <v>633</v>
      </c>
      <c r="B642" s="400" t="s">
        <v>59</v>
      </c>
      <c r="C642" s="2" t="s">
        <v>35</v>
      </c>
      <c r="D642" s="2" t="s">
        <v>10</v>
      </c>
      <c r="E642" s="243" t="s">
        <v>244</v>
      </c>
      <c r="F642" s="244" t="s">
        <v>10</v>
      </c>
      <c r="G642" s="245" t="s">
        <v>780</v>
      </c>
      <c r="H642" s="2" t="s">
        <v>16</v>
      </c>
      <c r="I642" s="488">
        <v>483912</v>
      </c>
    </row>
    <row r="643" spans="1:9" ht="31.5" x14ac:dyDescent="0.25">
      <c r="A643" s="61" t="s">
        <v>92</v>
      </c>
      <c r="B643" s="400" t="s">
        <v>59</v>
      </c>
      <c r="C643" s="2" t="s">
        <v>35</v>
      </c>
      <c r="D643" s="2" t="s">
        <v>10</v>
      </c>
      <c r="E643" s="243" t="s">
        <v>244</v>
      </c>
      <c r="F643" s="244" t="s">
        <v>10</v>
      </c>
      <c r="G643" s="245" t="s">
        <v>484</v>
      </c>
      <c r="H643" s="2"/>
      <c r="I643" s="486">
        <f>SUM(I644:I646)</f>
        <v>9732750</v>
      </c>
    </row>
    <row r="644" spans="1:9" ht="63" x14ac:dyDescent="0.25">
      <c r="A644" s="103" t="s">
        <v>82</v>
      </c>
      <c r="B644" s="400" t="s">
        <v>59</v>
      </c>
      <c r="C644" s="2" t="s">
        <v>35</v>
      </c>
      <c r="D644" s="2" t="s">
        <v>10</v>
      </c>
      <c r="E644" s="243" t="s">
        <v>244</v>
      </c>
      <c r="F644" s="244" t="s">
        <v>10</v>
      </c>
      <c r="G644" s="245" t="s">
        <v>484</v>
      </c>
      <c r="H644" s="2" t="s">
        <v>13</v>
      </c>
      <c r="I644" s="488">
        <v>8976928</v>
      </c>
    </row>
    <row r="645" spans="1:9" ht="31.5" x14ac:dyDescent="0.25">
      <c r="A645" s="113" t="s">
        <v>633</v>
      </c>
      <c r="B645" s="6" t="s">
        <v>59</v>
      </c>
      <c r="C645" s="2" t="s">
        <v>35</v>
      </c>
      <c r="D645" s="2" t="s">
        <v>10</v>
      </c>
      <c r="E645" s="243" t="s">
        <v>244</v>
      </c>
      <c r="F645" s="244" t="s">
        <v>10</v>
      </c>
      <c r="G645" s="245" t="s">
        <v>484</v>
      </c>
      <c r="H645" s="2" t="s">
        <v>16</v>
      </c>
      <c r="I645" s="488">
        <v>742667</v>
      </c>
    </row>
    <row r="646" spans="1:9" ht="15.75" x14ac:dyDescent="0.25">
      <c r="A646" s="61" t="s">
        <v>18</v>
      </c>
      <c r="B646" s="400" t="s">
        <v>59</v>
      </c>
      <c r="C646" s="2" t="s">
        <v>35</v>
      </c>
      <c r="D646" s="2" t="s">
        <v>10</v>
      </c>
      <c r="E646" s="243" t="s">
        <v>244</v>
      </c>
      <c r="F646" s="244" t="s">
        <v>10</v>
      </c>
      <c r="G646" s="245" t="s">
        <v>484</v>
      </c>
      <c r="H646" s="2" t="s">
        <v>17</v>
      </c>
      <c r="I646" s="488">
        <v>13155</v>
      </c>
    </row>
    <row r="647" spans="1:9" ht="15.75" hidden="1" x14ac:dyDescent="0.25">
      <c r="A647" s="61" t="s">
        <v>108</v>
      </c>
      <c r="B647" s="400" t="s">
        <v>59</v>
      </c>
      <c r="C647" s="2" t="s">
        <v>35</v>
      </c>
      <c r="D647" s="2" t="s">
        <v>10</v>
      </c>
      <c r="E647" s="243" t="s">
        <v>244</v>
      </c>
      <c r="F647" s="244" t="s">
        <v>10</v>
      </c>
      <c r="G647" s="245" t="s">
        <v>474</v>
      </c>
      <c r="H647" s="2"/>
      <c r="I647" s="486">
        <f>SUM(I648)</f>
        <v>0</v>
      </c>
    </row>
    <row r="648" spans="1:9" ht="31.5" hidden="1" x14ac:dyDescent="0.25">
      <c r="A648" s="113" t="s">
        <v>633</v>
      </c>
      <c r="B648" s="400" t="s">
        <v>59</v>
      </c>
      <c r="C648" s="2" t="s">
        <v>35</v>
      </c>
      <c r="D648" s="2" t="s">
        <v>10</v>
      </c>
      <c r="E648" s="243" t="s">
        <v>244</v>
      </c>
      <c r="F648" s="244" t="s">
        <v>10</v>
      </c>
      <c r="G648" s="245" t="s">
        <v>474</v>
      </c>
      <c r="H648" s="2" t="s">
        <v>16</v>
      </c>
      <c r="I648" s="488"/>
    </row>
    <row r="649" spans="1:9" ht="31.5" x14ac:dyDescent="0.25">
      <c r="A649" s="554" t="s">
        <v>909</v>
      </c>
      <c r="B649" s="400" t="s">
        <v>59</v>
      </c>
      <c r="C649" s="2" t="s">
        <v>35</v>
      </c>
      <c r="D649" s="2" t="s">
        <v>10</v>
      </c>
      <c r="E649" s="243" t="s">
        <v>244</v>
      </c>
      <c r="F649" s="244" t="s">
        <v>10</v>
      </c>
      <c r="G649" s="245" t="s">
        <v>906</v>
      </c>
      <c r="H649" s="2"/>
      <c r="I649" s="486">
        <f>SUM(I650)</f>
        <v>456000</v>
      </c>
    </row>
    <row r="650" spans="1:9" ht="31.5" x14ac:dyDescent="0.25">
      <c r="A650" s="113" t="s">
        <v>633</v>
      </c>
      <c r="B650" s="400" t="s">
        <v>59</v>
      </c>
      <c r="C650" s="2" t="s">
        <v>35</v>
      </c>
      <c r="D650" s="2" t="s">
        <v>10</v>
      </c>
      <c r="E650" s="243" t="s">
        <v>244</v>
      </c>
      <c r="F650" s="244" t="s">
        <v>10</v>
      </c>
      <c r="G650" s="245" t="s">
        <v>906</v>
      </c>
      <c r="H650" s="2" t="s">
        <v>16</v>
      </c>
      <c r="I650" s="488">
        <v>456000</v>
      </c>
    </row>
    <row r="651" spans="1:9" ht="48" customHeight="1" x14ac:dyDescent="0.25">
      <c r="A651" s="61" t="s">
        <v>168</v>
      </c>
      <c r="B651" s="400" t="s">
        <v>59</v>
      </c>
      <c r="C651" s="2" t="s">
        <v>35</v>
      </c>
      <c r="D651" s="2" t="s">
        <v>10</v>
      </c>
      <c r="E651" s="243" t="s">
        <v>541</v>
      </c>
      <c r="F651" s="244" t="s">
        <v>451</v>
      </c>
      <c r="G651" s="245" t="s">
        <v>452</v>
      </c>
      <c r="H651" s="2"/>
      <c r="I651" s="486">
        <f>SUM(I652)</f>
        <v>10084736</v>
      </c>
    </row>
    <row r="652" spans="1:9" ht="15.75" x14ac:dyDescent="0.25">
      <c r="A652" s="61" t="s">
        <v>542</v>
      </c>
      <c r="B652" s="400" t="s">
        <v>59</v>
      </c>
      <c r="C652" s="2" t="s">
        <v>35</v>
      </c>
      <c r="D652" s="2" t="s">
        <v>10</v>
      </c>
      <c r="E652" s="243" t="s">
        <v>245</v>
      </c>
      <c r="F652" s="244" t="s">
        <v>10</v>
      </c>
      <c r="G652" s="245" t="s">
        <v>452</v>
      </c>
      <c r="H652" s="2"/>
      <c r="I652" s="486">
        <f>SUM(I653+I657)</f>
        <v>10084736</v>
      </c>
    </row>
    <row r="653" spans="1:9" ht="31.5" x14ac:dyDescent="0.25">
      <c r="A653" s="61" t="s">
        <v>92</v>
      </c>
      <c r="B653" s="400" t="s">
        <v>59</v>
      </c>
      <c r="C653" s="2" t="s">
        <v>35</v>
      </c>
      <c r="D653" s="2" t="s">
        <v>10</v>
      </c>
      <c r="E653" s="243" t="s">
        <v>245</v>
      </c>
      <c r="F653" s="244" t="s">
        <v>10</v>
      </c>
      <c r="G653" s="245" t="s">
        <v>484</v>
      </c>
      <c r="H653" s="2"/>
      <c r="I653" s="486">
        <f>SUM(I654:I656)</f>
        <v>9864736</v>
      </c>
    </row>
    <row r="654" spans="1:9" ht="63" x14ac:dyDescent="0.25">
      <c r="A654" s="103" t="s">
        <v>82</v>
      </c>
      <c r="B654" s="400" t="s">
        <v>59</v>
      </c>
      <c r="C654" s="2" t="s">
        <v>35</v>
      </c>
      <c r="D654" s="2" t="s">
        <v>10</v>
      </c>
      <c r="E654" s="243" t="s">
        <v>245</v>
      </c>
      <c r="F654" s="244" t="s">
        <v>10</v>
      </c>
      <c r="G654" s="245" t="s">
        <v>484</v>
      </c>
      <c r="H654" s="2" t="s">
        <v>13</v>
      </c>
      <c r="I654" s="488">
        <v>9067457</v>
      </c>
    </row>
    <row r="655" spans="1:9" ht="31.5" x14ac:dyDescent="0.25">
      <c r="A655" s="113" t="s">
        <v>633</v>
      </c>
      <c r="B655" s="6" t="s">
        <v>59</v>
      </c>
      <c r="C655" s="2" t="s">
        <v>35</v>
      </c>
      <c r="D655" s="2" t="s">
        <v>10</v>
      </c>
      <c r="E655" s="243" t="s">
        <v>245</v>
      </c>
      <c r="F655" s="244" t="s">
        <v>10</v>
      </c>
      <c r="G655" s="245" t="s">
        <v>484</v>
      </c>
      <c r="H655" s="2" t="s">
        <v>16</v>
      </c>
      <c r="I655" s="488">
        <v>792432</v>
      </c>
    </row>
    <row r="656" spans="1:9" ht="15.75" x14ac:dyDescent="0.25">
      <c r="A656" s="61" t="s">
        <v>18</v>
      </c>
      <c r="B656" s="400" t="s">
        <v>59</v>
      </c>
      <c r="C656" s="2" t="s">
        <v>35</v>
      </c>
      <c r="D656" s="2" t="s">
        <v>10</v>
      </c>
      <c r="E656" s="243" t="s">
        <v>245</v>
      </c>
      <c r="F656" s="244" t="s">
        <v>10</v>
      </c>
      <c r="G656" s="245" t="s">
        <v>484</v>
      </c>
      <c r="H656" s="2" t="s">
        <v>17</v>
      </c>
      <c r="I656" s="488">
        <v>4847</v>
      </c>
    </row>
    <row r="657" spans="1:9" s="550" customFormat="1" ht="48.75" customHeight="1" x14ac:dyDescent="0.25">
      <c r="A657" s="61" t="s">
        <v>908</v>
      </c>
      <c r="B657" s="551" t="s">
        <v>59</v>
      </c>
      <c r="C657" s="2" t="s">
        <v>35</v>
      </c>
      <c r="D657" s="2" t="s">
        <v>10</v>
      </c>
      <c r="E657" s="243" t="s">
        <v>245</v>
      </c>
      <c r="F657" s="244" t="s">
        <v>10</v>
      </c>
      <c r="G657" s="245" t="s">
        <v>907</v>
      </c>
      <c r="H657" s="2"/>
      <c r="I657" s="489">
        <f>SUM(I658)</f>
        <v>220000</v>
      </c>
    </row>
    <row r="658" spans="1:9" s="550" customFormat="1" ht="31.5" x14ac:dyDescent="0.25">
      <c r="A658" s="113" t="s">
        <v>633</v>
      </c>
      <c r="B658" s="551" t="s">
        <v>59</v>
      </c>
      <c r="C658" s="2" t="s">
        <v>35</v>
      </c>
      <c r="D658" s="2" t="s">
        <v>10</v>
      </c>
      <c r="E658" s="243" t="s">
        <v>245</v>
      </c>
      <c r="F658" s="244" t="s">
        <v>10</v>
      </c>
      <c r="G658" s="245" t="s">
        <v>907</v>
      </c>
      <c r="H658" s="2" t="s">
        <v>16</v>
      </c>
      <c r="I658" s="488">
        <v>220000</v>
      </c>
    </row>
    <row r="659" spans="1:9" s="64" customFormat="1" ht="47.25" x14ac:dyDescent="0.25">
      <c r="A659" s="104" t="s">
        <v>122</v>
      </c>
      <c r="B659" s="29" t="s">
        <v>59</v>
      </c>
      <c r="C659" s="27" t="s">
        <v>35</v>
      </c>
      <c r="D659" s="27" t="s">
        <v>10</v>
      </c>
      <c r="E659" s="240" t="s">
        <v>466</v>
      </c>
      <c r="F659" s="241" t="s">
        <v>451</v>
      </c>
      <c r="G659" s="242" t="s">
        <v>452</v>
      </c>
      <c r="H659" s="27"/>
      <c r="I659" s="485">
        <f>SUM(I660)</f>
        <v>55000</v>
      </c>
    </row>
    <row r="660" spans="1:9" s="64" customFormat="1" ht="63" x14ac:dyDescent="0.25">
      <c r="A660" s="105" t="s">
        <v>158</v>
      </c>
      <c r="B660" s="53" t="s">
        <v>59</v>
      </c>
      <c r="C660" s="34" t="s">
        <v>35</v>
      </c>
      <c r="D660" s="43" t="s">
        <v>10</v>
      </c>
      <c r="E660" s="282" t="s">
        <v>238</v>
      </c>
      <c r="F660" s="283" t="s">
        <v>451</v>
      </c>
      <c r="G660" s="284" t="s">
        <v>452</v>
      </c>
      <c r="H660" s="71"/>
      <c r="I660" s="489">
        <f>SUM(I661)</f>
        <v>55000</v>
      </c>
    </row>
    <row r="661" spans="1:9" s="64" customFormat="1" ht="31.5" x14ac:dyDescent="0.25">
      <c r="A661" s="105" t="s">
        <v>528</v>
      </c>
      <c r="B661" s="53" t="s">
        <v>59</v>
      </c>
      <c r="C661" s="34" t="s">
        <v>35</v>
      </c>
      <c r="D661" s="43" t="s">
        <v>10</v>
      </c>
      <c r="E661" s="282" t="s">
        <v>238</v>
      </c>
      <c r="F661" s="283" t="s">
        <v>10</v>
      </c>
      <c r="G661" s="284" t="s">
        <v>452</v>
      </c>
      <c r="H661" s="71"/>
      <c r="I661" s="489">
        <f>SUM(I662)</f>
        <v>55000</v>
      </c>
    </row>
    <row r="662" spans="1:9" s="36" customFormat="1" ht="31.5" x14ac:dyDescent="0.25">
      <c r="A662" s="106" t="s">
        <v>159</v>
      </c>
      <c r="B662" s="315" t="s">
        <v>59</v>
      </c>
      <c r="C662" s="34" t="s">
        <v>35</v>
      </c>
      <c r="D662" s="43" t="s">
        <v>10</v>
      </c>
      <c r="E662" s="282" t="s">
        <v>238</v>
      </c>
      <c r="F662" s="283" t="s">
        <v>10</v>
      </c>
      <c r="G662" s="284" t="s">
        <v>529</v>
      </c>
      <c r="H662" s="71"/>
      <c r="I662" s="489">
        <f>SUM(I663)</f>
        <v>55000</v>
      </c>
    </row>
    <row r="663" spans="1:9" s="36" customFormat="1" ht="31.5" x14ac:dyDescent="0.25">
      <c r="A663" s="107" t="s">
        <v>633</v>
      </c>
      <c r="B663" s="315" t="s">
        <v>59</v>
      </c>
      <c r="C663" s="43" t="s">
        <v>35</v>
      </c>
      <c r="D663" s="43" t="s">
        <v>10</v>
      </c>
      <c r="E663" s="282" t="s">
        <v>238</v>
      </c>
      <c r="F663" s="283" t="s">
        <v>10</v>
      </c>
      <c r="G663" s="284" t="s">
        <v>529</v>
      </c>
      <c r="H663" s="71" t="s">
        <v>16</v>
      </c>
      <c r="I663" s="490">
        <v>55000</v>
      </c>
    </row>
    <row r="664" spans="1:9" s="36" customFormat="1" ht="63" x14ac:dyDescent="0.25">
      <c r="A664" s="104" t="s">
        <v>138</v>
      </c>
      <c r="B664" s="29" t="s">
        <v>59</v>
      </c>
      <c r="C664" s="27" t="s">
        <v>35</v>
      </c>
      <c r="D664" s="41" t="s">
        <v>10</v>
      </c>
      <c r="E664" s="252" t="s">
        <v>214</v>
      </c>
      <c r="F664" s="253" t="s">
        <v>451</v>
      </c>
      <c r="G664" s="254" t="s">
        <v>452</v>
      </c>
      <c r="H664" s="27"/>
      <c r="I664" s="485">
        <f>SUM(I665)</f>
        <v>12000</v>
      </c>
    </row>
    <row r="665" spans="1:9" s="36" customFormat="1" ht="110.25" x14ac:dyDescent="0.25">
      <c r="A665" s="105" t="s">
        <v>154</v>
      </c>
      <c r="B665" s="53" t="s">
        <v>59</v>
      </c>
      <c r="C665" s="2" t="s">
        <v>35</v>
      </c>
      <c r="D665" s="34" t="s">
        <v>10</v>
      </c>
      <c r="E665" s="285" t="s">
        <v>216</v>
      </c>
      <c r="F665" s="286" t="s">
        <v>451</v>
      </c>
      <c r="G665" s="287" t="s">
        <v>452</v>
      </c>
      <c r="H665" s="2"/>
      <c r="I665" s="486">
        <f>SUM(I666)</f>
        <v>12000</v>
      </c>
    </row>
    <row r="666" spans="1:9" s="36" customFormat="1" ht="47.25" x14ac:dyDescent="0.25">
      <c r="A666" s="105" t="s">
        <v>471</v>
      </c>
      <c r="B666" s="53" t="s">
        <v>59</v>
      </c>
      <c r="C666" s="2" t="s">
        <v>35</v>
      </c>
      <c r="D666" s="34" t="s">
        <v>10</v>
      </c>
      <c r="E666" s="285" t="s">
        <v>216</v>
      </c>
      <c r="F666" s="286" t="s">
        <v>10</v>
      </c>
      <c r="G666" s="287" t="s">
        <v>452</v>
      </c>
      <c r="H666" s="2"/>
      <c r="I666" s="486">
        <f>SUM(I667)</f>
        <v>12000</v>
      </c>
    </row>
    <row r="667" spans="1:9" s="36" customFormat="1" ht="31.5" x14ac:dyDescent="0.25">
      <c r="A667" s="61" t="s">
        <v>107</v>
      </c>
      <c r="B667" s="400" t="s">
        <v>59</v>
      </c>
      <c r="C667" s="2" t="s">
        <v>35</v>
      </c>
      <c r="D667" s="34" t="s">
        <v>10</v>
      </c>
      <c r="E667" s="285" t="s">
        <v>216</v>
      </c>
      <c r="F667" s="286" t="s">
        <v>10</v>
      </c>
      <c r="G667" s="287" t="s">
        <v>472</v>
      </c>
      <c r="H667" s="2"/>
      <c r="I667" s="486">
        <f>SUM(I668)</f>
        <v>12000</v>
      </c>
    </row>
    <row r="668" spans="1:9" s="36" customFormat="1" ht="31.5" x14ac:dyDescent="0.25">
      <c r="A668" s="113" t="s">
        <v>633</v>
      </c>
      <c r="B668" s="6" t="s">
        <v>59</v>
      </c>
      <c r="C668" s="2" t="s">
        <v>35</v>
      </c>
      <c r="D668" s="34" t="s">
        <v>10</v>
      </c>
      <c r="E668" s="285" t="s">
        <v>216</v>
      </c>
      <c r="F668" s="286" t="s">
        <v>10</v>
      </c>
      <c r="G668" s="287" t="s">
        <v>472</v>
      </c>
      <c r="H668" s="2" t="s">
        <v>16</v>
      </c>
      <c r="I668" s="487">
        <v>12000</v>
      </c>
    </row>
    <row r="669" spans="1:9" s="64" customFormat="1" ht="31.5" x14ac:dyDescent="0.25">
      <c r="A669" s="101" t="s">
        <v>145</v>
      </c>
      <c r="B669" s="29" t="s">
        <v>59</v>
      </c>
      <c r="C669" s="27" t="s">
        <v>35</v>
      </c>
      <c r="D669" s="27" t="s">
        <v>10</v>
      </c>
      <c r="E669" s="240" t="s">
        <v>219</v>
      </c>
      <c r="F669" s="241" t="s">
        <v>451</v>
      </c>
      <c r="G669" s="242" t="s">
        <v>452</v>
      </c>
      <c r="H669" s="30"/>
      <c r="I669" s="485">
        <f>SUM(I670)</f>
        <v>25000</v>
      </c>
    </row>
    <row r="670" spans="1:9" s="64" customFormat="1" ht="63" x14ac:dyDescent="0.25">
      <c r="A670" s="103" t="s">
        <v>169</v>
      </c>
      <c r="B670" s="400" t="s">
        <v>59</v>
      </c>
      <c r="C670" s="2" t="s">
        <v>35</v>
      </c>
      <c r="D670" s="2" t="s">
        <v>10</v>
      </c>
      <c r="E670" s="243" t="s">
        <v>246</v>
      </c>
      <c r="F670" s="244" t="s">
        <v>451</v>
      </c>
      <c r="G670" s="245" t="s">
        <v>452</v>
      </c>
      <c r="H670" s="2"/>
      <c r="I670" s="486">
        <f>SUM(I671)</f>
        <v>25000</v>
      </c>
    </row>
    <row r="671" spans="1:9" s="64" customFormat="1" ht="33.75" customHeight="1" x14ac:dyDescent="0.25">
      <c r="A671" s="103" t="s">
        <v>543</v>
      </c>
      <c r="B671" s="400" t="s">
        <v>59</v>
      </c>
      <c r="C671" s="2" t="s">
        <v>35</v>
      </c>
      <c r="D671" s="2" t="s">
        <v>10</v>
      </c>
      <c r="E671" s="243" t="s">
        <v>246</v>
      </c>
      <c r="F671" s="244" t="s">
        <v>12</v>
      </c>
      <c r="G671" s="245" t="s">
        <v>452</v>
      </c>
      <c r="H671" s="2"/>
      <c r="I671" s="486">
        <f>SUM(I672+I674)</f>
        <v>25000</v>
      </c>
    </row>
    <row r="672" spans="1:9" s="64" customFormat="1" ht="16.5" hidden="1" customHeight="1" x14ac:dyDescent="0.25">
      <c r="A672" s="61" t="s">
        <v>108</v>
      </c>
      <c r="B672" s="400" t="s">
        <v>59</v>
      </c>
      <c r="C672" s="2" t="s">
        <v>35</v>
      </c>
      <c r="D672" s="2" t="s">
        <v>10</v>
      </c>
      <c r="E672" s="243" t="s">
        <v>246</v>
      </c>
      <c r="F672" s="244" t="s">
        <v>12</v>
      </c>
      <c r="G672" s="245" t="s">
        <v>474</v>
      </c>
      <c r="H672" s="2"/>
      <c r="I672" s="486">
        <f>SUM(I673)</f>
        <v>0</v>
      </c>
    </row>
    <row r="673" spans="1:9" s="64" customFormat="1" ht="33.75" hidden="1" customHeight="1" x14ac:dyDescent="0.25">
      <c r="A673" s="113" t="s">
        <v>633</v>
      </c>
      <c r="B673" s="6" t="s">
        <v>59</v>
      </c>
      <c r="C673" s="2" t="s">
        <v>35</v>
      </c>
      <c r="D673" s="2" t="s">
        <v>10</v>
      </c>
      <c r="E673" s="243" t="s">
        <v>246</v>
      </c>
      <c r="F673" s="244" t="s">
        <v>12</v>
      </c>
      <c r="G673" s="245" t="s">
        <v>474</v>
      </c>
      <c r="H673" s="2" t="s">
        <v>16</v>
      </c>
      <c r="I673" s="488"/>
    </row>
    <row r="674" spans="1:9" s="64" customFormat="1" ht="31.5" x14ac:dyDescent="0.25">
      <c r="A674" s="61" t="s">
        <v>545</v>
      </c>
      <c r="B674" s="400" t="s">
        <v>59</v>
      </c>
      <c r="C674" s="2" t="s">
        <v>35</v>
      </c>
      <c r="D674" s="2" t="s">
        <v>10</v>
      </c>
      <c r="E674" s="243" t="s">
        <v>246</v>
      </c>
      <c r="F674" s="244" t="s">
        <v>12</v>
      </c>
      <c r="G674" s="245" t="s">
        <v>544</v>
      </c>
      <c r="H674" s="2"/>
      <c r="I674" s="486">
        <f>SUM(I675)</f>
        <v>25000</v>
      </c>
    </row>
    <row r="675" spans="1:9" s="64" customFormat="1" ht="31.5" x14ac:dyDescent="0.25">
      <c r="A675" s="113" t="s">
        <v>633</v>
      </c>
      <c r="B675" s="6" t="s">
        <v>59</v>
      </c>
      <c r="C675" s="2" t="s">
        <v>35</v>
      </c>
      <c r="D675" s="2" t="s">
        <v>10</v>
      </c>
      <c r="E675" s="243" t="s">
        <v>246</v>
      </c>
      <c r="F675" s="244" t="s">
        <v>12</v>
      </c>
      <c r="G675" s="245" t="s">
        <v>544</v>
      </c>
      <c r="H675" s="2" t="s">
        <v>16</v>
      </c>
      <c r="I675" s="488">
        <v>25000</v>
      </c>
    </row>
    <row r="676" spans="1:9" ht="15.75" x14ac:dyDescent="0.25">
      <c r="A676" s="112" t="s">
        <v>36</v>
      </c>
      <c r="B676" s="25" t="s">
        <v>59</v>
      </c>
      <c r="C676" s="21" t="s">
        <v>35</v>
      </c>
      <c r="D676" s="21" t="s">
        <v>20</v>
      </c>
      <c r="E676" s="237"/>
      <c r="F676" s="238"/>
      <c r="G676" s="239"/>
      <c r="H676" s="21"/>
      <c r="I676" s="484">
        <f>SUM(I677,I696)</f>
        <v>6773559</v>
      </c>
    </row>
    <row r="677" spans="1:9" ht="31.5" x14ac:dyDescent="0.25">
      <c r="A677" s="101" t="s">
        <v>160</v>
      </c>
      <c r="B677" s="29" t="s">
        <v>59</v>
      </c>
      <c r="C677" s="27" t="s">
        <v>35</v>
      </c>
      <c r="D677" s="27" t="s">
        <v>20</v>
      </c>
      <c r="E677" s="240" t="s">
        <v>241</v>
      </c>
      <c r="F677" s="241" t="s">
        <v>451</v>
      </c>
      <c r="G677" s="242" t="s">
        <v>452</v>
      </c>
      <c r="H677" s="27"/>
      <c r="I677" s="485">
        <f>SUM(I684+I678)</f>
        <v>6767559</v>
      </c>
    </row>
    <row r="678" spans="1:9" ht="47.25" x14ac:dyDescent="0.25">
      <c r="A678" s="61" t="s">
        <v>168</v>
      </c>
      <c r="B678" s="400" t="s">
        <v>59</v>
      </c>
      <c r="C678" s="2" t="s">
        <v>35</v>
      </c>
      <c r="D678" s="2" t="s">
        <v>20</v>
      </c>
      <c r="E678" s="243" t="s">
        <v>541</v>
      </c>
      <c r="F678" s="244" t="s">
        <v>451</v>
      </c>
      <c r="G678" s="245" t="s">
        <v>452</v>
      </c>
      <c r="H678" s="2"/>
      <c r="I678" s="486">
        <f>SUM(I679)</f>
        <v>800000</v>
      </c>
    </row>
    <row r="679" spans="1:9" ht="16.5" customHeight="1" x14ac:dyDescent="0.25">
      <c r="A679" s="108" t="s">
        <v>709</v>
      </c>
      <c r="B679" s="400" t="s">
        <v>59</v>
      </c>
      <c r="C679" s="2" t="s">
        <v>35</v>
      </c>
      <c r="D679" s="2" t="s">
        <v>20</v>
      </c>
      <c r="E679" s="243" t="s">
        <v>245</v>
      </c>
      <c r="F679" s="244" t="s">
        <v>12</v>
      </c>
      <c r="G679" s="245" t="s">
        <v>452</v>
      </c>
      <c r="H679" s="2"/>
      <c r="I679" s="486">
        <f>SUM(I680+I682)</f>
        <v>800000</v>
      </c>
    </row>
    <row r="680" spans="1:9" ht="31.5" x14ac:dyDescent="0.25">
      <c r="A680" s="108" t="s">
        <v>708</v>
      </c>
      <c r="B680" s="400" t="s">
        <v>59</v>
      </c>
      <c r="C680" s="2" t="s">
        <v>35</v>
      </c>
      <c r="D680" s="2" t="s">
        <v>20</v>
      </c>
      <c r="E680" s="243" t="s">
        <v>245</v>
      </c>
      <c r="F680" s="244" t="s">
        <v>12</v>
      </c>
      <c r="G680" s="245" t="s">
        <v>707</v>
      </c>
      <c r="H680" s="2"/>
      <c r="I680" s="486">
        <f>SUM(I681)</f>
        <v>50000</v>
      </c>
    </row>
    <row r="681" spans="1:9" ht="15.75" x14ac:dyDescent="0.25">
      <c r="A681" s="108" t="s">
        <v>21</v>
      </c>
      <c r="B681" s="400" t="s">
        <v>59</v>
      </c>
      <c r="C681" s="2" t="s">
        <v>35</v>
      </c>
      <c r="D681" s="2" t="s">
        <v>20</v>
      </c>
      <c r="E681" s="243" t="s">
        <v>245</v>
      </c>
      <c r="F681" s="244" t="s">
        <v>12</v>
      </c>
      <c r="G681" s="245" t="s">
        <v>707</v>
      </c>
      <c r="H681" s="2" t="s">
        <v>68</v>
      </c>
      <c r="I681" s="488">
        <v>50000</v>
      </c>
    </row>
    <row r="682" spans="1:9" ht="15.75" x14ac:dyDescent="0.25">
      <c r="A682" s="108" t="s">
        <v>790</v>
      </c>
      <c r="B682" s="400" t="s">
        <v>59</v>
      </c>
      <c r="C682" s="43" t="s">
        <v>35</v>
      </c>
      <c r="D682" s="43" t="s">
        <v>20</v>
      </c>
      <c r="E682" s="282" t="s">
        <v>247</v>
      </c>
      <c r="F682" s="283" t="s">
        <v>550</v>
      </c>
      <c r="G682" s="284" t="s">
        <v>789</v>
      </c>
      <c r="H682" s="2"/>
      <c r="I682" s="486">
        <f>SUM(I683)</f>
        <v>750000</v>
      </c>
    </row>
    <row r="683" spans="1:9" ht="31.5" x14ac:dyDescent="0.25">
      <c r="A683" s="113" t="s">
        <v>633</v>
      </c>
      <c r="B683" s="400" t="s">
        <v>59</v>
      </c>
      <c r="C683" s="43" t="s">
        <v>35</v>
      </c>
      <c r="D683" s="43" t="s">
        <v>20</v>
      </c>
      <c r="E683" s="282" t="s">
        <v>247</v>
      </c>
      <c r="F683" s="283" t="s">
        <v>550</v>
      </c>
      <c r="G683" s="284" t="s">
        <v>789</v>
      </c>
      <c r="H683" s="2" t="s">
        <v>16</v>
      </c>
      <c r="I683" s="488">
        <v>750000</v>
      </c>
    </row>
    <row r="684" spans="1:9" ht="48.75" customHeight="1" x14ac:dyDescent="0.25">
      <c r="A684" s="61" t="s">
        <v>170</v>
      </c>
      <c r="B684" s="400" t="s">
        <v>59</v>
      </c>
      <c r="C684" s="2" t="s">
        <v>35</v>
      </c>
      <c r="D684" s="2" t="s">
        <v>20</v>
      </c>
      <c r="E684" s="243" t="s">
        <v>247</v>
      </c>
      <c r="F684" s="244" t="s">
        <v>451</v>
      </c>
      <c r="G684" s="245" t="s">
        <v>452</v>
      </c>
      <c r="H684" s="2"/>
      <c r="I684" s="486">
        <f>SUM(I685+I689)</f>
        <v>5967559</v>
      </c>
    </row>
    <row r="685" spans="1:9" ht="78.75" x14ac:dyDescent="0.25">
      <c r="A685" s="61" t="s">
        <v>549</v>
      </c>
      <c r="B685" s="400" t="s">
        <v>59</v>
      </c>
      <c r="C685" s="2" t="s">
        <v>35</v>
      </c>
      <c r="D685" s="2" t="s">
        <v>20</v>
      </c>
      <c r="E685" s="243" t="s">
        <v>247</v>
      </c>
      <c r="F685" s="244" t="s">
        <v>10</v>
      </c>
      <c r="G685" s="245" t="s">
        <v>452</v>
      </c>
      <c r="H685" s="2"/>
      <c r="I685" s="486">
        <f>SUM(I686)</f>
        <v>1133792</v>
      </c>
    </row>
    <row r="686" spans="1:9" ht="31.5" x14ac:dyDescent="0.25">
      <c r="A686" s="61" t="s">
        <v>81</v>
      </c>
      <c r="B686" s="400" t="s">
        <v>59</v>
      </c>
      <c r="C686" s="43" t="s">
        <v>35</v>
      </c>
      <c r="D686" s="43" t="s">
        <v>20</v>
      </c>
      <c r="E686" s="282" t="s">
        <v>247</v>
      </c>
      <c r="F686" s="283" t="s">
        <v>550</v>
      </c>
      <c r="G686" s="284" t="s">
        <v>456</v>
      </c>
      <c r="H686" s="43"/>
      <c r="I686" s="486">
        <f>SUM(I687:I688)</f>
        <v>1133792</v>
      </c>
    </row>
    <row r="687" spans="1:9" ht="63" x14ac:dyDescent="0.25">
      <c r="A687" s="103" t="s">
        <v>82</v>
      </c>
      <c r="B687" s="400" t="s">
        <v>59</v>
      </c>
      <c r="C687" s="2" t="s">
        <v>35</v>
      </c>
      <c r="D687" s="2" t="s">
        <v>20</v>
      </c>
      <c r="E687" s="243" t="s">
        <v>247</v>
      </c>
      <c r="F687" s="244" t="s">
        <v>550</v>
      </c>
      <c r="G687" s="245" t="s">
        <v>456</v>
      </c>
      <c r="H687" s="2" t="s">
        <v>13</v>
      </c>
      <c r="I687" s="488">
        <v>1133792</v>
      </c>
    </row>
    <row r="688" spans="1:9" ht="15.75" hidden="1" x14ac:dyDescent="0.25">
      <c r="A688" s="61" t="s">
        <v>18</v>
      </c>
      <c r="B688" s="400" t="s">
        <v>59</v>
      </c>
      <c r="C688" s="2" t="s">
        <v>35</v>
      </c>
      <c r="D688" s="2" t="s">
        <v>20</v>
      </c>
      <c r="E688" s="243" t="s">
        <v>247</v>
      </c>
      <c r="F688" s="244" t="s">
        <v>550</v>
      </c>
      <c r="G688" s="245" t="s">
        <v>456</v>
      </c>
      <c r="H688" s="2" t="s">
        <v>17</v>
      </c>
      <c r="I688" s="488"/>
    </row>
    <row r="689" spans="1:9" ht="47.25" x14ac:dyDescent="0.25">
      <c r="A689" s="61" t="s">
        <v>546</v>
      </c>
      <c r="B689" s="400" t="s">
        <v>59</v>
      </c>
      <c r="C689" s="2" t="s">
        <v>35</v>
      </c>
      <c r="D689" s="2" t="s">
        <v>20</v>
      </c>
      <c r="E689" s="243" t="s">
        <v>247</v>
      </c>
      <c r="F689" s="244" t="s">
        <v>12</v>
      </c>
      <c r="G689" s="245" t="s">
        <v>452</v>
      </c>
      <c r="H689" s="2"/>
      <c r="I689" s="486">
        <f>SUM(I690+I692)</f>
        <v>4833767</v>
      </c>
    </row>
    <row r="690" spans="1:9" ht="47.25" x14ac:dyDescent="0.25">
      <c r="A690" s="61" t="s">
        <v>94</v>
      </c>
      <c r="B690" s="400" t="s">
        <v>59</v>
      </c>
      <c r="C690" s="2" t="s">
        <v>35</v>
      </c>
      <c r="D690" s="2" t="s">
        <v>20</v>
      </c>
      <c r="E690" s="243" t="s">
        <v>247</v>
      </c>
      <c r="F690" s="244" t="s">
        <v>547</v>
      </c>
      <c r="G690" s="245" t="s">
        <v>548</v>
      </c>
      <c r="H690" s="2"/>
      <c r="I690" s="486">
        <f>SUM(I691)</f>
        <v>52872</v>
      </c>
    </row>
    <row r="691" spans="1:9" ht="63" x14ac:dyDescent="0.25">
      <c r="A691" s="103" t="s">
        <v>82</v>
      </c>
      <c r="B691" s="400" t="s">
        <v>59</v>
      </c>
      <c r="C691" s="2" t="s">
        <v>35</v>
      </c>
      <c r="D691" s="2" t="s">
        <v>20</v>
      </c>
      <c r="E691" s="243" t="s">
        <v>247</v>
      </c>
      <c r="F691" s="244" t="s">
        <v>547</v>
      </c>
      <c r="G691" s="245" t="s">
        <v>548</v>
      </c>
      <c r="H691" s="2" t="s">
        <v>13</v>
      </c>
      <c r="I691" s="488">
        <v>52872</v>
      </c>
    </row>
    <row r="692" spans="1:9" ht="31.5" x14ac:dyDescent="0.25">
      <c r="A692" s="61" t="s">
        <v>92</v>
      </c>
      <c r="B692" s="400" t="s">
        <v>59</v>
      </c>
      <c r="C692" s="2" t="s">
        <v>35</v>
      </c>
      <c r="D692" s="2" t="s">
        <v>20</v>
      </c>
      <c r="E692" s="243" t="s">
        <v>247</v>
      </c>
      <c r="F692" s="244" t="s">
        <v>547</v>
      </c>
      <c r="G692" s="245" t="s">
        <v>484</v>
      </c>
      <c r="H692" s="2"/>
      <c r="I692" s="486">
        <f>SUM(I693:I695)</f>
        <v>4780895</v>
      </c>
    </row>
    <row r="693" spans="1:9" ht="63" x14ac:dyDescent="0.25">
      <c r="A693" s="103" t="s">
        <v>82</v>
      </c>
      <c r="B693" s="400" t="s">
        <v>59</v>
      </c>
      <c r="C693" s="2" t="s">
        <v>35</v>
      </c>
      <c r="D693" s="2" t="s">
        <v>20</v>
      </c>
      <c r="E693" s="243" t="s">
        <v>247</v>
      </c>
      <c r="F693" s="244" t="s">
        <v>547</v>
      </c>
      <c r="G693" s="245" t="s">
        <v>484</v>
      </c>
      <c r="H693" s="2" t="s">
        <v>13</v>
      </c>
      <c r="I693" s="488">
        <v>4604695</v>
      </c>
    </row>
    <row r="694" spans="1:9" ht="31.5" x14ac:dyDescent="0.25">
      <c r="A694" s="113" t="s">
        <v>633</v>
      </c>
      <c r="B694" s="6" t="s">
        <v>59</v>
      </c>
      <c r="C694" s="2" t="s">
        <v>35</v>
      </c>
      <c r="D694" s="2" t="s">
        <v>20</v>
      </c>
      <c r="E694" s="243" t="s">
        <v>247</v>
      </c>
      <c r="F694" s="244" t="s">
        <v>547</v>
      </c>
      <c r="G694" s="245" t="s">
        <v>484</v>
      </c>
      <c r="H694" s="2" t="s">
        <v>16</v>
      </c>
      <c r="I694" s="488">
        <v>176000</v>
      </c>
    </row>
    <row r="695" spans="1:9" ht="15.75" x14ac:dyDescent="0.25">
      <c r="A695" s="61" t="s">
        <v>18</v>
      </c>
      <c r="B695" s="400" t="s">
        <v>59</v>
      </c>
      <c r="C695" s="2" t="s">
        <v>35</v>
      </c>
      <c r="D695" s="2" t="s">
        <v>20</v>
      </c>
      <c r="E695" s="243" t="s">
        <v>247</v>
      </c>
      <c r="F695" s="244" t="s">
        <v>547</v>
      </c>
      <c r="G695" s="245" t="s">
        <v>484</v>
      </c>
      <c r="H695" s="2" t="s">
        <v>17</v>
      </c>
      <c r="I695" s="488">
        <v>200</v>
      </c>
    </row>
    <row r="696" spans="1:9" ht="47.25" x14ac:dyDescent="0.25">
      <c r="A696" s="104" t="s">
        <v>113</v>
      </c>
      <c r="B696" s="29" t="s">
        <v>59</v>
      </c>
      <c r="C696" s="27" t="s">
        <v>35</v>
      </c>
      <c r="D696" s="27" t="s">
        <v>20</v>
      </c>
      <c r="E696" s="240" t="s">
        <v>454</v>
      </c>
      <c r="F696" s="241" t="s">
        <v>451</v>
      </c>
      <c r="G696" s="242" t="s">
        <v>452</v>
      </c>
      <c r="H696" s="27"/>
      <c r="I696" s="485">
        <f>SUM(I697)</f>
        <v>6000</v>
      </c>
    </row>
    <row r="697" spans="1:9" ht="63" x14ac:dyDescent="0.25">
      <c r="A697" s="105" t="s">
        <v>126</v>
      </c>
      <c r="B697" s="53" t="s">
        <v>59</v>
      </c>
      <c r="C697" s="2" t="s">
        <v>35</v>
      </c>
      <c r="D697" s="2" t="s">
        <v>20</v>
      </c>
      <c r="E697" s="243" t="s">
        <v>198</v>
      </c>
      <c r="F697" s="244" t="s">
        <v>451</v>
      </c>
      <c r="G697" s="245" t="s">
        <v>452</v>
      </c>
      <c r="H697" s="43"/>
      <c r="I697" s="486">
        <f>SUM(I698)</f>
        <v>6000</v>
      </c>
    </row>
    <row r="698" spans="1:9" ht="47.25" x14ac:dyDescent="0.25">
      <c r="A698" s="105" t="s">
        <v>458</v>
      </c>
      <c r="B698" s="53" t="s">
        <v>59</v>
      </c>
      <c r="C698" s="2" t="s">
        <v>35</v>
      </c>
      <c r="D698" s="2" t="s">
        <v>20</v>
      </c>
      <c r="E698" s="243" t="s">
        <v>198</v>
      </c>
      <c r="F698" s="244" t="s">
        <v>10</v>
      </c>
      <c r="G698" s="245" t="s">
        <v>452</v>
      </c>
      <c r="H698" s="43"/>
      <c r="I698" s="486">
        <f>SUM(I699)</f>
        <v>6000</v>
      </c>
    </row>
    <row r="699" spans="1:9" ht="15.75" x14ac:dyDescent="0.25">
      <c r="A699" s="105" t="s">
        <v>115</v>
      </c>
      <c r="B699" s="53" t="s">
        <v>59</v>
      </c>
      <c r="C699" s="2" t="s">
        <v>35</v>
      </c>
      <c r="D699" s="2" t="s">
        <v>20</v>
      </c>
      <c r="E699" s="243" t="s">
        <v>198</v>
      </c>
      <c r="F699" s="244" t="s">
        <v>10</v>
      </c>
      <c r="G699" s="245" t="s">
        <v>457</v>
      </c>
      <c r="H699" s="43"/>
      <c r="I699" s="486">
        <f>SUM(I700)</f>
        <v>6000</v>
      </c>
    </row>
    <row r="700" spans="1:9" ht="31.5" x14ac:dyDescent="0.25">
      <c r="A700" s="113" t="s">
        <v>633</v>
      </c>
      <c r="B700" s="6" t="s">
        <v>59</v>
      </c>
      <c r="C700" s="2" t="s">
        <v>35</v>
      </c>
      <c r="D700" s="2" t="s">
        <v>20</v>
      </c>
      <c r="E700" s="243" t="s">
        <v>198</v>
      </c>
      <c r="F700" s="244" t="s">
        <v>10</v>
      </c>
      <c r="G700" s="245" t="s">
        <v>457</v>
      </c>
      <c r="H700" s="2" t="s">
        <v>16</v>
      </c>
      <c r="I700" s="488">
        <v>6000</v>
      </c>
    </row>
    <row r="701" spans="1:9" ht="15.75" x14ac:dyDescent="0.25">
      <c r="A701" s="116" t="s">
        <v>37</v>
      </c>
      <c r="B701" s="18" t="s">
        <v>59</v>
      </c>
      <c r="C701" s="18">
        <v>10</v>
      </c>
      <c r="D701" s="18"/>
      <c r="E701" s="273"/>
      <c r="F701" s="274"/>
      <c r="G701" s="275"/>
      <c r="H701" s="14"/>
      <c r="I701" s="483">
        <f>SUM(I702)</f>
        <v>1210578</v>
      </c>
    </row>
    <row r="702" spans="1:9" ht="15.75" x14ac:dyDescent="0.25">
      <c r="A702" s="112" t="s">
        <v>41</v>
      </c>
      <c r="B702" s="25" t="s">
        <v>59</v>
      </c>
      <c r="C702" s="25">
        <v>10</v>
      </c>
      <c r="D702" s="21" t="s">
        <v>15</v>
      </c>
      <c r="E702" s="237"/>
      <c r="F702" s="238"/>
      <c r="G702" s="239"/>
      <c r="H702" s="21"/>
      <c r="I702" s="484">
        <f>SUM(I703)</f>
        <v>1210578</v>
      </c>
    </row>
    <row r="703" spans="1:9" ht="31.5" x14ac:dyDescent="0.25">
      <c r="A703" s="101" t="s">
        <v>160</v>
      </c>
      <c r="B703" s="29" t="s">
        <v>59</v>
      </c>
      <c r="C703" s="27" t="s">
        <v>57</v>
      </c>
      <c r="D703" s="27" t="s">
        <v>15</v>
      </c>
      <c r="E703" s="240" t="s">
        <v>241</v>
      </c>
      <c r="F703" s="241" t="s">
        <v>451</v>
      </c>
      <c r="G703" s="242" t="s">
        <v>452</v>
      </c>
      <c r="H703" s="27"/>
      <c r="I703" s="485">
        <f>SUM(I704,I709,I714)</f>
        <v>1210578</v>
      </c>
    </row>
    <row r="704" spans="1:9" ht="48" customHeight="1" x14ac:dyDescent="0.25">
      <c r="A704" s="103" t="s">
        <v>167</v>
      </c>
      <c r="B704" s="400" t="s">
        <v>59</v>
      </c>
      <c r="C704" s="53">
        <v>10</v>
      </c>
      <c r="D704" s="43" t="s">
        <v>15</v>
      </c>
      <c r="E704" s="282" t="s">
        <v>244</v>
      </c>
      <c r="F704" s="283" t="s">
        <v>451</v>
      </c>
      <c r="G704" s="284" t="s">
        <v>452</v>
      </c>
      <c r="H704" s="43"/>
      <c r="I704" s="486">
        <f>SUM(I705)</f>
        <v>509078</v>
      </c>
    </row>
    <row r="705" spans="1:9" ht="31.5" x14ac:dyDescent="0.25">
      <c r="A705" s="103" t="s">
        <v>540</v>
      </c>
      <c r="B705" s="400" t="s">
        <v>59</v>
      </c>
      <c r="C705" s="53">
        <v>10</v>
      </c>
      <c r="D705" s="43" t="s">
        <v>15</v>
      </c>
      <c r="E705" s="282" t="s">
        <v>244</v>
      </c>
      <c r="F705" s="283" t="s">
        <v>10</v>
      </c>
      <c r="G705" s="284" t="s">
        <v>452</v>
      </c>
      <c r="H705" s="43"/>
      <c r="I705" s="486">
        <f>SUM(I706)</f>
        <v>509078</v>
      </c>
    </row>
    <row r="706" spans="1:9" ht="33" customHeight="1" x14ac:dyDescent="0.25">
      <c r="A706" s="103" t="s">
        <v>173</v>
      </c>
      <c r="B706" s="400" t="s">
        <v>59</v>
      </c>
      <c r="C706" s="53">
        <v>10</v>
      </c>
      <c r="D706" s="43" t="s">
        <v>15</v>
      </c>
      <c r="E706" s="282" t="s">
        <v>244</v>
      </c>
      <c r="F706" s="283" t="s">
        <v>550</v>
      </c>
      <c r="G706" s="284" t="s">
        <v>552</v>
      </c>
      <c r="H706" s="43"/>
      <c r="I706" s="486">
        <f>SUM(I707:I708)</f>
        <v>509078</v>
      </c>
    </row>
    <row r="707" spans="1:9" ht="31.5" x14ac:dyDescent="0.25">
      <c r="A707" s="113" t="s">
        <v>633</v>
      </c>
      <c r="B707" s="6" t="s">
        <v>59</v>
      </c>
      <c r="C707" s="53">
        <v>10</v>
      </c>
      <c r="D707" s="43" t="s">
        <v>15</v>
      </c>
      <c r="E707" s="282" t="s">
        <v>244</v>
      </c>
      <c r="F707" s="283" t="s">
        <v>550</v>
      </c>
      <c r="G707" s="284" t="s">
        <v>552</v>
      </c>
      <c r="H707" s="43" t="s">
        <v>16</v>
      </c>
      <c r="I707" s="488">
        <v>2600</v>
      </c>
    </row>
    <row r="708" spans="1:9" ht="15.75" x14ac:dyDescent="0.25">
      <c r="A708" s="61" t="s">
        <v>40</v>
      </c>
      <c r="B708" s="400" t="s">
        <v>59</v>
      </c>
      <c r="C708" s="53">
        <v>10</v>
      </c>
      <c r="D708" s="43" t="s">
        <v>15</v>
      </c>
      <c r="E708" s="282" t="s">
        <v>244</v>
      </c>
      <c r="F708" s="283" t="s">
        <v>550</v>
      </c>
      <c r="G708" s="284" t="s">
        <v>552</v>
      </c>
      <c r="H708" s="43" t="s">
        <v>39</v>
      </c>
      <c r="I708" s="488">
        <v>506478</v>
      </c>
    </row>
    <row r="709" spans="1:9" ht="48.75" customHeight="1" x14ac:dyDescent="0.25">
      <c r="A709" s="61" t="s">
        <v>168</v>
      </c>
      <c r="B709" s="400" t="s">
        <v>59</v>
      </c>
      <c r="C709" s="53">
        <v>10</v>
      </c>
      <c r="D709" s="43" t="s">
        <v>15</v>
      </c>
      <c r="E709" s="282" t="s">
        <v>541</v>
      </c>
      <c r="F709" s="283" t="s">
        <v>451</v>
      </c>
      <c r="G709" s="284" t="s">
        <v>452</v>
      </c>
      <c r="H709" s="43"/>
      <c r="I709" s="486">
        <f>SUM(I710)</f>
        <v>472500</v>
      </c>
    </row>
    <row r="710" spans="1:9" ht="15.75" x14ac:dyDescent="0.25">
      <c r="A710" s="61" t="s">
        <v>542</v>
      </c>
      <c r="B710" s="400" t="s">
        <v>59</v>
      </c>
      <c r="C710" s="53">
        <v>10</v>
      </c>
      <c r="D710" s="43" t="s">
        <v>15</v>
      </c>
      <c r="E710" s="282" t="s">
        <v>245</v>
      </c>
      <c r="F710" s="283" t="s">
        <v>10</v>
      </c>
      <c r="G710" s="284" t="s">
        <v>452</v>
      </c>
      <c r="H710" s="43"/>
      <c r="I710" s="486">
        <f>SUM(I711)</f>
        <v>472500</v>
      </c>
    </row>
    <row r="711" spans="1:9" ht="33.75" customHeight="1" x14ac:dyDescent="0.25">
      <c r="A711" s="103" t="s">
        <v>173</v>
      </c>
      <c r="B711" s="400" t="s">
        <v>59</v>
      </c>
      <c r="C711" s="53">
        <v>10</v>
      </c>
      <c r="D711" s="43" t="s">
        <v>15</v>
      </c>
      <c r="E711" s="282" t="s">
        <v>245</v>
      </c>
      <c r="F711" s="283" t="s">
        <v>550</v>
      </c>
      <c r="G711" s="284" t="s">
        <v>552</v>
      </c>
      <c r="H711" s="43"/>
      <c r="I711" s="486">
        <f>SUM(I712:I713)</f>
        <v>472500</v>
      </c>
    </row>
    <row r="712" spans="1:9" ht="31.5" x14ac:dyDescent="0.25">
      <c r="A712" s="113" t="s">
        <v>633</v>
      </c>
      <c r="B712" s="6" t="s">
        <v>59</v>
      </c>
      <c r="C712" s="53">
        <v>10</v>
      </c>
      <c r="D712" s="43" t="s">
        <v>15</v>
      </c>
      <c r="E712" s="282" t="s">
        <v>245</v>
      </c>
      <c r="F712" s="283" t="s">
        <v>550</v>
      </c>
      <c r="G712" s="284" t="s">
        <v>552</v>
      </c>
      <c r="H712" s="43" t="s">
        <v>16</v>
      </c>
      <c r="I712" s="488">
        <v>2500</v>
      </c>
    </row>
    <row r="713" spans="1:9" ht="15.75" x14ac:dyDescent="0.25">
      <c r="A713" s="61" t="s">
        <v>40</v>
      </c>
      <c r="B713" s="400" t="s">
        <v>59</v>
      </c>
      <c r="C713" s="53">
        <v>10</v>
      </c>
      <c r="D713" s="43" t="s">
        <v>15</v>
      </c>
      <c r="E713" s="282" t="s">
        <v>245</v>
      </c>
      <c r="F713" s="283" t="s">
        <v>550</v>
      </c>
      <c r="G713" s="284" t="s">
        <v>552</v>
      </c>
      <c r="H713" s="43" t="s">
        <v>39</v>
      </c>
      <c r="I713" s="488">
        <v>470000</v>
      </c>
    </row>
    <row r="714" spans="1:9" ht="50.25" customHeight="1" x14ac:dyDescent="0.25">
      <c r="A714" s="61" t="s">
        <v>161</v>
      </c>
      <c r="B714" s="400" t="s">
        <v>59</v>
      </c>
      <c r="C714" s="53">
        <v>10</v>
      </c>
      <c r="D714" s="43" t="s">
        <v>15</v>
      </c>
      <c r="E714" s="282" t="s">
        <v>242</v>
      </c>
      <c r="F714" s="283" t="s">
        <v>451</v>
      </c>
      <c r="G714" s="284" t="s">
        <v>452</v>
      </c>
      <c r="H714" s="43"/>
      <c r="I714" s="486">
        <f>SUM(I715)</f>
        <v>229000</v>
      </c>
    </row>
    <row r="715" spans="1:9" ht="47.25" x14ac:dyDescent="0.25">
      <c r="A715" s="61" t="s">
        <v>530</v>
      </c>
      <c r="B715" s="400" t="s">
        <v>59</v>
      </c>
      <c r="C715" s="53">
        <v>10</v>
      </c>
      <c r="D715" s="43" t="s">
        <v>15</v>
      </c>
      <c r="E715" s="282" t="s">
        <v>242</v>
      </c>
      <c r="F715" s="283" t="s">
        <v>10</v>
      </c>
      <c r="G715" s="284" t="s">
        <v>452</v>
      </c>
      <c r="H715" s="43"/>
      <c r="I715" s="486">
        <f>SUM(I716)</f>
        <v>229000</v>
      </c>
    </row>
    <row r="716" spans="1:9" ht="78.75" x14ac:dyDescent="0.25">
      <c r="A716" s="61" t="s">
        <v>554</v>
      </c>
      <c r="B716" s="400" t="s">
        <v>59</v>
      </c>
      <c r="C716" s="53">
        <v>10</v>
      </c>
      <c r="D716" s="43" t="s">
        <v>15</v>
      </c>
      <c r="E716" s="282" t="s">
        <v>242</v>
      </c>
      <c r="F716" s="283" t="s">
        <v>10</v>
      </c>
      <c r="G716" s="284" t="s">
        <v>553</v>
      </c>
      <c r="H716" s="43"/>
      <c r="I716" s="486">
        <f>SUM(I717:I718)</f>
        <v>229000</v>
      </c>
    </row>
    <row r="717" spans="1:9" ht="31.5" x14ac:dyDescent="0.25">
      <c r="A717" s="113" t="s">
        <v>633</v>
      </c>
      <c r="B717" s="6" t="s">
        <v>59</v>
      </c>
      <c r="C717" s="53">
        <v>10</v>
      </c>
      <c r="D717" s="43" t="s">
        <v>15</v>
      </c>
      <c r="E717" s="282" t="s">
        <v>242</v>
      </c>
      <c r="F717" s="283" t="s">
        <v>10</v>
      </c>
      <c r="G717" s="284" t="s">
        <v>553</v>
      </c>
      <c r="H717" s="43" t="s">
        <v>16</v>
      </c>
      <c r="I717" s="488">
        <v>1099</v>
      </c>
    </row>
    <row r="718" spans="1:9" ht="15.75" x14ac:dyDescent="0.25">
      <c r="A718" s="61" t="s">
        <v>40</v>
      </c>
      <c r="B718" s="400" t="s">
        <v>59</v>
      </c>
      <c r="C718" s="53">
        <v>10</v>
      </c>
      <c r="D718" s="43" t="s">
        <v>15</v>
      </c>
      <c r="E718" s="282" t="s">
        <v>242</v>
      </c>
      <c r="F718" s="283" t="s">
        <v>10</v>
      </c>
      <c r="G718" s="284" t="s">
        <v>553</v>
      </c>
      <c r="H718" s="43" t="s">
        <v>39</v>
      </c>
      <c r="I718" s="488">
        <v>227901</v>
      </c>
    </row>
    <row r="719" spans="1:9" ht="15.75" x14ac:dyDescent="0.25">
      <c r="A719" s="116" t="s">
        <v>43</v>
      </c>
      <c r="B719" s="18" t="s">
        <v>59</v>
      </c>
      <c r="C719" s="18">
        <v>11</v>
      </c>
      <c r="D719" s="18"/>
      <c r="E719" s="273"/>
      <c r="F719" s="274"/>
      <c r="G719" s="275"/>
      <c r="H719" s="14"/>
      <c r="I719" s="483">
        <f t="shared" ref="I719:I724" si="2">SUM(I720)</f>
        <v>150000</v>
      </c>
    </row>
    <row r="720" spans="1:9" ht="15.75" x14ac:dyDescent="0.25">
      <c r="A720" s="112" t="s">
        <v>44</v>
      </c>
      <c r="B720" s="25" t="s">
        <v>59</v>
      </c>
      <c r="C720" s="25">
        <v>11</v>
      </c>
      <c r="D720" s="21" t="s">
        <v>12</v>
      </c>
      <c r="E720" s="237"/>
      <c r="F720" s="238"/>
      <c r="G720" s="239"/>
      <c r="H720" s="21"/>
      <c r="I720" s="484">
        <f t="shared" si="2"/>
        <v>150000</v>
      </c>
    </row>
    <row r="721" spans="1:9" ht="63" x14ac:dyDescent="0.25">
      <c r="A721" s="110" t="s">
        <v>162</v>
      </c>
      <c r="B721" s="29" t="s">
        <v>59</v>
      </c>
      <c r="C721" s="27" t="s">
        <v>45</v>
      </c>
      <c r="D721" s="27" t="s">
        <v>12</v>
      </c>
      <c r="E721" s="240" t="s">
        <v>532</v>
      </c>
      <c r="F721" s="241" t="s">
        <v>451</v>
      </c>
      <c r="G721" s="242" t="s">
        <v>452</v>
      </c>
      <c r="H721" s="27"/>
      <c r="I721" s="485">
        <f t="shared" si="2"/>
        <v>150000</v>
      </c>
    </row>
    <row r="722" spans="1:9" ht="94.5" x14ac:dyDescent="0.25">
      <c r="A722" s="111" t="s">
        <v>178</v>
      </c>
      <c r="B722" s="53" t="s">
        <v>59</v>
      </c>
      <c r="C722" s="2" t="s">
        <v>45</v>
      </c>
      <c r="D722" s="2" t="s">
        <v>12</v>
      </c>
      <c r="E722" s="243" t="s">
        <v>248</v>
      </c>
      <c r="F722" s="244" t="s">
        <v>451</v>
      </c>
      <c r="G722" s="245" t="s">
        <v>452</v>
      </c>
      <c r="H722" s="2"/>
      <c r="I722" s="486">
        <f t="shared" si="2"/>
        <v>150000</v>
      </c>
    </row>
    <row r="723" spans="1:9" ht="31.5" x14ac:dyDescent="0.25">
      <c r="A723" s="111" t="s">
        <v>565</v>
      </c>
      <c r="B723" s="53" t="s">
        <v>59</v>
      </c>
      <c r="C723" s="2" t="s">
        <v>45</v>
      </c>
      <c r="D723" s="2" t="s">
        <v>12</v>
      </c>
      <c r="E723" s="243" t="s">
        <v>248</v>
      </c>
      <c r="F723" s="244" t="s">
        <v>10</v>
      </c>
      <c r="G723" s="245" t="s">
        <v>452</v>
      </c>
      <c r="H723" s="2"/>
      <c r="I723" s="486">
        <f t="shared" si="2"/>
        <v>150000</v>
      </c>
    </row>
    <row r="724" spans="1:9" ht="47.25" x14ac:dyDescent="0.25">
      <c r="A724" s="61" t="s">
        <v>179</v>
      </c>
      <c r="B724" s="400" t="s">
        <v>59</v>
      </c>
      <c r="C724" s="2" t="s">
        <v>45</v>
      </c>
      <c r="D724" s="2" t="s">
        <v>12</v>
      </c>
      <c r="E724" s="243" t="s">
        <v>248</v>
      </c>
      <c r="F724" s="244" t="s">
        <v>10</v>
      </c>
      <c r="G724" s="245" t="s">
        <v>566</v>
      </c>
      <c r="H724" s="2"/>
      <c r="I724" s="486">
        <f t="shared" si="2"/>
        <v>150000</v>
      </c>
    </row>
    <row r="725" spans="1:9" ht="31.5" x14ac:dyDescent="0.25">
      <c r="A725" s="113" t="s">
        <v>633</v>
      </c>
      <c r="B725" s="6" t="s">
        <v>59</v>
      </c>
      <c r="C725" s="2" t="s">
        <v>45</v>
      </c>
      <c r="D725" s="2" t="s">
        <v>12</v>
      </c>
      <c r="E725" s="243" t="s">
        <v>248</v>
      </c>
      <c r="F725" s="244" t="s">
        <v>10</v>
      </c>
      <c r="G725" s="245" t="s">
        <v>566</v>
      </c>
      <c r="H725" s="2" t="s">
        <v>16</v>
      </c>
      <c r="I725" s="488">
        <v>150000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4"/>
  <sheetViews>
    <sheetView zoomScaleNormal="100" workbookViewId="0">
      <selection activeCell="A190" sqref="A190:XFD190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33" customWidth="1"/>
    <col min="7" max="7" width="9" customWidth="1"/>
    <col min="8" max="8" width="5.5703125" customWidth="1"/>
  </cols>
  <sheetData>
    <row r="1" spans="1:8" x14ac:dyDescent="0.25">
      <c r="B1" s="595" t="s">
        <v>699</v>
      </c>
      <c r="C1" s="595"/>
      <c r="D1" s="595"/>
      <c r="E1" s="595"/>
      <c r="F1" s="595"/>
    </row>
    <row r="2" spans="1:8" x14ac:dyDescent="0.25">
      <c r="B2" s="595" t="s">
        <v>101</v>
      </c>
      <c r="C2" s="595"/>
      <c r="D2" s="595"/>
      <c r="E2" s="595"/>
      <c r="F2" s="595"/>
    </row>
    <row r="3" spans="1:8" x14ac:dyDescent="0.25">
      <c r="B3" s="595" t="s">
        <v>102</v>
      </c>
      <c r="C3" s="595"/>
      <c r="D3" s="595"/>
      <c r="E3" s="595"/>
      <c r="F3" s="595"/>
    </row>
    <row r="4" spans="1:8" x14ac:dyDescent="0.25">
      <c r="B4" s="430" t="s">
        <v>103</v>
      </c>
      <c r="C4" s="430"/>
      <c r="D4" s="430"/>
      <c r="E4" s="430"/>
      <c r="F4" s="536"/>
      <c r="G4" s="131"/>
      <c r="H4" s="131"/>
    </row>
    <row r="5" spans="1:8" x14ac:dyDescent="0.25">
      <c r="B5" s="430" t="s">
        <v>846</v>
      </c>
      <c r="C5" s="430"/>
      <c r="D5" s="430"/>
      <c r="E5" s="430"/>
      <c r="F5" s="536"/>
      <c r="G5" s="131"/>
      <c r="H5" s="131"/>
    </row>
    <row r="6" spans="1:8" x14ac:dyDescent="0.25">
      <c r="B6" s="428" t="s">
        <v>847</v>
      </c>
      <c r="C6" s="428"/>
      <c r="D6" s="428"/>
      <c r="E6" s="428"/>
      <c r="F6" s="537"/>
    </row>
    <row r="7" spans="1:8" x14ac:dyDescent="0.25">
      <c r="B7" s="4" t="s">
        <v>869</v>
      </c>
      <c r="C7" s="4"/>
      <c r="D7" s="4"/>
      <c r="E7" s="4"/>
      <c r="F7" s="538"/>
    </row>
    <row r="8" spans="1:8" x14ac:dyDescent="0.25">
      <c r="B8" s="4" t="s">
        <v>962</v>
      </c>
      <c r="C8" s="4"/>
      <c r="D8" s="4"/>
      <c r="E8" s="4"/>
      <c r="F8" s="538"/>
    </row>
    <row r="9" spans="1:8" ht="18.75" customHeight="1" x14ac:dyDescent="0.25">
      <c r="A9" s="584" t="s">
        <v>263</v>
      </c>
      <c r="B9" s="584"/>
      <c r="C9" s="584"/>
      <c r="D9" s="584"/>
      <c r="E9" s="584"/>
      <c r="F9" s="584"/>
    </row>
    <row r="10" spans="1:8" ht="18.75" customHeight="1" x14ac:dyDescent="0.25">
      <c r="A10" s="584" t="s">
        <v>264</v>
      </c>
      <c r="B10" s="584"/>
      <c r="C10" s="584"/>
      <c r="D10" s="584"/>
      <c r="E10" s="584"/>
      <c r="F10" s="584"/>
    </row>
    <row r="11" spans="1:8" ht="18.75" customHeight="1" x14ac:dyDescent="0.25">
      <c r="A11" s="584" t="s">
        <v>265</v>
      </c>
      <c r="B11" s="584"/>
      <c r="C11" s="584"/>
      <c r="D11" s="584"/>
      <c r="E11" s="584"/>
      <c r="F11" s="584"/>
    </row>
    <row r="12" spans="1:8" ht="18.75" customHeight="1" x14ac:dyDescent="0.25">
      <c r="A12" s="584" t="s">
        <v>848</v>
      </c>
      <c r="B12" s="584"/>
      <c r="C12" s="584"/>
      <c r="D12" s="584"/>
      <c r="E12" s="584"/>
      <c r="F12" s="584"/>
    </row>
    <row r="13" spans="1:8" ht="15.75" x14ac:dyDescent="0.25">
      <c r="B13" s="419"/>
      <c r="C13" s="419"/>
      <c r="D13" s="419"/>
      <c r="E13" s="419"/>
      <c r="F13" s="547" t="s">
        <v>596</v>
      </c>
    </row>
    <row r="14" spans="1:8" ht="45.75" customHeight="1" x14ac:dyDescent="0.25">
      <c r="A14" s="49" t="s">
        <v>0</v>
      </c>
      <c r="B14" s="592" t="s">
        <v>3</v>
      </c>
      <c r="C14" s="593"/>
      <c r="D14" s="594"/>
      <c r="E14" s="49" t="s">
        <v>4</v>
      </c>
      <c r="F14" s="435" t="s">
        <v>266</v>
      </c>
    </row>
    <row r="15" spans="1:8" ht="15.75" x14ac:dyDescent="0.25">
      <c r="A15" s="520" t="s">
        <v>874</v>
      </c>
      <c r="B15" s="510"/>
      <c r="C15" s="521"/>
      <c r="D15" s="522"/>
      <c r="E15" s="514"/>
      <c r="F15" s="501">
        <f>SUM(F16+F415)</f>
        <v>378545510</v>
      </c>
    </row>
    <row r="16" spans="1:8" ht="21.75" customHeight="1" x14ac:dyDescent="0.25">
      <c r="A16" s="532" t="s">
        <v>856</v>
      </c>
      <c r="B16" s="523"/>
      <c r="C16" s="524"/>
      <c r="D16" s="525"/>
      <c r="E16" s="526"/>
      <c r="F16" s="539">
        <f>SUM(F17+F72+F112+F214+F224+F244+F275+F293+F298+F307+F340+F353+F372+F385+F398+F410+F229)</f>
        <v>350462853</v>
      </c>
    </row>
    <row r="17" spans="1:6" ht="33.75" customHeight="1" x14ac:dyDescent="0.25">
      <c r="A17" s="139" t="s">
        <v>259</v>
      </c>
      <c r="B17" s="141" t="s">
        <v>241</v>
      </c>
      <c r="C17" s="267" t="s">
        <v>451</v>
      </c>
      <c r="D17" s="142" t="s">
        <v>452</v>
      </c>
      <c r="E17" s="140"/>
      <c r="F17" s="534">
        <f>SUM(F18+F33+F51+F60)</f>
        <v>35318202</v>
      </c>
    </row>
    <row r="18" spans="1:6" ht="36" customHeight="1" x14ac:dyDescent="0.25">
      <c r="A18" s="138" t="s">
        <v>167</v>
      </c>
      <c r="B18" s="144" t="s">
        <v>244</v>
      </c>
      <c r="C18" s="347" t="s">
        <v>451</v>
      </c>
      <c r="D18" s="145" t="s">
        <v>452</v>
      </c>
      <c r="E18" s="143"/>
      <c r="F18" s="540">
        <f>SUM(F19)</f>
        <v>11181740</v>
      </c>
    </row>
    <row r="19" spans="1:6" ht="16.5" customHeight="1" x14ac:dyDescent="0.25">
      <c r="A19" s="337" t="s">
        <v>540</v>
      </c>
      <c r="B19" s="338" t="s">
        <v>244</v>
      </c>
      <c r="C19" s="339" t="s">
        <v>10</v>
      </c>
      <c r="D19" s="340" t="s">
        <v>452</v>
      </c>
      <c r="E19" s="341"/>
      <c r="F19" s="489">
        <f>SUM(F20+F25+F29+F31+F23)</f>
        <v>11181740</v>
      </c>
    </row>
    <row r="20" spans="1:6" ht="35.25" customHeight="1" x14ac:dyDescent="0.25">
      <c r="A20" s="26" t="s">
        <v>173</v>
      </c>
      <c r="B20" s="120" t="s">
        <v>244</v>
      </c>
      <c r="C20" s="229" t="s">
        <v>550</v>
      </c>
      <c r="D20" s="118" t="s">
        <v>552</v>
      </c>
      <c r="E20" s="146"/>
      <c r="F20" s="485">
        <f>SUM(F21:F22)</f>
        <v>509078</v>
      </c>
    </row>
    <row r="21" spans="1:6" ht="33" customHeight="1" x14ac:dyDescent="0.25">
      <c r="A21" s="54" t="s">
        <v>633</v>
      </c>
      <c r="B21" s="129" t="s">
        <v>244</v>
      </c>
      <c r="C21" s="230" t="s">
        <v>550</v>
      </c>
      <c r="D21" s="126" t="s">
        <v>552</v>
      </c>
      <c r="E21" s="133" t="s">
        <v>16</v>
      </c>
      <c r="F21" s="488">
        <f>SUM(прил7!H531)</f>
        <v>2600</v>
      </c>
    </row>
    <row r="22" spans="1:6" ht="16.5" customHeight="1" x14ac:dyDescent="0.25">
      <c r="A22" s="54" t="s">
        <v>40</v>
      </c>
      <c r="B22" s="129" t="s">
        <v>244</v>
      </c>
      <c r="C22" s="230" t="s">
        <v>550</v>
      </c>
      <c r="D22" s="126" t="s">
        <v>552</v>
      </c>
      <c r="E22" s="133" t="s">
        <v>39</v>
      </c>
      <c r="F22" s="488">
        <f>SUM(прил7!H532)</f>
        <v>506478</v>
      </c>
    </row>
    <row r="23" spans="1:6" ht="33.75" customHeight="1" x14ac:dyDescent="0.25">
      <c r="A23" s="26" t="s">
        <v>781</v>
      </c>
      <c r="B23" s="120" t="s">
        <v>244</v>
      </c>
      <c r="C23" s="229" t="s">
        <v>550</v>
      </c>
      <c r="D23" s="118" t="s">
        <v>780</v>
      </c>
      <c r="E23" s="146"/>
      <c r="F23" s="485">
        <f>SUM(F24)</f>
        <v>483912</v>
      </c>
    </row>
    <row r="24" spans="1:6" ht="34.5" customHeight="1" x14ac:dyDescent="0.25">
      <c r="A24" s="90" t="s">
        <v>633</v>
      </c>
      <c r="B24" s="129" t="s">
        <v>244</v>
      </c>
      <c r="C24" s="230" t="s">
        <v>550</v>
      </c>
      <c r="D24" s="126" t="s">
        <v>780</v>
      </c>
      <c r="E24" s="133" t="s">
        <v>16</v>
      </c>
      <c r="F24" s="488">
        <f>SUM(прил7!H454)</f>
        <v>483912</v>
      </c>
    </row>
    <row r="25" spans="1:6" ht="32.25" customHeight="1" x14ac:dyDescent="0.25">
      <c r="A25" s="26" t="s">
        <v>92</v>
      </c>
      <c r="B25" s="361" t="s">
        <v>244</v>
      </c>
      <c r="C25" s="362" t="s">
        <v>10</v>
      </c>
      <c r="D25" s="118" t="s">
        <v>484</v>
      </c>
      <c r="E25" s="146"/>
      <c r="F25" s="485">
        <f>SUM(F26:F28)</f>
        <v>9732750</v>
      </c>
    </row>
    <row r="26" spans="1:6" ht="50.25" customHeight="1" x14ac:dyDescent="0.25">
      <c r="A26" s="54" t="s">
        <v>82</v>
      </c>
      <c r="B26" s="363" t="s">
        <v>244</v>
      </c>
      <c r="C26" s="364" t="s">
        <v>10</v>
      </c>
      <c r="D26" s="126" t="s">
        <v>484</v>
      </c>
      <c r="E26" s="133" t="s">
        <v>13</v>
      </c>
      <c r="F26" s="488">
        <f>SUM(прил7!H456)</f>
        <v>8976928</v>
      </c>
    </row>
    <row r="27" spans="1:6" ht="30.75" customHeight="1" x14ac:dyDescent="0.25">
      <c r="A27" s="54" t="s">
        <v>633</v>
      </c>
      <c r="B27" s="363" t="s">
        <v>244</v>
      </c>
      <c r="C27" s="364" t="s">
        <v>10</v>
      </c>
      <c r="D27" s="126" t="s">
        <v>484</v>
      </c>
      <c r="E27" s="133" t="s">
        <v>16</v>
      </c>
      <c r="F27" s="488">
        <f>SUM(прил7!H457)</f>
        <v>742667</v>
      </c>
    </row>
    <row r="28" spans="1:6" ht="16.5" customHeight="1" x14ac:dyDescent="0.25">
      <c r="A28" s="54" t="s">
        <v>18</v>
      </c>
      <c r="B28" s="363" t="s">
        <v>244</v>
      </c>
      <c r="C28" s="364" t="s">
        <v>10</v>
      </c>
      <c r="D28" s="126" t="s">
        <v>484</v>
      </c>
      <c r="E28" s="133" t="s">
        <v>17</v>
      </c>
      <c r="F28" s="488">
        <f>SUM(прил7!H458)</f>
        <v>13155</v>
      </c>
    </row>
    <row r="29" spans="1:6" ht="19.5" hidden="1" customHeight="1" x14ac:dyDescent="0.25">
      <c r="A29" s="26" t="s">
        <v>108</v>
      </c>
      <c r="B29" s="361" t="s">
        <v>244</v>
      </c>
      <c r="C29" s="362" t="s">
        <v>10</v>
      </c>
      <c r="D29" s="118" t="s">
        <v>474</v>
      </c>
      <c r="E29" s="146"/>
      <c r="F29" s="485">
        <f>SUM(F30)</f>
        <v>0</v>
      </c>
    </row>
    <row r="30" spans="1:6" ht="16.5" hidden="1" customHeight="1" x14ac:dyDescent="0.25">
      <c r="A30" s="54" t="s">
        <v>633</v>
      </c>
      <c r="B30" s="363" t="s">
        <v>244</v>
      </c>
      <c r="C30" s="364" t="s">
        <v>10</v>
      </c>
      <c r="D30" s="126" t="s">
        <v>474</v>
      </c>
      <c r="E30" s="133" t="s">
        <v>16</v>
      </c>
      <c r="F30" s="488">
        <f>SUM(прил7!H460)</f>
        <v>0</v>
      </c>
    </row>
    <row r="31" spans="1:6" ht="32.25" customHeight="1" x14ac:dyDescent="0.25">
      <c r="A31" s="555" t="s">
        <v>909</v>
      </c>
      <c r="B31" s="361" t="s">
        <v>244</v>
      </c>
      <c r="C31" s="362" t="s">
        <v>10</v>
      </c>
      <c r="D31" s="118" t="s">
        <v>906</v>
      </c>
      <c r="E31" s="146"/>
      <c r="F31" s="485">
        <f>SUM(F32)</f>
        <v>456000</v>
      </c>
    </row>
    <row r="32" spans="1:6" ht="31.5" customHeight="1" x14ac:dyDescent="0.25">
      <c r="A32" s="54" t="s">
        <v>633</v>
      </c>
      <c r="B32" s="363" t="s">
        <v>244</v>
      </c>
      <c r="C32" s="364" t="s">
        <v>10</v>
      </c>
      <c r="D32" s="126" t="s">
        <v>906</v>
      </c>
      <c r="E32" s="133" t="s">
        <v>16</v>
      </c>
      <c r="F32" s="488">
        <f>SUM(прил7!H462)</f>
        <v>456000</v>
      </c>
    </row>
    <row r="33" spans="1:6" ht="35.25" customHeight="1" x14ac:dyDescent="0.25">
      <c r="A33" s="147" t="s">
        <v>168</v>
      </c>
      <c r="B33" s="352" t="s">
        <v>541</v>
      </c>
      <c r="C33" s="268" t="s">
        <v>451</v>
      </c>
      <c r="D33" s="149" t="s">
        <v>452</v>
      </c>
      <c r="E33" s="150"/>
      <c r="F33" s="541">
        <f>SUM(F34+F44)</f>
        <v>11408372</v>
      </c>
    </row>
    <row r="34" spans="1:6" ht="18" customHeight="1" x14ac:dyDescent="0.25">
      <c r="A34" s="342" t="s">
        <v>542</v>
      </c>
      <c r="B34" s="343" t="s">
        <v>245</v>
      </c>
      <c r="C34" s="344" t="s">
        <v>10</v>
      </c>
      <c r="D34" s="345" t="s">
        <v>452</v>
      </c>
      <c r="E34" s="346"/>
      <c r="F34" s="486">
        <f>SUM(F35+F38+F42)</f>
        <v>10557236</v>
      </c>
    </row>
    <row r="35" spans="1:6" ht="35.25" customHeight="1" x14ac:dyDescent="0.25">
      <c r="A35" s="26" t="s">
        <v>173</v>
      </c>
      <c r="B35" s="120" t="s">
        <v>245</v>
      </c>
      <c r="C35" s="229" t="s">
        <v>550</v>
      </c>
      <c r="D35" s="118" t="s">
        <v>552</v>
      </c>
      <c r="E35" s="146"/>
      <c r="F35" s="485">
        <f>SUM(F36:F37)</f>
        <v>472500</v>
      </c>
    </row>
    <row r="36" spans="1:6" ht="31.5" customHeight="1" x14ac:dyDescent="0.25">
      <c r="A36" s="54" t="s">
        <v>633</v>
      </c>
      <c r="B36" s="129" t="s">
        <v>245</v>
      </c>
      <c r="C36" s="230" t="s">
        <v>550</v>
      </c>
      <c r="D36" s="126" t="s">
        <v>552</v>
      </c>
      <c r="E36" s="133" t="s">
        <v>16</v>
      </c>
      <c r="F36" s="488">
        <f>SUM(прил7!H536)</f>
        <v>2500</v>
      </c>
    </row>
    <row r="37" spans="1:6" ht="16.5" customHeight="1" x14ac:dyDescent="0.25">
      <c r="A37" s="54" t="s">
        <v>40</v>
      </c>
      <c r="B37" s="129" t="s">
        <v>245</v>
      </c>
      <c r="C37" s="230" t="s">
        <v>550</v>
      </c>
      <c r="D37" s="126" t="s">
        <v>552</v>
      </c>
      <c r="E37" s="133" t="s">
        <v>39</v>
      </c>
      <c r="F37" s="488">
        <f>SUM(прил7!H537)</f>
        <v>470000</v>
      </c>
    </row>
    <row r="38" spans="1:6" ht="33" customHeight="1" x14ac:dyDescent="0.25">
      <c r="A38" s="26" t="s">
        <v>92</v>
      </c>
      <c r="B38" s="361" t="s">
        <v>245</v>
      </c>
      <c r="C38" s="362" t="s">
        <v>10</v>
      </c>
      <c r="D38" s="118" t="s">
        <v>484</v>
      </c>
      <c r="E38" s="146"/>
      <c r="F38" s="485">
        <f>SUM(F39:F41)</f>
        <v>9864736</v>
      </c>
    </row>
    <row r="39" spans="1:6" ht="47.25" customHeight="1" x14ac:dyDescent="0.25">
      <c r="A39" s="54" t="s">
        <v>82</v>
      </c>
      <c r="B39" s="363" t="s">
        <v>245</v>
      </c>
      <c r="C39" s="364" t="s">
        <v>10</v>
      </c>
      <c r="D39" s="126" t="s">
        <v>484</v>
      </c>
      <c r="E39" s="133" t="s">
        <v>13</v>
      </c>
      <c r="F39" s="488">
        <f>SUM(прил7!H466)</f>
        <v>9067457</v>
      </c>
    </row>
    <row r="40" spans="1:6" ht="33" customHeight="1" x14ac:dyDescent="0.25">
      <c r="A40" s="54" t="s">
        <v>633</v>
      </c>
      <c r="B40" s="363" t="s">
        <v>245</v>
      </c>
      <c r="C40" s="364" t="s">
        <v>10</v>
      </c>
      <c r="D40" s="126" t="s">
        <v>484</v>
      </c>
      <c r="E40" s="133" t="s">
        <v>16</v>
      </c>
      <c r="F40" s="488">
        <f>SUM(прил7!H467)</f>
        <v>792432</v>
      </c>
    </row>
    <row r="41" spans="1:6" ht="18" customHeight="1" x14ac:dyDescent="0.25">
      <c r="A41" s="54" t="s">
        <v>18</v>
      </c>
      <c r="B41" s="363" t="s">
        <v>245</v>
      </c>
      <c r="C41" s="364" t="s">
        <v>10</v>
      </c>
      <c r="D41" s="126" t="s">
        <v>484</v>
      </c>
      <c r="E41" s="133" t="s">
        <v>17</v>
      </c>
      <c r="F41" s="488">
        <f>SUM(прил7!H468)</f>
        <v>4847</v>
      </c>
    </row>
    <row r="42" spans="1:6" s="550" customFormat="1" ht="48" customHeight="1" x14ac:dyDescent="0.25">
      <c r="A42" s="555" t="s">
        <v>908</v>
      </c>
      <c r="B42" s="361" t="s">
        <v>244</v>
      </c>
      <c r="C42" s="362" t="s">
        <v>10</v>
      </c>
      <c r="D42" s="118" t="s">
        <v>907</v>
      </c>
      <c r="E42" s="146"/>
      <c r="F42" s="485">
        <f>SUM(F43)</f>
        <v>220000</v>
      </c>
    </row>
    <row r="43" spans="1:6" s="550" customFormat="1" ht="33" customHeight="1" x14ac:dyDescent="0.25">
      <c r="A43" s="54" t="s">
        <v>633</v>
      </c>
      <c r="B43" s="363" t="s">
        <v>244</v>
      </c>
      <c r="C43" s="364" t="s">
        <v>10</v>
      </c>
      <c r="D43" s="126" t="s">
        <v>907</v>
      </c>
      <c r="E43" s="133" t="s">
        <v>16</v>
      </c>
      <c r="F43" s="488">
        <f>SUM(прил7!H470)</f>
        <v>220000</v>
      </c>
    </row>
    <row r="44" spans="1:6" ht="18" customHeight="1" x14ac:dyDescent="0.25">
      <c r="A44" s="342" t="s">
        <v>709</v>
      </c>
      <c r="B44" s="437" t="s">
        <v>245</v>
      </c>
      <c r="C44" s="438" t="s">
        <v>12</v>
      </c>
      <c r="D44" s="345" t="s">
        <v>452</v>
      </c>
      <c r="E44" s="346"/>
      <c r="F44" s="486">
        <f>SUM(F45+F47+F49)</f>
        <v>851136</v>
      </c>
    </row>
    <row r="45" spans="1:6" ht="33.75" customHeight="1" x14ac:dyDescent="0.25">
      <c r="A45" s="26" t="s">
        <v>708</v>
      </c>
      <c r="B45" s="361" t="s">
        <v>245</v>
      </c>
      <c r="C45" s="362" t="s">
        <v>12</v>
      </c>
      <c r="D45" s="118" t="s">
        <v>707</v>
      </c>
      <c r="E45" s="146"/>
      <c r="F45" s="485">
        <f>SUM(F46)</f>
        <v>50000</v>
      </c>
    </row>
    <row r="46" spans="1:6" ht="18" customHeight="1" x14ac:dyDescent="0.25">
      <c r="A46" s="54" t="s">
        <v>21</v>
      </c>
      <c r="B46" s="363" t="s">
        <v>245</v>
      </c>
      <c r="C46" s="364" t="s">
        <v>12</v>
      </c>
      <c r="D46" s="126" t="s">
        <v>707</v>
      </c>
      <c r="E46" s="133" t="s">
        <v>68</v>
      </c>
      <c r="F46" s="488">
        <f>SUM(прил7!H493)</f>
        <v>50000</v>
      </c>
    </row>
    <row r="47" spans="1:6" ht="31.5" customHeight="1" x14ac:dyDescent="0.25">
      <c r="A47" s="26" t="s">
        <v>513</v>
      </c>
      <c r="B47" s="361" t="s">
        <v>245</v>
      </c>
      <c r="C47" s="362" t="s">
        <v>12</v>
      </c>
      <c r="D47" s="118" t="s">
        <v>512</v>
      </c>
      <c r="E47" s="146"/>
      <c r="F47" s="485">
        <f>SUM(F48)</f>
        <v>51136</v>
      </c>
    </row>
    <row r="48" spans="1:6" ht="16.5" customHeight="1" x14ac:dyDescent="0.25">
      <c r="A48" s="54" t="s">
        <v>21</v>
      </c>
      <c r="B48" s="363" t="s">
        <v>245</v>
      </c>
      <c r="C48" s="364" t="s">
        <v>12</v>
      </c>
      <c r="D48" s="126" t="s">
        <v>512</v>
      </c>
      <c r="E48" s="133" t="s">
        <v>68</v>
      </c>
      <c r="F48" s="488">
        <f>SUM(прил7!H114)</f>
        <v>51136</v>
      </c>
    </row>
    <row r="49" spans="1:6" ht="16.5" customHeight="1" x14ac:dyDescent="0.25">
      <c r="A49" s="26" t="s">
        <v>790</v>
      </c>
      <c r="B49" s="361" t="s">
        <v>245</v>
      </c>
      <c r="C49" s="362" t="s">
        <v>12</v>
      </c>
      <c r="D49" s="118" t="s">
        <v>789</v>
      </c>
      <c r="E49" s="146"/>
      <c r="F49" s="485">
        <f>SUM(F50)</f>
        <v>750000</v>
      </c>
    </row>
    <row r="50" spans="1:6" ht="32.25" customHeight="1" x14ac:dyDescent="0.25">
      <c r="A50" s="54" t="s">
        <v>633</v>
      </c>
      <c r="B50" s="363" t="s">
        <v>245</v>
      </c>
      <c r="C50" s="364" t="s">
        <v>12</v>
      </c>
      <c r="D50" s="126" t="s">
        <v>789</v>
      </c>
      <c r="E50" s="133" t="s">
        <v>16</v>
      </c>
      <c r="F50" s="488">
        <f>SUM(прил7!H495)</f>
        <v>750000</v>
      </c>
    </row>
    <row r="51" spans="1:6" s="42" customFormat="1" ht="47.25" x14ac:dyDescent="0.25">
      <c r="A51" s="151" t="s">
        <v>161</v>
      </c>
      <c r="B51" s="354" t="s">
        <v>242</v>
      </c>
      <c r="C51" s="353" t="s">
        <v>451</v>
      </c>
      <c r="D51" s="149" t="s">
        <v>452</v>
      </c>
      <c r="E51" s="152"/>
      <c r="F51" s="541">
        <f>SUM(F53+F56)</f>
        <v>6760531</v>
      </c>
    </row>
    <row r="52" spans="1:6" s="42" customFormat="1" ht="47.25" x14ac:dyDescent="0.25">
      <c r="A52" s="348" t="s">
        <v>530</v>
      </c>
      <c r="B52" s="349" t="s">
        <v>242</v>
      </c>
      <c r="C52" s="350" t="s">
        <v>10</v>
      </c>
      <c r="D52" s="355" t="s">
        <v>452</v>
      </c>
      <c r="E52" s="351"/>
      <c r="F52" s="486">
        <f>SUM(F53+F56)</f>
        <v>6760531</v>
      </c>
    </row>
    <row r="53" spans="1:6" s="42" customFormat="1" ht="63.75" customHeight="1" x14ac:dyDescent="0.25">
      <c r="A53" s="75" t="s">
        <v>104</v>
      </c>
      <c r="B53" s="356" t="s">
        <v>242</v>
      </c>
      <c r="C53" s="357" t="s">
        <v>10</v>
      </c>
      <c r="D53" s="358" t="s">
        <v>553</v>
      </c>
      <c r="E53" s="29"/>
      <c r="F53" s="485">
        <f>SUM(F54:F55)</f>
        <v>229000</v>
      </c>
    </row>
    <row r="54" spans="1:6" s="42" customFormat="1" ht="29.25" customHeight="1" x14ac:dyDescent="0.25">
      <c r="A54" s="134" t="s">
        <v>633</v>
      </c>
      <c r="B54" s="359" t="s">
        <v>242</v>
      </c>
      <c r="C54" s="360" t="s">
        <v>10</v>
      </c>
      <c r="D54" s="126" t="s">
        <v>553</v>
      </c>
      <c r="E54" s="53">
        <v>200</v>
      </c>
      <c r="F54" s="488">
        <f>SUM(прил7!H541)</f>
        <v>1099</v>
      </c>
    </row>
    <row r="55" spans="1:6" s="42" customFormat="1" ht="17.25" customHeight="1" x14ac:dyDescent="0.25">
      <c r="A55" s="134" t="s">
        <v>40</v>
      </c>
      <c r="B55" s="359" t="s">
        <v>242</v>
      </c>
      <c r="C55" s="360" t="s">
        <v>10</v>
      </c>
      <c r="D55" s="126" t="s">
        <v>553</v>
      </c>
      <c r="E55" s="53">
        <v>300</v>
      </c>
      <c r="F55" s="488">
        <f>SUM(прил7!H542)</f>
        <v>227901</v>
      </c>
    </row>
    <row r="56" spans="1:6" s="42" customFormat="1" ht="31.5" x14ac:dyDescent="0.25">
      <c r="A56" s="156" t="s">
        <v>92</v>
      </c>
      <c r="B56" s="365" t="s">
        <v>242</v>
      </c>
      <c r="C56" s="366" t="s">
        <v>10</v>
      </c>
      <c r="D56" s="157" t="s">
        <v>484</v>
      </c>
      <c r="E56" s="29"/>
      <c r="F56" s="485">
        <f>SUM(F57:F59)</f>
        <v>6531531</v>
      </c>
    </row>
    <row r="57" spans="1:6" s="42" customFormat="1" ht="47.25" x14ac:dyDescent="0.25">
      <c r="A57" s="134" t="s">
        <v>82</v>
      </c>
      <c r="B57" s="367" t="s">
        <v>242</v>
      </c>
      <c r="C57" s="368" t="s">
        <v>10</v>
      </c>
      <c r="D57" s="154" t="s">
        <v>484</v>
      </c>
      <c r="E57" s="53">
        <v>100</v>
      </c>
      <c r="F57" s="488">
        <f>SUM(прил7!H376)</f>
        <v>6054240</v>
      </c>
    </row>
    <row r="58" spans="1:6" s="42" customFormat="1" ht="27.75" customHeight="1" x14ac:dyDescent="0.25">
      <c r="A58" s="134" t="s">
        <v>633</v>
      </c>
      <c r="B58" s="367" t="s">
        <v>242</v>
      </c>
      <c r="C58" s="368" t="s">
        <v>10</v>
      </c>
      <c r="D58" s="153" t="s">
        <v>484</v>
      </c>
      <c r="E58" s="53">
        <v>200</v>
      </c>
      <c r="F58" s="488">
        <f>SUM(прил7!H377)</f>
        <v>470400</v>
      </c>
    </row>
    <row r="59" spans="1:6" s="42" customFormat="1" ht="15.75" customHeight="1" x14ac:dyDescent="0.25">
      <c r="A59" s="134" t="s">
        <v>18</v>
      </c>
      <c r="B59" s="367" t="s">
        <v>242</v>
      </c>
      <c r="C59" s="368" t="s">
        <v>10</v>
      </c>
      <c r="D59" s="154" t="s">
        <v>484</v>
      </c>
      <c r="E59" s="53">
        <v>800</v>
      </c>
      <c r="F59" s="488">
        <f>SUM(прил7!H378)</f>
        <v>6891</v>
      </c>
    </row>
    <row r="60" spans="1:6" s="42" customFormat="1" ht="49.5" customHeight="1" x14ac:dyDescent="0.25">
      <c r="A60" s="158" t="s">
        <v>170</v>
      </c>
      <c r="B60" s="159" t="s">
        <v>247</v>
      </c>
      <c r="C60" s="168" t="s">
        <v>451</v>
      </c>
      <c r="D60" s="155" t="s">
        <v>452</v>
      </c>
      <c r="E60" s="152"/>
      <c r="F60" s="541">
        <f>SUM(F61+F65)</f>
        <v>5967559</v>
      </c>
    </row>
    <row r="61" spans="1:6" s="42" customFormat="1" ht="64.5" customHeight="1" x14ac:dyDescent="0.25">
      <c r="A61" s="369" t="s">
        <v>549</v>
      </c>
      <c r="B61" s="373" t="s">
        <v>247</v>
      </c>
      <c r="C61" s="374" t="s">
        <v>10</v>
      </c>
      <c r="D61" s="372" t="s">
        <v>452</v>
      </c>
      <c r="E61" s="351"/>
      <c r="F61" s="486">
        <f>SUM(F62)</f>
        <v>1133792</v>
      </c>
    </row>
    <row r="62" spans="1:6" s="42" customFormat="1" ht="33" customHeight="1" x14ac:dyDescent="0.25">
      <c r="A62" s="75" t="s">
        <v>81</v>
      </c>
      <c r="B62" s="375" t="s">
        <v>247</v>
      </c>
      <c r="C62" s="376" t="s">
        <v>550</v>
      </c>
      <c r="D62" s="157" t="s">
        <v>456</v>
      </c>
      <c r="E62" s="29"/>
      <c r="F62" s="485">
        <f>SUM(F63:F64)</f>
        <v>1133792</v>
      </c>
    </row>
    <row r="63" spans="1:6" s="42" customFormat="1" ht="49.5" customHeight="1" x14ac:dyDescent="0.25">
      <c r="A63" s="76" t="s">
        <v>82</v>
      </c>
      <c r="B63" s="377" t="s">
        <v>247</v>
      </c>
      <c r="C63" s="378" t="s">
        <v>550</v>
      </c>
      <c r="D63" s="154" t="s">
        <v>456</v>
      </c>
      <c r="E63" s="53">
        <v>100</v>
      </c>
      <c r="F63" s="488">
        <f>SUM(прил7!H499)</f>
        <v>1133792</v>
      </c>
    </row>
    <row r="64" spans="1:6" s="42" customFormat="1" ht="18.75" hidden="1" customHeight="1" x14ac:dyDescent="0.25">
      <c r="A64" s="134" t="s">
        <v>18</v>
      </c>
      <c r="B64" s="377" t="s">
        <v>247</v>
      </c>
      <c r="C64" s="378" t="s">
        <v>550</v>
      </c>
      <c r="D64" s="154" t="s">
        <v>456</v>
      </c>
      <c r="E64" s="53">
        <v>800</v>
      </c>
      <c r="F64" s="488">
        <f>SUM([1]прил7!H484)</f>
        <v>0</v>
      </c>
    </row>
    <row r="65" spans="1:6" s="42" customFormat="1" ht="49.5" customHeight="1" x14ac:dyDescent="0.25">
      <c r="A65" s="369" t="s">
        <v>546</v>
      </c>
      <c r="B65" s="370" t="s">
        <v>247</v>
      </c>
      <c r="C65" s="371" t="s">
        <v>12</v>
      </c>
      <c r="D65" s="372" t="s">
        <v>452</v>
      </c>
      <c r="E65" s="351"/>
      <c r="F65" s="486">
        <f>SUM(F66+F68)</f>
        <v>4833767</v>
      </c>
    </row>
    <row r="66" spans="1:6" s="42" customFormat="1" ht="49.5" customHeight="1" x14ac:dyDescent="0.25">
      <c r="A66" s="75" t="s">
        <v>94</v>
      </c>
      <c r="B66" s="375" t="s">
        <v>247</v>
      </c>
      <c r="C66" s="376" t="s">
        <v>547</v>
      </c>
      <c r="D66" s="157" t="s">
        <v>548</v>
      </c>
      <c r="E66" s="29"/>
      <c r="F66" s="485">
        <f>SUM(F67)</f>
        <v>52872</v>
      </c>
    </row>
    <row r="67" spans="1:6" s="42" customFormat="1" ht="49.5" customHeight="1" x14ac:dyDescent="0.25">
      <c r="A67" s="76" t="s">
        <v>82</v>
      </c>
      <c r="B67" s="377" t="s">
        <v>247</v>
      </c>
      <c r="C67" s="378" t="s">
        <v>547</v>
      </c>
      <c r="D67" s="154" t="s">
        <v>548</v>
      </c>
      <c r="E67" s="53">
        <v>100</v>
      </c>
      <c r="F67" s="488">
        <f>SUM(прил7!H503)</f>
        <v>52872</v>
      </c>
    </row>
    <row r="68" spans="1:6" s="42" customFormat="1" ht="33" customHeight="1" x14ac:dyDescent="0.25">
      <c r="A68" s="75" t="s">
        <v>92</v>
      </c>
      <c r="B68" s="375" t="s">
        <v>247</v>
      </c>
      <c r="C68" s="376" t="s">
        <v>547</v>
      </c>
      <c r="D68" s="157" t="s">
        <v>484</v>
      </c>
      <c r="E68" s="29"/>
      <c r="F68" s="485">
        <f>SUM(F69:F71)</f>
        <v>4780895</v>
      </c>
    </row>
    <row r="69" spans="1:6" s="42" customFormat="1" ht="49.5" customHeight="1" x14ac:dyDescent="0.25">
      <c r="A69" s="76" t="s">
        <v>82</v>
      </c>
      <c r="B69" s="377" t="s">
        <v>247</v>
      </c>
      <c r="C69" s="378" t="s">
        <v>547</v>
      </c>
      <c r="D69" s="154" t="s">
        <v>484</v>
      </c>
      <c r="E69" s="53">
        <v>100</v>
      </c>
      <c r="F69" s="488">
        <f>SUM(прил7!H505)</f>
        <v>4604695</v>
      </c>
    </row>
    <row r="70" spans="1:6" s="42" customFormat="1" ht="30.75" customHeight="1" x14ac:dyDescent="0.25">
      <c r="A70" s="76" t="s">
        <v>633</v>
      </c>
      <c r="B70" s="377" t="s">
        <v>247</v>
      </c>
      <c r="C70" s="378" t="s">
        <v>547</v>
      </c>
      <c r="D70" s="154" t="s">
        <v>484</v>
      </c>
      <c r="E70" s="53">
        <v>200</v>
      </c>
      <c r="F70" s="488">
        <f>SUM(прил7!H506)</f>
        <v>176000</v>
      </c>
    </row>
    <row r="71" spans="1:6" s="42" customFormat="1" ht="18" customHeight="1" x14ac:dyDescent="0.25">
      <c r="A71" s="76" t="s">
        <v>18</v>
      </c>
      <c r="B71" s="377" t="s">
        <v>247</v>
      </c>
      <c r="C71" s="378" t="s">
        <v>547</v>
      </c>
      <c r="D71" s="154" t="s">
        <v>484</v>
      </c>
      <c r="E71" s="53">
        <v>800</v>
      </c>
      <c r="F71" s="488">
        <f>SUM(прил7!H507)</f>
        <v>200</v>
      </c>
    </row>
    <row r="72" spans="1:6" s="42" customFormat="1" ht="34.5" customHeight="1" x14ac:dyDescent="0.25">
      <c r="A72" s="58" t="s">
        <v>120</v>
      </c>
      <c r="B72" s="160" t="s">
        <v>195</v>
      </c>
      <c r="C72" s="269" t="s">
        <v>451</v>
      </c>
      <c r="D72" s="161" t="s">
        <v>452</v>
      </c>
      <c r="E72" s="38"/>
      <c r="F72" s="534">
        <f>SUM(F73+F83+F103)</f>
        <v>13997498</v>
      </c>
    </row>
    <row r="73" spans="1:6" s="42" customFormat="1" ht="48.75" customHeight="1" x14ac:dyDescent="0.25">
      <c r="A73" s="147" t="s">
        <v>132</v>
      </c>
      <c r="B73" s="159" t="s">
        <v>229</v>
      </c>
      <c r="C73" s="168" t="s">
        <v>451</v>
      </c>
      <c r="D73" s="155" t="s">
        <v>452</v>
      </c>
      <c r="E73" s="152"/>
      <c r="F73" s="541">
        <f>SUM(F74)</f>
        <v>2897529</v>
      </c>
    </row>
    <row r="74" spans="1:6" s="42" customFormat="1" ht="48.75" customHeight="1" x14ac:dyDescent="0.25">
      <c r="A74" s="342" t="s">
        <v>475</v>
      </c>
      <c r="B74" s="370" t="s">
        <v>229</v>
      </c>
      <c r="C74" s="371" t="s">
        <v>10</v>
      </c>
      <c r="D74" s="372" t="s">
        <v>452</v>
      </c>
      <c r="E74" s="351"/>
      <c r="F74" s="486">
        <f>SUM(F75+F77+F81)</f>
        <v>2897529</v>
      </c>
    </row>
    <row r="75" spans="1:6" s="42" customFormat="1" ht="33" customHeight="1" x14ac:dyDescent="0.25">
      <c r="A75" s="26" t="s">
        <v>89</v>
      </c>
      <c r="B75" s="127" t="s">
        <v>229</v>
      </c>
      <c r="C75" s="166" t="s">
        <v>10</v>
      </c>
      <c r="D75" s="157" t="s">
        <v>476</v>
      </c>
      <c r="E75" s="29"/>
      <c r="F75" s="485">
        <f>SUM(F76)</f>
        <v>124300</v>
      </c>
    </row>
    <row r="76" spans="1:6" s="42" customFormat="1" ht="32.25" customHeight="1" x14ac:dyDescent="0.25">
      <c r="A76" s="54" t="s">
        <v>90</v>
      </c>
      <c r="B76" s="128" t="s">
        <v>229</v>
      </c>
      <c r="C76" s="163" t="s">
        <v>10</v>
      </c>
      <c r="D76" s="154" t="s">
        <v>476</v>
      </c>
      <c r="E76" s="53">
        <v>600</v>
      </c>
      <c r="F76" s="488">
        <f>SUM(прил7!H119)</f>
        <v>124300</v>
      </c>
    </row>
    <row r="77" spans="1:6" s="42" customFormat="1" ht="33" customHeight="1" x14ac:dyDescent="0.25">
      <c r="A77" s="26" t="s">
        <v>99</v>
      </c>
      <c r="B77" s="127" t="s">
        <v>229</v>
      </c>
      <c r="C77" s="166" t="s">
        <v>10</v>
      </c>
      <c r="D77" s="157" t="s">
        <v>562</v>
      </c>
      <c r="E77" s="29"/>
      <c r="F77" s="485">
        <f>SUM(F78:F80)</f>
        <v>2368000</v>
      </c>
    </row>
    <row r="78" spans="1:6" s="42" customFormat="1" ht="48.75" customHeight="1" x14ac:dyDescent="0.25">
      <c r="A78" s="54" t="s">
        <v>82</v>
      </c>
      <c r="B78" s="128" t="s">
        <v>229</v>
      </c>
      <c r="C78" s="163" t="s">
        <v>10</v>
      </c>
      <c r="D78" s="154" t="s">
        <v>562</v>
      </c>
      <c r="E78" s="53">
        <v>100</v>
      </c>
      <c r="F78" s="488">
        <f>SUM(прил7!H613)</f>
        <v>2208575</v>
      </c>
    </row>
    <row r="79" spans="1:6" s="42" customFormat="1" ht="33" customHeight="1" x14ac:dyDescent="0.25">
      <c r="A79" s="54" t="s">
        <v>633</v>
      </c>
      <c r="B79" s="128" t="s">
        <v>229</v>
      </c>
      <c r="C79" s="163" t="s">
        <v>10</v>
      </c>
      <c r="D79" s="154" t="s">
        <v>562</v>
      </c>
      <c r="E79" s="53">
        <v>200</v>
      </c>
      <c r="F79" s="488">
        <f>SUM(прил7!H614)</f>
        <v>159425</v>
      </c>
    </row>
    <row r="80" spans="1:6" s="42" customFormat="1" ht="18" hidden="1" customHeight="1" x14ac:dyDescent="0.25">
      <c r="A80" s="61" t="s">
        <v>18</v>
      </c>
      <c r="B80" s="128" t="s">
        <v>229</v>
      </c>
      <c r="C80" s="163" t="s">
        <v>10</v>
      </c>
      <c r="D80" s="154" t="s">
        <v>562</v>
      </c>
      <c r="E80" s="53">
        <v>800</v>
      </c>
      <c r="F80" s="488">
        <f>SUM([1]прил7!H600)</f>
        <v>0</v>
      </c>
    </row>
    <row r="81" spans="1:6" s="42" customFormat="1" ht="33.75" customHeight="1" x14ac:dyDescent="0.25">
      <c r="A81" s="75" t="s">
        <v>81</v>
      </c>
      <c r="B81" s="127" t="s">
        <v>229</v>
      </c>
      <c r="C81" s="166" t="s">
        <v>10</v>
      </c>
      <c r="D81" s="157" t="s">
        <v>456</v>
      </c>
      <c r="E81" s="29"/>
      <c r="F81" s="485">
        <f>SUM(F82)</f>
        <v>405229</v>
      </c>
    </row>
    <row r="82" spans="1:6" s="42" customFormat="1" ht="51.75" customHeight="1" x14ac:dyDescent="0.25">
      <c r="A82" s="54" t="s">
        <v>82</v>
      </c>
      <c r="B82" s="128" t="s">
        <v>229</v>
      </c>
      <c r="C82" s="163" t="s">
        <v>10</v>
      </c>
      <c r="D82" s="154" t="s">
        <v>456</v>
      </c>
      <c r="E82" s="53">
        <v>100</v>
      </c>
      <c r="F82" s="488">
        <f>SUM(прил7!H617)</f>
        <v>405229</v>
      </c>
    </row>
    <row r="83" spans="1:6" s="42" customFormat="1" ht="48" customHeight="1" x14ac:dyDescent="0.25">
      <c r="A83" s="147" t="s">
        <v>171</v>
      </c>
      <c r="B83" s="159" t="s">
        <v>197</v>
      </c>
      <c r="C83" s="168" t="s">
        <v>451</v>
      </c>
      <c r="D83" s="155" t="s">
        <v>452</v>
      </c>
      <c r="E83" s="152"/>
      <c r="F83" s="541">
        <f>SUM(F84)</f>
        <v>6444183</v>
      </c>
    </row>
    <row r="84" spans="1:6" s="42" customFormat="1" ht="48" customHeight="1" x14ac:dyDescent="0.25">
      <c r="A84" s="342" t="s">
        <v>551</v>
      </c>
      <c r="B84" s="370" t="s">
        <v>197</v>
      </c>
      <c r="C84" s="371" t="s">
        <v>10</v>
      </c>
      <c r="D84" s="372" t="s">
        <v>452</v>
      </c>
      <c r="E84" s="351"/>
      <c r="F84" s="486">
        <f>SUM(F85+F87+F90+F93+F96+F99+F101)</f>
        <v>6444183</v>
      </c>
    </row>
    <row r="85" spans="1:6" s="42" customFormat="1" ht="16.5" customHeight="1" x14ac:dyDescent="0.25">
      <c r="A85" s="26" t="s">
        <v>660</v>
      </c>
      <c r="B85" s="127" t="s">
        <v>197</v>
      </c>
      <c r="C85" s="166" t="s">
        <v>10</v>
      </c>
      <c r="D85" s="157" t="s">
        <v>555</v>
      </c>
      <c r="E85" s="29"/>
      <c r="F85" s="485">
        <f>SUM(F86)</f>
        <v>1293060</v>
      </c>
    </row>
    <row r="86" spans="1:6" s="42" customFormat="1" ht="16.5" customHeight="1" x14ac:dyDescent="0.25">
      <c r="A86" s="54" t="s">
        <v>40</v>
      </c>
      <c r="B86" s="128" t="s">
        <v>197</v>
      </c>
      <c r="C86" s="163" t="s">
        <v>10</v>
      </c>
      <c r="D86" s="154" t="s">
        <v>555</v>
      </c>
      <c r="E86" s="53" t="s">
        <v>39</v>
      </c>
      <c r="F86" s="488">
        <f>SUM(прил7!H597)</f>
        <v>1293060</v>
      </c>
    </row>
    <row r="87" spans="1:6" s="42" customFormat="1" ht="33" customHeight="1" x14ac:dyDescent="0.25">
      <c r="A87" s="26" t="s">
        <v>95</v>
      </c>
      <c r="B87" s="127" t="s">
        <v>197</v>
      </c>
      <c r="C87" s="166" t="s">
        <v>10</v>
      </c>
      <c r="D87" s="157" t="s">
        <v>556</v>
      </c>
      <c r="E87" s="29"/>
      <c r="F87" s="485">
        <f>SUM(F88:F89)</f>
        <v>41675</v>
      </c>
    </row>
    <row r="88" spans="1:6" s="42" customFormat="1" ht="30.75" customHeight="1" x14ac:dyDescent="0.25">
      <c r="A88" s="54" t="s">
        <v>633</v>
      </c>
      <c r="B88" s="128" t="s">
        <v>197</v>
      </c>
      <c r="C88" s="163" t="s">
        <v>10</v>
      </c>
      <c r="D88" s="154" t="s">
        <v>556</v>
      </c>
      <c r="E88" s="53" t="s">
        <v>16</v>
      </c>
      <c r="F88" s="488">
        <f>SUM(прил7!H547)</f>
        <v>740</v>
      </c>
    </row>
    <row r="89" spans="1:6" s="42" customFormat="1" ht="16.5" customHeight="1" x14ac:dyDescent="0.25">
      <c r="A89" s="54" t="s">
        <v>40</v>
      </c>
      <c r="B89" s="128" t="s">
        <v>197</v>
      </c>
      <c r="C89" s="163" t="s">
        <v>10</v>
      </c>
      <c r="D89" s="154" t="s">
        <v>556</v>
      </c>
      <c r="E89" s="53" t="s">
        <v>39</v>
      </c>
      <c r="F89" s="488">
        <f>SUM(прил7!H548)</f>
        <v>40935</v>
      </c>
    </row>
    <row r="90" spans="1:6" s="42" customFormat="1" ht="31.5" customHeight="1" x14ac:dyDescent="0.25">
      <c r="A90" s="26" t="s">
        <v>96</v>
      </c>
      <c r="B90" s="127" t="s">
        <v>197</v>
      </c>
      <c r="C90" s="166" t="s">
        <v>10</v>
      </c>
      <c r="D90" s="157" t="s">
        <v>557</v>
      </c>
      <c r="E90" s="29"/>
      <c r="F90" s="485">
        <f>SUM(F91:F92)</f>
        <v>246349</v>
      </c>
    </row>
    <row r="91" spans="1:6" s="42" customFormat="1" ht="33" customHeight="1" x14ac:dyDescent="0.25">
      <c r="A91" s="54" t="s">
        <v>633</v>
      </c>
      <c r="B91" s="128" t="s">
        <v>197</v>
      </c>
      <c r="C91" s="163" t="s">
        <v>10</v>
      </c>
      <c r="D91" s="154" t="s">
        <v>557</v>
      </c>
      <c r="E91" s="53" t="s">
        <v>16</v>
      </c>
      <c r="F91" s="488">
        <f>SUM(прил7!H550)</f>
        <v>3650</v>
      </c>
    </row>
    <row r="92" spans="1:6" s="42" customFormat="1" ht="17.25" customHeight="1" x14ac:dyDescent="0.25">
      <c r="A92" s="54" t="s">
        <v>40</v>
      </c>
      <c r="B92" s="128" t="s">
        <v>197</v>
      </c>
      <c r="C92" s="163" t="s">
        <v>10</v>
      </c>
      <c r="D92" s="154" t="s">
        <v>557</v>
      </c>
      <c r="E92" s="53" t="s">
        <v>39</v>
      </c>
      <c r="F92" s="488">
        <f>SUM(прил7!H551)</f>
        <v>242699</v>
      </c>
    </row>
    <row r="93" spans="1:6" s="42" customFormat="1" ht="15.75" customHeight="1" x14ac:dyDescent="0.25">
      <c r="A93" s="26" t="s">
        <v>97</v>
      </c>
      <c r="B93" s="127" t="s">
        <v>197</v>
      </c>
      <c r="C93" s="166" t="s">
        <v>10</v>
      </c>
      <c r="D93" s="157" t="s">
        <v>558</v>
      </c>
      <c r="E93" s="29"/>
      <c r="F93" s="485">
        <f>SUM(F94:F95)</f>
        <v>3522271</v>
      </c>
    </row>
    <row r="94" spans="1:6" s="42" customFormat="1" ht="30.75" customHeight="1" x14ac:dyDescent="0.25">
      <c r="A94" s="54" t="s">
        <v>633</v>
      </c>
      <c r="B94" s="128" t="s">
        <v>197</v>
      </c>
      <c r="C94" s="163" t="s">
        <v>10</v>
      </c>
      <c r="D94" s="154" t="s">
        <v>558</v>
      </c>
      <c r="E94" s="53" t="s">
        <v>16</v>
      </c>
      <c r="F94" s="488">
        <f>SUM(прил7!H553)</f>
        <v>58300</v>
      </c>
    </row>
    <row r="95" spans="1:6" s="42" customFormat="1" ht="17.25" customHeight="1" x14ac:dyDescent="0.25">
      <c r="A95" s="54" t="s">
        <v>40</v>
      </c>
      <c r="B95" s="128" t="s">
        <v>197</v>
      </c>
      <c r="C95" s="163" t="s">
        <v>10</v>
      </c>
      <c r="D95" s="154" t="s">
        <v>558</v>
      </c>
      <c r="E95" s="53" t="s">
        <v>39</v>
      </c>
      <c r="F95" s="488">
        <f>SUM(прил7!H554)</f>
        <v>3463971</v>
      </c>
    </row>
    <row r="96" spans="1:6" s="42" customFormat="1" ht="16.5" customHeight="1" x14ac:dyDescent="0.25">
      <c r="A96" s="26" t="s">
        <v>98</v>
      </c>
      <c r="B96" s="127" t="s">
        <v>197</v>
      </c>
      <c r="C96" s="166" t="s">
        <v>10</v>
      </c>
      <c r="D96" s="157" t="s">
        <v>559</v>
      </c>
      <c r="E96" s="29"/>
      <c r="F96" s="485">
        <f>SUM(F97:F98)</f>
        <v>484142</v>
      </c>
    </row>
    <row r="97" spans="1:6" s="42" customFormat="1" ht="31.5" customHeight="1" x14ac:dyDescent="0.25">
      <c r="A97" s="54" t="s">
        <v>633</v>
      </c>
      <c r="B97" s="128" t="s">
        <v>197</v>
      </c>
      <c r="C97" s="163" t="s">
        <v>10</v>
      </c>
      <c r="D97" s="154" t="s">
        <v>559</v>
      </c>
      <c r="E97" s="53" t="s">
        <v>16</v>
      </c>
      <c r="F97" s="488">
        <f>SUM(прил7!H556)</f>
        <v>7695</v>
      </c>
    </row>
    <row r="98" spans="1:6" s="42" customFormat="1" ht="17.25" customHeight="1" x14ac:dyDescent="0.25">
      <c r="A98" s="54" t="s">
        <v>40</v>
      </c>
      <c r="B98" s="128" t="s">
        <v>197</v>
      </c>
      <c r="C98" s="163" t="s">
        <v>10</v>
      </c>
      <c r="D98" s="154" t="s">
        <v>559</v>
      </c>
      <c r="E98" s="53" t="s">
        <v>39</v>
      </c>
      <c r="F98" s="488">
        <f>SUM(прил7!H557)</f>
        <v>476447</v>
      </c>
    </row>
    <row r="99" spans="1:6" s="42" customFormat="1" ht="17.25" customHeight="1" x14ac:dyDescent="0.25">
      <c r="A99" s="26" t="s">
        <v>172</v>
      </c>
      <c r="B99" s="127" t="s">
        <v>197</v>
      </c>
      <c r="C99" s="166" t="s">
        <v>10</v>
      </c>
      <c r="D99" s="157" t="s">
        <v>764</v>
      </c>
      <c r="E99" s="29"/>
      <c r="F99" s="485">
        <f>SUM(F100)</f>
        <v>854686</v>
      </c>
    </row>
    <row r="100" spans="1:6" s="42" customFormat="1" ht="17.25" customHeight="1" x14ac:dyDescent="0.25">
      <c r="A100" s="54" t="s">
        <v>40</v>
      </c>
      <c r="B100" s="128" t="s">
        <v>197</v>
      </c>
      <c r="C100" s="163" t="s">
        <v>10</v>
      </c>
      <c r="D100" s="154" t="s">
        <v>764</v>
      </c>
      <c r="E100" s="53">
        <v>300</v>
      </c>
      <c r="F100" s="488">
        <f>SUM(прил7!H525)</f>
        <v>854686</v>
      </c>
    </row>
    <row r="101" spans="1:6" s="42" customFormat="1" ht="15.75" customHeight="1" x14ac:dyDescent="0.25">
      <c r="A101" s="26" t="s">
        <v>564</v>
      </c>
      <c r="B101" s="127" t="s">
        <v>197</v>
      </c>
      <c r="C101" s="166" t="s">
        <v>10</v>
      </c>
      <c r="D101" s="157" t="s">
        <v>563</v>
      </c>
      <c r="E101" s="29"/>
      <c r="F101" s="485">
        <f>SUM(F102)</f>
        <v>2000</v>
      </c>
    </row>
    <row r="102" spans="1:6" s="42" customFormat="1" ht="31.5" customHeight="1" x14ac:dyDescent="0.25">
      <c r="A102" s="54" t="s">
        <v>633</v>
      </c>
      <c r="B102" s="128" t="s">
        <v>197</v>
      </c>
      <c r="C102" s="163" t="s">
        <v>10</v>
      </c>
      <c r="D102" s="154" t="s">
        <v>563</v>
      </c>
      <c r="E102" s="53">
        <v>200</v>
      </c>
      <c r="F102" s="488">
        <f>SUM(прил7!H621)</f>
        <v>2000</v>
      </c>
    </row>
    <row r="103" spans="1:6" s="42" customFormat="1" ht="66" customHeight="1" x14ac:dyDescent="0.25">
      <c r="A103" s="147" t="s">
        <v>177</v>
      </c>
      <c r="B103" s="159" t="s">
        <v>228</v>
      </c>
      <c r="C103" s="168" t="s">
        <v>451</v>
      </c>
      <c r="D103" s="155" t="s">
        <v>452</v>
      </c>
      <c r="E103" s="152"/>
      <c r="F103" s="541">
        <f>SUM(F105+F107+F110)</f>
        <v>4655786</v>
      </c>
    </row>
    <row r="104" spans="1:6" s="42" customFormat="1" ht="46.5" customHeight="1" x14ac:dyDescent="0.25">
      <c r="A104" s="342" t="s">
        <v>459</v>
      </c>
      <c r="B104" s="370" t="s">
        <v>228</v>
      </c>
      <c r="C104" s="371" t="s">
        <v>10</v>
      </c>
      <c r="D104" s="372" t="s">
        <v>452</v>
      </c>
      <c r="E104" s="351"/>
      <c r="F104" s="486">
        <f>SUM(F105+F107+F110)</f>
        <v>4655786</v>
      </c>
    </row>
    <row r="105" spans="1:6" s="42" customFormat="1" ht="51" customHeight="1" x14ac:dyDescent="0.25">
      <c r="A105" s="26" t="s">
        <v>83</v>
      </c>
      <c r="B105" s="127" t="s">
        <v>228</v>
      </c>
      <c r="C105" s="166" t="s">
        <v>10</v>
      </c>
      <c r="D105" s="157" t="s">
        <v>460</v>
      </c>
      <c r="E105" s="29"/>
      <c r="F105" s="485">
        <f>SUM(F106)</f>
        <v>888000</v>
      </c>
    </row>
    <row r="106" spans="1:6" s="42" customFormat="1" ht="48" customHeight="1" x14ac:dyDescent="0.25">
      <c r="A106" s="54" t="s">
        <v>82</v>
      </c>
      <c r="B106" s="128" t="s">
        <v>228</v>
      </c>
      <c r="C106" s="163" t="s">
        <v>10</v>
      </c>
      <c r="D106" s="154" t="s">
        <v>460</v>
      </c>
      <c r="E106" s="53">
        <v>100</v>
      </c>
      <c r="F106" s="488">
        <f>SUM(прил7!H41)</f>
        <v>888000</v>
      </c>
    </row>
    <row r="107" spans="1:6" s="42" customFormat="1" ht="32.25" customHeight="1" x14ac:dyDescent="0.25">
      <c r="A107" s="26" t="s">
        <v>432</v>
      </c>
      <c r="B107" s="127" t="s">
        <v>228</v>
      </c>
      <c r="C107" s="166" t="s">
        <v>10</v>
      </c>
      <c r="D107" s="157" t="s">
        <v>560</v>
      </c>
      <c r="E107" s="29"/>
      <c r="F107" s="485">
        <f>SUM(F108:F109)</f>
        <v>3746786</v>
      </c>
    </row>
    <row r="108" spans="1:6" s="42" customFormat="1" ht="17.25" hidden="1" customHeight="1" x14ac:dyDescent="0.25">
      <c r="A108" s="54" t="s">
        <v>633</v>
      </c>
      <c r="B108" s="128" t="s">
        <v>228</v>
      </c>
      <c r="C108" s="163" t="s">
        <v>10</v>
      </c>
      <c r="D108" s="154" t="s">
        <v>560</v>
      </c>
      <c r="E108" s="53">
        <v>200</v>
      </c>
      <c r="F108" s="488">
        <f>SUM([1]прил7!H585)</f>
        <v>0</v>
      </c>
    </row>
    <row r="109" spans="1:6" s="42" customFormat="1" ht="17.25" customHeight="1" x14ac:dyDescent="0.25">
      <c r="A109" s="54" t="s">
        <v>40</v>
      </c>
      <c r="B109" s="128" t="s">
        <v>228</v>
      </c>
      <c r="C109" s="163" t="s">
        <v>10</v>
      </c>
      <c r="D109" s="154" t="s">
        <v>560</v>
      </c>
      <c r="E109" s="53">
        <v>300</v>
      </c>
      <c r="F109" s="488">
        <f>SUM(прил7!H601)</f>
        <v>3746786</v>
      </c>
    </row>
    <row r="110" spans="1:6" s="42" customFormat="1" ht="33.75" customHeight="1" x14ac:dyDescent="0.25">
      <c r="A110" s="26" t="s">
        <v>110</v>
      </c>
      <c r="B110" s="127" t="s">
        <v>228</v>
      </c>
      <c r="C110" s="166" t="s">
        <v>10</v>
      </c>
      <c r="D110" s="157" t="s">
        <v>461</v>
      </c>
      <c r="E110" s="29"/>
      <c r="F110" s="485">
        <f>SUM(F111)</f>
        <v>21000</v>
      </c>
    </row>
    <row r="111" spans="1:6" s="42" customFormat="1" ht="32.25" customHeight="1" x14ac:dyDescent="0.25">
      <c r="A111" s="54" t="s">
        <v>633</v>
      </c>
      <c r="B111" s="128" t="s">
        <v>228</v>
      </c>
      <c r="C111" s="163" t="s">
        <v>10</v>
      </c>
      <c r="D111" s="154" t="s">
        <v>461</v>
      </c>
      <c r="E111" s="53">
        <v>200</v>
      </c>
      <c r="F111" s="488">
        <f>SUM(прил7!H43+прил7!H416+прил7!H625)</f>
        <v>21000</v>
      </c>
    </row>
    <row r="112" spans="1:6" s="42" customFormat="1" ht="31.5" x14ac:dyDescent="0.25">
      <c r="A112" s="135" t="s">
        <v>427</v>
      </c>
      <c r="B112" s="160" t="s">
        <v>515</v>
      </c>
      <c r="C112" s="269" t="s">
        <v>451</v>
      </c>
      <c r="D112" s="161" t="s">
        <v>452</v>
      </c>
      <c r="E112" s="38"/>
      <c r="F112" s="534">
        <f>SUM(F113+F185+F198+F202)</f>
        <v>248146663</v>
      </c>
    </row>
    <row r="113" spans="1:6" s="42" customFormat="1" ht="47.25" x14ac:dyDescent="0.25">
      <c r="A113" s="151" t="s">
        <v>260</v>
      </c>
      <c r="B113" s="159" t="s">
        <v>235</v>
      </c>
      <c r="C113" s="168" t="s">
        <v>451</v>
      </c>
      <c r="D113" s="155" t="s">
        <v>452</v>
      </c>
      <c r="E113" s="152"/>
      <c r="F113" s="541">
        <f>SUM(F114+F134+F137)</f>
        <v>229611118</v>
      </c>
    </row>
    <row r="114" spans="1:6" s="42" customFormat="1" ht="16.5" customHeight="1" x14ac:dyDescent="0.25">
      <c r="A114" s="369" t="s">
        <v>516</v>
      </c>
      <c r="B114" s="370" t="s">
        <v>235</v>
      </c>
      <c r="C114" s="371" t="s">
        <v>10</v>
      </c>
      <c r="D114" s="372" t="s">
        <v>452</v>
      </c>
      <c r="E114" s="351"/>
      <c r="F114" s="486">
        <f>SUM(F115+F118+F123+F125+F128+F130)</f>
        <v>26839329</v>
      </c>
    </row>
    <row r="115" spans="1:6" s="42" customFormat="1" ht="18" customHeight="1" x14ac:dyDescent="0.25">
      <c r="A115" s="75" t="s">
        <v>176</v>
      </c>
      <c r="B115" s="127" t="s">
        <v>235</v>
      </c>
      <c r="C115" s="166" t="s">
        <v>10</v>
      </c>
      <c r="D115" s="157" t="s">
        <v>561</v>
      </c>
      <c r="E115" s="29"/>
      <c r="F115" s="485">
        <f>SUM(F116:F117)</f>
        <v>1411837</v>
      </c>
    </row>
    <row r="116" spans="1:6" s="42" customFormat="1" ht="18" hidden="1" customHeight="1" x14ac:dyDescent="0.25">
      <c r="A116" s="76" t="s">
        <v>633</v>
      </c>
      <c r="B116" s="128" t="s">
        <v>235</v>
      </c>
      <c r="C116" s="163" t="s">
        <v>10</v>
      </c>
      <c r="D116" s="154" t="s">
        <v>561</v>
      </c>
      <c r="E116" s="53">
        <v>200</v>
      </c>
      <c r="F116" s="488">
        <f>SUM([1]прил7!H591)</f>
        <v>0</v>
      </c>
    </row>
    <row r="117" spans="1:6" s="42" customFormat="1" ht="17.25" customHeight="1" x14ac:dyDescent="0.25">
      <c r="A117" s="76" t="s">
        <v>40</v>
      </c>
      <c r="B117" s="128" t="s">
        <v>235</v>
      </c>
      <c r="C117" s="163" t="s">
        <v>10</v>
      </c>
      <c r="D117" s="154" t="s">
        <v>561</v>
      </c>
      <c r="E117" s="53">
        <v>300</v>
      </c>
      <c r="F117" s="488">
        <f>SUM(прил7!H607)</f>
        <v>1411837</v>
      </c>
    </row>
    <row r="118" spans="1:6" s="42" customFormat="1" ht="94.5" x14ac:dyDescent="0.25">
      <c r="A118" s="156" t="s">
        <v>153</v>
      </c>
      <c r="B118" s="127" t="s">
        <v>235</v>
      </c>
      <c r="C118" s="166" t="s">
        <v>10</v>
      </c>
      <c r="D118" s="157" t="s">
        <v>518</v>
      </c>
      <c r="E118" s="29"/>
      <c r="F118" s="485">
        <f>SUM(F119:F120)</f>
        <v>13629293</v>
      </c>
    </row>
    <row r="119" spans="1:6" s="42" customFormat="1" ht="47.25" x14ac:dyDescent="0.25">
      <c r="A119" s="134" t="s">
        <v>82</v>
      </c>
      <c r="B119" s="128" t="s">
        <v>235</v>
      </c>
      <c r="C119" s="163" t="s">
        <v>10</v>
      </c>
      <c r="D119" s="154" t="s">
        <v>518</v>
      </c>
      <c r="E119" s="53">
        <v>100</v>
      </c>
      <c r="F119" s="488">
        <f>SUM(прил7!H303)</f>
        <v>13413337</v>
      </c>
    </row>
    <row r="120" spans="1:6" s="42" customFormat="1" ht="30.75" customHeight="1" x14ac:dyDescent="0.25">
      <c r="A120" s="76" t="s">
        <v>633</v>
      </c>
      <c r="B120" s="128" t="s">
        <v>235</v>
      </c>
      <c r="C120" s="163" t="s">
        <v>10</v>
      </c>
      <c r="D120" s="154" t="s">
        <v>518</v>
      </c>
      <c r="E120" s="53">
        <v>200</v>
      </c>
      <c r="F120" s="488">
        <f>SUM(прил7!H304)</f>
        <v>215956</v>
      </c>
    </row>
    <row r="121" spans="1:6" s="42" customFormat="1" ht="18.75" hidden="1" customHeight="1" x14ac:dyDescent="0.25">
      <c r="A121" s="75" t="s">
        <v>659</v>
      </c>
      <c r="B121" s="127" t="s">
        <v>235</v>
      </c>
      <c r="C121" s="166" t="s">
        <v>10</v>
      </c>
      <c r="D121" s="157" t="s">
        <v>658</v>
      </c>
      <c r="E121" s="29"/>
      <c r="F121" s="542">
        <f>SUM(F122)</f>
        <v>0</v>
      </c>
    </row>
    <row r="122" spans="1:6" s="42" customFormat="1" ht="30.75" hidden="1" customHeight="1" x14ac:dyDescent="0.25">
      <c r="A122" s="76" t="s">
        <v>633</v>
      </c>
      <c r="B122" s="128" t="s">
        <v>235</v>
      </c>
      <c r="C122" s="163" t="s">
        <v>10</v>
      </c>
      <c r="D122" s="154" t="s">
        <v>658</v>
      </c>
      <c r="E122" s="53">
        <v>200</v>
      </c>
      <c r="F122" s="488">
        <f>SUM(прил7!H306)</f>
        <v>0</v>
      </c>
    </row>
    <row r="123" spans="1:6" s="42" customFormat="1" ht="30.75" customHeight="1" x14ac:dyDescent="0.25">
      <c r="A123" s="75" t="s">
        <v>652</v>
      </c>
      <c r="B123" s="127" t="s">
        <v>235</v>
      </c>
      <c r="C123" s="166" t="s">
        <v>10</v>
      </c>
      <c r="D123" s="157" t="s">
        <v>651</v>
      </c>
      <c r="E123" s="29"/>
      <c r="F123" s="485">
        <f>SUM(F124)</f>
        <v>11411</v>
      </c>
    </row>
    <row r="124" spans="1:6" s="42" customFormat="1" ht="16.5" customHeight="1" x14ac:dyDescent="0.25">
      <c r="A124" s="76" t="s">
        <v>40</v>
      </c>
      <c r="B124" s="128" t="s">
        <v>235</v>
      </c>
      <c r="C124" s="163" t="s">
        <v>10</v>
      </c>
      <c r="D124" s="154" t="s">
        <v>651</v>
      </c>
      <c r="E124" s="53">
        <v>300</v>
      </c>
      <c r="F124" s="488">
        <f>SUM(прил7!H562)</f>
        <v>11411</v>
      </c>
    </row>
    <row r="125" spans="1:6" s="42" customFormat="1" ht="66" customHeight="1" x14ac:dyDescent="0.25">
      <c r="A125" s="75" t="s">
        <v>104</v>
      </c>
      <c r="B125" s="127" t="s">
        <v>235</v>
      </c>
      <c r="C125" s="166" t="s">
        <v>10</v>
      </c>
      <c r="D125" s="157" t="s">
        <v>553</v>
      </c>
      <c r="E125" s="29"/>
      <c r="F125" s="485">
        <f>SUM(F126:F127)</f>
        <v>1020000</v>
      </c>
    </row>
    <row r="126" spans="1:6" s="42" customFormat="1" ht="30.75" customHeight="1" x14ac:dyDescent="0.25">
      <c r="A126" s="76" t="s">
        <v>633</v>
      </c>
      <c r="B126" s="128" t="s">
        <v>235</v>
      </c>
      <c r="C126" s="163" t="s">
        <v>10</v>
      </c>
      <c r="D126" s="154" t="s">
        <v>553</v>
      </c>
      <c r="E126" s="53">
        <v>200</v>
      </c>
      <c r="F126" s="488">
        <f>SUM(прил7!H564)</f>
        <v>4787</v>
      </c>
    </row>
    <row r="127" spans="1:6" s="42" customFormat="1" ht="17.25" customHeight="1" x14ac:dyDescent="0.25">
      <c r="A127" s="76" t="s">
        <v>40</v>
      </c>
      <c r="B127" s="128" t="s">
        <v>235</v>
      </c>
      <c r="C127" s="163" t="s">
        <v>10</v>
      </c>
      <c r="D127" s="154" t="s">
        <v>553</v>
      </c>
      <c r="E127" s="53">
        <v>300</v>
      </c>
      <c r="F127" s="488">
        <f>SUM(прил7!H565)</f>
        <v>1015213</v>
      </c>
    </row>
    <row r="128" spans="1:6" s="42" customFormat="1" ht="31.5" customHeight="1" x14ac:dyDescent="0.25">
      <c r="A128" s="75" t="s">
        <v>521</v>
      </c>
      <c r="B128" s="127" t="s">
        <v>235</v>
      </c>
      <c r="C128" s="166" t="s">
        <v>10</v>
      </c>
      <c r="D128" s="157" t="s">
        <v>522</v>
      </c>
      <c r="E128" s="29"/>
      <c r="F128" s="485">
        <f>SUM(F129)</f>
        <v>69734</v>
      </c>
    </row>
    <row r="129" spans="1:6" s="42" customFormat="1" ht="30.75" customHeight="1" x14ac:dyDescent="0.25">
      <c r="A129" s="76" t="s">
        <v>633</v>
      </c>
      <c r="B129" s="128" t="s">
        <v>235</v>
      </c>
      <c r="C129" s="163" t="s">
        <v>10</v>
      </c>
      <c r="D129" s="154" t="s">
        <v>522</v>
      </c>
      <c r="E129" s="53">
        <v>200</v>
      </c>
      <c r="F129" s="488">
        <f>SUM(прил7!H567)</f>
        <v>69734</v>
      </c>
    </row>
    <row r="130" spans="1:6" s="42" customFormat="1" ht="33.75" customHeight="1" x14ac:dyDescent="0.25">
      <c r="A130" s="75" t="s">
        <v>92</v>
      </c>
      <c r="B130" s="127" t="s">
        <v>235</v>
      </c>
      <c r="C130" s="166" t="s">
        <v>10</v>
      </c>
      <c r="D130" s="157" t="s">
        <v>484</v>
      </c>
      <c r="E130" s="29"/>
      <c r="F130" s="485">
        <f>SUM(F131:F133)</f>
        <v>10697054</v>
      </c>
    </row>
    <row r="131" spans="1:6" s="42" customFormat="1" ht="48.75" customHeight="1" x14ac:dyDescent="0.25">
      <c r="A131" s="76" t="s">
        <v>82</v>
      </c>
      <c r="B131" s="128" t="s">
        <v>235</v>
      </c>
      <c r="C131" s="163" t="s">
        <v>10</v>
      </c>
      <c r="D131" s="154" t="s">
        <v>484</v>
      </c>
      <c r="E131" s="53">
        <v>100</v>
      </c>
      <c r="F131" s="488">
        <f>SUM(прил7!H308)</f>
        <v>4554955</v>
      </c>
    </row>
    <row r="132" spans="1:6" s="42" customFormat="1" ht="31.5" customHeight="1" x14ac:dyDescent="0.25">
      <c r="A132" s="76" t="s">
        <v>633</v>
      </c>
      <c r="B132" s="128" t="s">
        <v>235</v>
      </c>
      <c r="C132" s="163" t="s">
        <v>10</v>
      </c>
      <c r="D132" s="154" t="s">
        <v>484</v>
      </c>
      <c r="E132" s="53">
        <v>200</v>
      </c>
      <c r="F132" s="488">
        <f>SUM(прил7!H309)</f>
        <v>6065725</v>
      </c>
    </row>
    <row r="133" spans="1:6" s="42" customFormat="1" ht="17.25" customHeight="1" x14ac:dyDescent="0.25">
      <c r="A133" s="76" t="s">
        <v>18</v>
      </c>
      <c r="B133" s="128" t="s">
        <v>235</v>
      </c>
      <c r="C133" s="163" t="s">
        <v>10</v>
      </c>
      <c r="D133" s="154" t="s">
        <v>484</v>
      </c>
      <c r="E133" s="53">
        <v>800</v>
      </c>
      <c r="F133" s="488">
        <f>SUM(прил7!H310)</f>
        <v>76374</v>
      </c>
    </row>
    <row r="134" spans="1:6" s="42" customFormat="1" ht="33.75" customHeight="1" x14ac:dyDescent="0.25">
      <c r="A134" s="369" t="s">
        <v>886</v>
      </c>
      <c r="B134" s="370" t="s">
        <v>235</v>
      </c>
      <c r="C134" s="371" t="s">
        <v>885</v>
      </c>
      <c r="D134" s="372" t="s">
        <v>452</v>
      </c>
      <c r="E134" s="351"/>
      <c r="F134" s="486">
        <f>SUM(F135)</f>
        <v>19783499</v>
      </c>
    </row>
    <row r="135" spans="1:6" s="42" customFormat="1" ht="48" customHeight="1" x14ac:dyDescent="0.25">
      <c r="A135" s="75" t="s">
        <v>888</v>
      </c>
      <c r="B135" s="127" t="s">
        <v>235</v>
      </c>
      <c r="C135" s="166" t="s">
        <v>885</v>
      </c>
      <c r="D135" s="157" t="s">
        <v>887</v>
      </c>
      <c r="E135" s="29"/>
      <c r="F135" s="485">
        <f>SUM(F136)</f>
        <v>19783499</v>
      </c>
    </row>
    <row r="136" spans="1:6" s="42" customFormat="1" ht="32.25" customHeight="1" x14ac:dyDescent="0.25">
      <c r="A136" s="76" t="s">
        <v>186</v>
      </c>
      <c r="B136" s="128" t="s">
        <v>235</v>
      </c>
      <c r="C136" s="163" t="s">
        <v>885</v>
      </c>
      <c r="D136" s="154" t="s">
        <v>887</v>
      </c>
      <c r="E136" s="53">
        <v>400</v>
      </c>
      <c r="F136" s="488">
        <f>SUM(прил7!H313)</f>
        <v>19783499</v>
      </c>
    </row>
    <row r="137" spans="1:6" s="42" customFormat="1" ht="17.25" customHeight="1" x14ac:dyDescent="0.25">
      <c r="A137" s="369" t="s">
        <v>527</v>
      </c>
      <c r="B137" s="370" t="s">
        <v>235</v>
      </c>
      <c r="C137" s="371" t="s">
        <v>12</v>
      </c>
      <c r="D137" s="372" t="s">
        <v>452</v>
      </c>
      <c r="E137" s="351"/>
      <c r="F137" s="486">
        <f>SUM(F140+F143+F145+F148+F153+F155+F157+F159+F161+F163+F181+F168+F170+F179+F176+F174+F183+F151+F166+F138)</f>
        <v>182988290</v>
      </c>
    </row>
    <row r="138" spans="1:6" s="42" customFormat="1" ht="18.75" customHeight="1" x14ac:dyDescent="0.25">
      <c r="A138" s="561" t="s">
        <v>942</v>
      </c>
      <c r="B138" s="127" t="s">
        <v>235</v>
      </c>
      <c r="C138" s="166" t="s">
        <v>12</v>
      </c>
      <c r="D138" s="157" t="s">
        <v>921</v>
      </c>
      <c r="E138" s="29"/>
      <c r="F138" s="485">
        <f>SUM(F139)</f>
        <v>120000</v>
      </c>
    </row>
    <row r="139" spans="1:6" s="42" customFormat="1" ht="32.25" customHeight="1" x14ac:dyDescent="0.25">
      <c r="A139" s="76" t="s">
        <v>633</v>
      </c>
      <c r="B139" s="128" t="s">
        <v>235</v>
      </c>
      <c r="C139" s="163" t="s">
        <v>12</v>
      </c>
      <c r="D139" s="154" t="s">
        <v>921</v>
      </c>
      <c r="E139" s="53">
        <v>200</v>
      </c>
      <c r="F139" s="488">
        <f>SUM(прил7!H421)</f>
        <v>120000</v>
      </c>
    </row>
    <row r="140" spans="1:6" s="42" customFormat="1" ht="81" customHeight="1" x14ac:dyDescent="0.25">
      <c r="A140" s="75" t="s">
        <v>155</v>
      </c>
      <c r="B140" s="127" t="s">
        <v>235</v>
      </c>
      <c r="C140" s="166" t="s">
        <v>12</v>
      </c>
      <c r="D140" s="157" t="s">
        <v>519</v>
      </c>
      <c r="E140" s="29"/>
      <c r="F140" s="485">
        <f>SUM(F141:F142)</f>
        <v>143637562</v>
      </c>
    </row>
    <row r="141" spans="1:6" s="42" customFormat="1" ht="47.25" x14ac:dyDescent="0.25">
      <c r="A141" s="134" t="s">
        <v>82</v>
      </c>
      <c r="B141" s="128" t="s">
        <v>235</v>
      </c>
      <c r="C141" s="163" t="s">
        <v>12</v>
      </c>
      <c r="D141" s="154" t="s">
        <v>519</v>
      </c>
      <c r="E141" s="53">
        <v>100</v>
      </c>
      <c r="F141" s="488">
        <f>SUM(прил7!H324)</f>
        <v>138639185</v>
      </c>
    </row>
    <row r="142" spans="1:6" s="42" customFormat="1" ht="30.75" customHeight="1" x14ac:dyDescent="0.25">
      <c r="A142" s="76" t="s">
        <v>633</v>
      </c>
      <c r="B142" s="128" t="s">
        <v>235</v>
      </c>
      <c r="C142" s="163" t="s">
        <v>12</v>
      </c>
      <c r="D142" s="154" t="s">
        <v>519</v>
      </c>
      <c r="E142" s="53">
        <v>200</v>
      </c>
      <c r="F142" s="488">
        <f>SUM(прил7!H325)</f>
        <v>4998377</v>
      </c>
    </row>
    <row r="143" spans="1:6" s="42" customFormat="1" ht="16.5" hidden="1" customHeight="1" x14ac:dyDescent="0.25">
      <c r="A143" s="75" t="s">
        <v>659</v>
      </c>
      <c r="B143" s="127" t="s">
        <v>235</v>
      </c>
      <c r="C143" s="166" t="s">
        <v>12</v>
      </c>
      <c r="D143" s="157" t="s">
        <v>658</v>
      </c>
      <c r="E143" s="29"/>
      <c r="F143" s="485">
        <f>SUM(F144)</f>
        <v>0</v>
      </c>
    </row>
    <row r="144" spans="1:6" s="42" customFormat="1" ht="30.75" hidden="1" customHeight="1" x14ac:dyDescent="0.25">
      <c r="A144" s="76" t="s">
        <v>633</v>
      </c>
      <c r="B144" s="128" t="s">
        <v>235</v>
      </c>
      <c r="C144" s="163" t="s">
        <v>12</v>
      </c>
      <c r="D144" s="154" t="s">
        <v>658</v>
      </c>
      <c r="E144" s="53">
        <v>200</v>
      </c>
      <c r="F144" s="488">
        <f>SUM(прил7!H327)</f>
        <v>0</v>
      </c>
    </row>
    <row r="145" spans="1:6" s="42" customFormat="1" ht="30.75" customHeight="1" x14ac:dyDescent="0.25">
      <c r="A145" s="75" t="s">
        <v>652</v>
      </c>
      <c r="B145" s="127" t="s">
        <v>235</v>
      </c>
      <c r="C145" s="166" t="s">
        <v>12</v>
      </c>
      <c r="D145" s="157" t="s">
        <v>651</v>
      </c>
      <c r="E145" s="29"/>
      <c r="F145" s="485">
        <f>SUM(F146:F147)</f>
        <v>80985</v>
      </c>
    </row>
    <row r="146" spans="1:6" s="42" customFormat="1" ht="48.75" customHeight="1" x14ac:dyDescent="0.25">
      <c r="A146" s="76" t="s">
        <v>82</v>
      </c>
      <c r="B146" s="128" t="s">
        <v>235</v>
      </c>
      <c r="C146" s="163" t="s">
        <v>12</v>
      </c>
      <c r="D146" s="154" t="s">
        <v>651</v>
      </c>
      <c r="E146" s="53">
        <v>100</v>
      </c>
      <c r="F146" s="488">
        <f>SUM(прил7!H329+прил7!H570)</f>
        <v>65301</v>
      </c>
    </row>
    <row r="147" spans="1:6" s="42" customFormat="1" ht="19.5" customHeight="1" x14ac:dyDescent="0.25">
      <c r="A147" s="76" t="s">
        <v>40</v>
      </c>
      <c r="B147" s="128" t="s">
        <v>235</v>
      </c>
      <c r="C147" s="163" t="s">
        <v>12</v>
      </c>
      <c r="D147" s="154" t="s">
        <v>651</v>
      </c>
      <c r="E147" s="53">
        <v>300</v>
      </c>
      <c r="F147" s="488">
        <f>SUM(прил7!H330)</f>
        <v>15684</v>
      </c>
    </row>
    <row r="148" spans="1:6" s="42" customFormat="1" ht="64.5" customHeight="1" x14ac:dyDescent="0.25">
      <c r="A148" s="75" t="s">
        <v>104</v>
      </c>
      <c r="B148" s="127" t="s">
        <v>235</v>
      </c>
      <c r="C148" s="166" t="s">
        <v>12</v>
      </c>
      <c r="D148" s="157" t="s">
        <v>553</v>
      </c>
      <c r="E148" s="29"/>
      <c r="F148" s="485">
        <f>SUM(F149:F150)</f>
        <v>8091090</v>
      </c>
    </row>
    <row r="149" spans="1:6" s="42" customFormat="1" ht="30" customHeight="1" x14ac:dyDescent="0.25">
      <c r="A149" s="76" t="s">
        <v>633</v>
      </c>
      <c r="B149" s="128" t="s">
        <v>235</v>
      </c>
      <c r="C149" s="163" t="s">
        <v>12</v>
      </c>
      <c r="D149" s="154" t="s">
        <v>553</v>
      </c>
      <c r="E149" s="53">
        <v>200</v>
      </c>
      <c r="F149" s="488">
        <f>SUM(прил7!H572)</f>
        <v>31737</v>
      </c>
    </row>
    <row r="150" spans="1:6" s="42" customFormat="1" ht="16.5" customHeight="1" x14ac:dyDescent="0.25">
      <c r="A150" s="76" t="s">
        <v>40</v>
      </c>
      <c r="B150" s="128" t="s">
        <v>235</v>
      </c>
      <c r="C150" s="163" t="s">
        <v>12</v>
      </c>
      <c r="D150" s="154" t="s">
        <v>553</v>
      </c>
      <c r="E150" s="53">
        <v>300</v>
      </c>
      <c r="F150" s="488">
        <f>SUM(прил7!H573)</f>
        <v>8059353</v>
      </c>
    </row>
    <row r="151" spans="1:6" s="42" customFormat="1" ht="50.25" customHeight="1" x14ac:dyDescent="0.25">
      <c r="A151" s="75" t="s">
        <v>882</v>
      </c>
      <c r="B151" s="127" t="s">
        <v>235</v>
      </c>
      <c r="C151" s="166" t="s">
        <v>12</v>
      </c>
      <c r="D151" s="157" t="s">
        <v>881</v>
      </c>
      <c r="E151" s="29"/>
      <c r="F151" s="485">
        <f>SUM(F152)</f>
        <v>358174</v>
      </c>
    </row>
    <row r="152" spans="1:6" s="42" customFormat="1" ht="34.5" customHeight="1" x14ac:dyDescent="0.25">
      <c r="A152" s="76" t="s">
        <v>633</v>
      </c>
      <c r="B152" s="128" t="s">
        <v>235</v>
      </c>
      <c r="C152" s="163" t="s">
        <v>12</v>
      </c>
      <c r="D152" s="154" t="s">
        <v>881</v>
      </c>
      <c r="E152" s="53">
        <v>200</v>
      </c>
      <c r="F152" s="488">
        <f>SUM(прил7!H332)</f>
        <v>358174</v>
      </c>
    </row>
    <row r="153" spans="1:6" s="42" customFormat="1" ht="64.5" customHeight="1" x14ac:dyDescent="0.25">
      <c r="A153" s="75" t="s">
        <v>786</v>
      </c>
      <c r="B153" s="127" t="s">
        <v>235</v>
      </c>
      <c r="C153" s="166" t="s">
        <v>12</v>
      </c>
      <c r="D153" s="157" t="s">
        <v>650</v>
      </c>
      <c r="E153" s="29"/>
      <c r="F153" s="485">
        <f>SUM(F154)</f>
        <v>196530</v>
      </c>
    </row>
    <row r="154" spans="1:6" s="42" customFormat="1" ht="31.5" customHeight="1" x14ac:dyDescent="0.25">
      <c r="A154" s="76" t="s">
        <v>633</v>
      </c>
      <c r="B154" s="128" t="s">
        <v>235</v>
      </c>
      <c r="C154" s="163" t="s">
        <v>12</v>
      </c>
      <c r="D154" s="154" t="s">
        <v>650</v>
      </c>
      <c r="E154" s="53">
        <v>200</v>
      </c>
      <c r="F154" s="488">
        <f>SUM(прил7!H334)</f>
        <v>196530</v>
      </c>
    </row>
    <row r="155" spans="1:6" s="42" customFormat="1" ht="19.5" hidden="1" customHeight="1" x14ac:dyDescent="0.25">
      <c r="A155" s="156" t="s">
        <v>431</v>
      </c>
      <c r="B155" s="127" t="s">
        <v>235</v>
      </c>
      <c r="C155" s="166" t="s">
        <v>12</v>
      </c>
      <c r="D155" s="157" t="s">
        <v>520</v>
      </c>
      <c r="E155" s="29"/>
      <c r="F155" s="485">
        <f>SUM(F156)</f>
        <v>0</v>
      </c>
    </row>
    <row r="156" spans="1:6" s="42" customFormat="1" ht="47.25" hidden="1" x14ac:dyDescent="0.25">
      <c r="A156" s="134" t="s">
        <v>82</v>
      </c>
      <c r="B156" s="128" t="s">
        <v>235</v>
      </c>
      <c r="C156" s="163" t="s">
        <v>12</v>
      </c>
      <c r="D156" s="154" t="s">
        <v>520</v>
      </c>
      <c r="E156" s="53">
        <v>100</v>
      </c>
      <c r="F156" s="488">
        <f>SUM(прил7!H336)</f>
        <v>0</v>
      </c>
    </row>
    <row r="157" spans="1:6" s="42" customFormat="1" ht="47.25" hidden="1" x14ac:dyDescent="0.25">
      <c r="A157" s="156" t="s">
        <v>732</v>
      </c>
      <c r="B157" s="127" t="s">
        <v>235</v>
      </c>
      <c r="C157" s="166" t="s">
        <v>12</v>
      </c>
      <c r="D157" s="157" t="s">
        <v>733</v>
      </c>
      <c r="E157" s="29"/>
      <c r="F157" s="485">
        <f>SUM(F158)</f>
        <v>0</v>
      </c>
    </row>
    <row r="158" spans="1:6" s="42" customFormat="1" ht="31.5" hidden="1" x14ac:dyDescent="0.25">
      <c r="A158" s="134" t="s">
        <v>633</v>
      </c>
      <c r="B158" s="128" t="s">
        <v>235</v>
      </c>
      <c r="C158" s="163" t="s">
        <v>12</v>
      </c>
      <c r="D158" s="154" t="s">
        <v>733</v>
      </c>
      <c r="E158" s="53">
        <v>200</v>
      </c>
      <c r="F158" s="488">
        <f>SUM(прил7!H337)</f>
        <v>0</v>
      </c>
    </row>
    <row r="159" spans="1:6" s="42" customFormat="1" ht="31.5" hidden="1" x14ac:dyDescent="0.25">
      <c r="A159" s="156" t="s">
        <v>734</v>
      </c>
      <c r="B159" s="127" t="s">
        <v>235</v>
      </c>
      <c r="C159" s="166" t="s">
        <v>12</v>
      </c>
      <c r="D159" s="157" t="s">
        <v>735</v>
      </c>
      <c r="E159" s="29"/>
      <c r="F159" s="485">
        <f>SUM(F160)</f>
        <v>0</v>
      </c>
    </row>
    <row r="160" spans="1:6" s="42" customFormat="1" ht="31.5" hidden="1" x14ac:dyDescent="0.25">
      <c r="A160" s="134" t="s">
        <v>633</v>
      </c>
      <c r="B160" s="128" t="s">
        <v>235</v>
      </c>
      <c r="C160" s="163" t="s">
        <v>12</v>
      </c>
      <c r="D160" s="154" t="s">
        <v>735</v>
      </c>
      <c r="E160" s="53">
        <v>200</v>
      </c>
      <c r="F160" s="488">
        <f>SUM(прил7!H340)</f>
        <v>0</v>
      </c>
    </row>
    <row r="161" spans="1:6" s="42" customFormat="1" ht="31.5" hidden="1" x14ac:dyDescent="0.25">
      <c r="A161" s="156" t="s">
        <v>630</v>
      </c>
      <c r="B161" s="127" t="s">
        <v>235</v>
      </c>
      <c r="C161" s="166" t="s">
        <v>12</v>
      </c>
      <c r="D161" s="157" t="s">
        <v>629</v>
      </c>
      <c r="E161" s="29"/>
      <c r="F161" s="485">
        <f>SUM(F162)</f>
        <v>0</v>
      </c>
    </row>
    <row r="162" spans="1:6" s="42" customFormat="1" ht="32.25" hidden="1" customHeight="1" x14ac:dyDescent="0.25">
      <c r="A162" s="76" t="s">
        <v>633</v>
      </c>
      <c r="B162" s="128" t="s">
        <v>235</v>
      </c>
      <c r="C162" s="163" t="s">
        <v>12</v>
      </c>
      <c r="D162" s="154" t="s">
        <v>629</v>
      </c>
      <c r="E162" s="53">
        <v>200</v>
      </c>
      <c r="F162" s="488">
        <f>SUM(прил7!H341)</f>
        <v>0</v>
      </c>
    </row>
    <row r="163" spans="1:6" s="42" customFormat="1" ht="31.5" x14ac:dyDescent="0.25">
      <c r="A163" s="75" t="s">
        <v>521</v>
      </c>
      <c r="B163" s="127" t="s">
        <v>235</v>
      </c>
      <c r="C163" s="166" t="s">
        <v>12</v>
      </c>
      <c r="D163" s="157" t="s">
        <v>522</v>
      </c>
      <c r="E163" s="29"/>
      <c r="F163" s="485">
        <f>SUM(F164:F165)</f>
        <v>771191</v>
      </c>
    </row>
    <row r="164" spans="1:6" s="42" customFormat="1" ht="47.25" x14ac:dyDescent="0.25">
      <c r="A164" s="76" t="s">
        <v>82</v>
      </c>
      <c r="B164" s="128" t="s">
        <v>235</v>
      </c>
      <c r="C164" s="163" t="s">
        <v>12</v>
      </c>
      <c r="D164" s="154" t="s">
        <v>522</v>
      </c>
      <c r="E164" s="53">
        <v>100</v>
      </c>
      <c r="F164" s="488">
        <f>SUM(прил7!H344)</f>
        <v>562294</v>
      </c>
    </row>
    <row r="165" spans="1:6" s="42" customFormat="1" ht="15.75" customHeight="1" x14ac:dyDescent="0.25">
      <c r="A165" s="76" t="s">
        <v>40</v>
      </c>
      <c r="B165" s="128" t="s">
        <v>235</v>
      </c>
      <c r="C165" s="163" t="s">
        <v>12</v>
      </c>
      <c r="D165" s="154" t="s">
        <v>522</v>
      </c>
      <c r="E165" s="53">
        <v>300</v>
      </c>
      <c r="F165" s="488">
        <f>SUM(прил7!H345+прил7!H575)</f>
        <v>208897</v>
      </c>
    </row>
    <row r="166" spans="1:6" s="42" customFormat="1" ht="49.5" customHeight="1" x14ac:dyDescent="0.25">
      <c r="A166" s="75" t="s">
        <v>882</v>
      </c>
      <c r="B166" s="127" t="s">
        <v>235</v>
      </c>
      <c r="C166" s="166" t="s">
        <v>12</v>
      </c>
      <c r="D166" s="157" t="s">
        <v>883</v>
      </c>
      <c r="E166" s="29"/>
      <c r="F166" s="485">
        <f>SUM(F167)</f>
        <v>551291</v>
      </c>
    </row>
    <row r="167" spans="1:6" s="42" customFormat="1" ht="33" customHeight="1" x14ac:dyDescent="0.25">
      <c r="A167" s="76" t="s">
        <v>633</v>
      </c>
      <c r="B167" s="128" t="s">
        <v>235</v>
      </c>
      <c r="C167" s="163" t="s">
        <v>12</v>
      </c>
      <c r="D167" s="154" t="s">
        <v>883</v>
      </c>
      <c r="E167" s="53">
        <v>200</v>
      </c>
      <c r="F167" s="488">
        <f>SUM(прил7!H347)</f>
        <v>551291</v>
      </c>
    </row>
    <row r="168" spans="1:6" s="42" customFormat="1" ht="47.25" x14ac:dyDescent="0.25">
      <c r="A168" s="75" t="s">
        <v>767</v>
      </c>
      <c r="B168" s="127" t="s">
        <v>235</v>
      </c>
      <c r="C168" s="166" t="s">
        <v>12</v>
      </c>
      <c r="D168" s="157" t="s">
        <v>523</v>
      </c>
      <c r="E168" s="29"/>
      <c r="F168" s="485">
        <f>SUM(F169)</f>
        <v>1835000</v>
      </c>
    </row>
    <row r="169" spans="1:6" s="42" customFormat="1" ht="30.75" customHeight="1" x14ac:dyDescent="0.25">
      <c r="A169" s="76" t="s">
        <v>633</v>
      </c>
      <c r="B169" s="128" t="s">
        <v>235</v>
      </c>
      <c r="C169" s="163" t="s">
        <v>12</v>
      </c>
      <c r="D169" s="154" t="s">
        <v>523</v>
      </c>
      <c r="E169" s="53">
        <v>200</v>
      </c>
      <c r="F169" s="488">
        <f>SUM(прил7!H349)</f>
        <v>1835000</v>
      </c>
    </row>
    <row r="170" spans="1:6" s="42" customFormat="1" ht="31.5" x14ac:dyDescent="0.25">
      <c r="A170" s="75" t="s">
        <v>92</v>
      </c>
      <c r="B170" s="127" t="s">
        <v>235</v>
      </c>
      <c r="C170" s="166" t="s">
        <v>12</v>
      </c>
      <c r="D170" s="157" t="s">
        <v>484</v>
      </c>
      <c r="E170" s="29"/>
      <c r="F170" s="485">
        <f>SUM(F171:F173)</f>
        <v>23624528</v>
      </c>
    </row>
    <row r="171" spans="1:6" s="42" customFormat="1" ht="47.25" x14ac:dyDescent="0.25">
      <c r="A171" s="76" t="s">
        <v>82</v>
      </c>
      <c r="B171" s="128" t="s">
        <v>235</v>
      </c>
      <c r="C171" s="163" t="s">
        <v>12</v>
      </c>
      <c r="D171" s="154" t="s">
        <v>484</v>
      </c>
      <c r="E171" s="53">
        <v>100</v>
      </c>
      <c r="F171" s="488">
        <f>SUM(прил7!H351)</f>
        <v>1684242</v>
      </c>
    </row>
    <row r="172" spans="1:6" s="42" customFormat="1" ht="30" customHeight="1" x14ac:dyDescent="0.25">
      <c r="A172" s="76" t="s">
        <v>633</v>
      </c>
      <c r="B172" s="128" t="s">
        <v>235</v>
      </c>
      <c r="C172" s="163" t="s">
        <v>12</v>
      </c>
      <c r="D172" s="154" t="s">
        <v>484</v>
      </c>
      <c r="E172" s="53">
        <v>200</v>
      </c>
      <c r="F172" s="488">
        <f>SUM(прил7!H352)</f>
        <v>18928290</v>
      </c>
    </row>
    <row r="173" spans="1:6" s="42" customFormat="1" ht="16.5" customHeight="1" x14ac:dyDescent="0.25">
      <c r="A173" s="76" t="s">
        <v>18</v>
      </c>
      <c r="B173" s="128" t="s">
        <v>235</v>
      </c>
      <c r="C173" s="163" t="s">
        <v>12</v>
      </c>
      <c r="D173" s="154" t="s">
        <v>484</v>
      </c>
      <c r="E173" s="53">
        <v>800</v>
      </c>
      <c r="F173" s="488">
        <f>SUM(прил7!H353)</f>
        <v>3011996</v>
      </c>
    </row>
    <row r="174" spans="1:6" s="42" customFormat="1" ht="18.75" hidden="1" customHeight="1" x14ac:dyDescent="0.25">
      <c r="A174" s="75" t="s">
        <v>108</v>
      </c>
      <c r="B174" s="127" t="s">
        <v>235</v>
      </c>
      <c r="C174" s="166" t="s">
        <v>12</v>
      </c>
      <c r="D174" s="157" t="s">
        <v>474</v>
      </c>
      <c r="E174" s="29"/>
      <c r="F174" s="485">
        <f>SUM(F175)</f>
        <v>0</v>
      </c>
    </row>
    <row r="175" spans="1:6" s="42" customFormat="1" ht="33" hidden="1" customHeight="1" x14ac:dyDescent="0.25">
      <c r="A175" s="76" t="s">
        <v>633</v>
      </c>
      <c r="B175" s="128" t="s">
        <v>235</v>
      </c>
      <c r="C175" s="163" t="s">
        <v>12</v>
      </c>
      <c r="D175" s="154" t="s">
        <v>474</v>
      </c>
      <c r="E175" s="53">
        <v>200</v>
      </c>
      <c r="F175" s="488">
        <f>SUM(прил7!H355)</f>
        <v>0</v>
      </c>
    </row>
    <row r="176" spans="1:6" s="42" customFormat="1" ht="33.75" hidden="1" customHeight="1" x14ac:dyDescent="0.25">
      <c r="A176" s="75" t="s">
        <v>779</v>
      </c>
      <c r="B176" s="127" t="s">
        <v>235</v>
      </c>
      <c r="C176" s="166" t="s">
        <v>12</v>
      </c>
      <c r="D176" s="157" t="s">
        <v>778</v>
      </c>
      <c r="E176" s="29"/>
      <c r="F176" s="485">
        <f>SUM(F177:F178)</f>
        <v>0</v>
      </c>
    </row>
    <row r="177" spans="1:6" s="42" customFormat="1" ht="33.75" hidden="1" customHeight="1" x14ac:dyDescent="0.25">
      <c r="A177" s="76" t="s">
        <v>82</v>
      </c>
      <c r="B177" s="128" t="s">
        <v>235</v>
      </c>
      <c r="C177" s="163" t="s">
        <v>12</v>
      </c>
      <c r="D177" s="154" t="s">
        <v>778</v>
      </c>
      <c r="E177" s="53">
        <v>100</v>
      </c>
      <c r="F177" s="488"/>
    </row>
    <row r="178" spans="1:6" s="42" customFormat="1" ht="16.5" hidden="1" customHeight="1" x14ac:dyDescent="0.25">
      <c r="A178" s="76" t="s">
        <v>40</v>
      </c>
      <c r="B178" s="128" t="s">
        <v>235</v>
      </c>
      <c r="C178" s="163" t="s">
        <v>12</v>
      </c>
      <c r="D178" s="154" t="s">
        <v>778</v>
      </c>
      <c r="E178" s="53">
        <v>300</v>
      </c>
      <c r="F178" s="488"/>
    </row>
    <row r="179" spans="1:6" s="42" customFormat="1" ht="30.75" customHeight="1" x14ac:dyDescent="0.25">
      <c r="A179" s="75" t="s">
        <v>628</v>
      </c>
      <c r="B179" s="127" t="s">
        <v>235</v>
      </c>
      <c r="C179" s="166" t="s">
        <v>12</v>
      </c>
      <c r="D179" s="157" t="s">
        <v>627</v>
      </c>
      <c r="E179" s="29"/>
      <c r="F179" s="485">
        <f>SUM(F180)</f>
        <v>1009000</v>
      </c>
    </row>
    <row r="180" spans="1:6" s="42" customFormat="1" ht="31.5" customHeight="1" x14ac:dyDescent="0.25">
      <c r="A180" s="76" t="s">
        <v>633</v>
      </c>
      <c r="B180" s="128" t="s">
        <v>235</v>
      </c>
      <c r="C180" s="163" t="s">
        <v>12</v>
      </c>
      <c r="D180" s="154" t="s">
        <v>627</v>
      </c>
      <c r="E180" s="53" t="s">
        <v>16</v>
      </c>
      <c r="F180" s="488">
        <f>SUM(прил7!H357)</f>
        <v>1009000</v>
      </c>
    </row>
    <row r="181" spans="1:6" s="42" customFormat="1" ht="18.75" customHeight="1" x14ac:dyDescent="0.25">
      <c r="A181" s="75" t="s">
        <v>632</v>
      </c>
      <c r="B181" s="127" t="s">
        <v>235</v>
      </c>
      <c r="C181" s="166" t="s">
        <v>12</v>
      </c>
      <c r="D181" s="157" t="s">
        <v>631</v>
      </c>
      <c r="E181" s="29"/>
      <c r="F181" s="485">
        <f>SUM(F182)</f>
        <v>135000</v>
      </c>
    </row>
    <row r="182" spans="1:6" s="42" customFormat="1" ht="30.75" customHeight="1" x14ac:dyDescent="0.25">
      <c r="A182" s="76" t="s">
        <v>633</v>
      </c>
      <c r="B182" s="128" t="s">
        <v>235</v>
      </c>
      <c r="C182" s="163" t="s">
        <v>12</v>
      </c>
      <c r="D182" s="154" t="s">
        <v>631</v>
      </c>
      <c r="E182" s="53">
        <v>200</v>
      </c>
      <c r="F182" s="488">
        <f>SUM(прил7!H359)</f>
        <v>135000</v>
      </c>
    </row>
    <row r="183" spans="1:6" s="42" customFormat="1" ht="30.75" customHeight="1" x14ac:dyDescent="0.25">
      <c r="A183" s="75" t="s">
        <v>861</v>
      </c>
      <c r="B183" s="127" t="s">
        <v>235</v>
      </c>
      <c r="C183" s="166" t="s">
        <v>12</v>
      </c>
      <c r="D183" s="157" t="s">
        <v>860</v>
      </c>
      <c r="E183" s="29"/>
      <c r="F183" s="485">
        <f>SUM(F184)</f>
        <v>2577939</v>
      </c>
    </row>
    <row r="184" spans="1:6" s="42" customFormat="1" ht="31.5" customHeight="1" x14ac:dyDescent="0.25">
      <c r="A184" s="76" t="s">
        <v>633</v>
      </c>
      <c r="B184" s="128" t="s">
        <v>235</v>
      </c>
      <c r="C184" s="163" t="s">
        <v>12</v>
      </c>
      <c r="D184" s="154" t="s">
        <v>860</v>
      </c>
      <c r="E184" s="53">
        <v>200</v>
      </c>
      <c r="F184" s="488">
        <f>SUM(прил7!H361)</f>
        <v>2577939</v>
      </c>
    </row>
    <row r="185" spans="1:6" s="42" customFormat="1" ht="47.25" x14ac:dyDescent="0.25">
      <c r="A185" s="151" t="s">
        <v>261</v>
      </c>
      <c r="B185" s="159" t="s">
        <v>236</v>
      </c>
      <c r="C185" s="168" t="s">
        <v>451</v>
      </c>
      <c r="D185" s="155" t="s">
        <v>452</v>
      </c>
      <c r="E185" s="152"/>
      <c r="F185" s="541">
        <f>SUM(F186)</f>
        <v>8661575</v>
      </c>
    </row>
    <row r="186" spans="1:6" s="42" customFormat="1" ht="31.5" x14ac:dyDescent="0.25">
      <c r="A186" s="348" t="s">
        <v>531</v>
      </c>
      <c r="B186" s="370" t="s">
        <v>236</v>
      </c>
      <c r="C186" s="371" t="s">
        <v>10</v>
      </c>
      <c r="D186" s="372" t="s">
        <v>452</v>
      </c>
      <c r="E186" s="351"/>
      <c r="F186" s="486">
        <f>SUM(F187+F189+F192+F196)</f>
        <v>8661575</v>
      </c>
    </row>
    <row r="187" spans="1:6" s="42" customFormat="1" ht="31.5" x14ac:dyDescent="0.25">
      <c r="A187" s="156" t="s">
        <v>652</v>
      </c>
      <c r="B187" s="127" t="s">
        <v>236</v>
      </c>
      <c r="C187" s="166" t="s">
        <v>10</v>
      </c>
      <c r="D187" s="157" t="s">
        <v>651</v>
      </c>
      <c r="E187" s="29"/>
      <c r="F187" s="485">
        <f>SUM(F188)</f>
        <v>3700</v>
      </c>
    </row>
    <row r="188" spans="1:6" s="42" customFormat="1" ht="18" customHeight="1" x14ac:dyDescent="0.25">
      <c r="A188" s="76" t="s">
        <v>40</v>
      </c>
      <c r="B188" s="128" t="s">
        <v>236</v>
      </c>
      <c r="C188" s="163" t="s">
        <v>10</v>
      </c>
      <c r="D188" s="154" t="s">
        <v>651</v>
      </c>
      <c r="E188" s="53">
        <v>300</v>
      </c>
      <c r="F188" s="488">
        <f>SUM(прил7!H581)</f>
        <v>3700</v>
      </c>
    </row>
    <row r="189" spans="1:6" s="42" customFormat="1" ht="63" customHeight="1" x14ac:dyDescent="0.25">
      <c r="A189" s="75" t="s">
        <v>104</v>
      </c>
      <c r="B189" s="127" t="s">
        <v>236</v>
      </c>
      <c r="C189" s="166" t="s">
        <v>10</v>
      </c>
      <c r="D189" s="157" t="s">
        <v>553</v>
      </c>
      <c r="E189" s="29"/>
      <c r="F189" s="485">
        <f>SUM(F190:F191)</f>
        <v>125300</v>
      </c>
    </row>
    <row r="190" spans="1:6" s="42" customFormat="1" ht="15.75" hidden="1" customHeight="1" x14ac:dyDescent="0.25">
      <c r="A190" s="76" t="s">
        <v>633</v>
      </c>
      <c r="B190" s="128" t="s">
        <v>236</v>
      </c>
      <c r="C190" s="163" t="s">
        <v>10</v>
      </c>
      <c r="D190" s="154" t="s">
        <v>553</v>
      </c>
      <c r="E190" s="53">
        <v>200</v>
      </c>
      <c r="F190" s="488">
        <f>SUM([1]прил7!H567)</f>
        <v>0</v>
      </c>
    </row>
    <row r="191" spans="1:6" s="42" customFormat="1" ht="17.25" customHeight="1" x14ac:dyDescent="0.25">
      <c r="A191" s="76" t="s">
        <v>40</v>
      </c>
      <c r="B191" s="128" t="s">
        <v>236</v>
      </c>
      <c r="C191" s="163" t="s">
        <v>10</v>
      </c>
      <c r="D191" s="154" t="s">
        <v>553</v>
      </c>
      <c r="E191" s="53">
        <v>300</v>
      </c>
      <c r="F191" s="488">
        <f>SUM(прил7!H584)</f>
        <v>125300</v>
      </c>
    </row>
    <row r="192" spans="1:6" s="42" customFormat="1" ht="31.5" x14ac:dyDescent="0.25">
      <c r="A192" s="75" t="s">
        <v>92</v>
      </c>
      <c r="B192" s="127" t="s">
        <v>236</v>
      </c>
      <c r="C192" s="166" t="s">
        <v>10</v>
      </c>
      <c r="D192" s="157" t="s">
        <v>484</v>
      </c>
      <c r="E192" s="29"/>
      <c r="F192" s="485">
        <f>SUM(F193:F195)</f>
        <v>8510151</v>
      </c>
    </row>
    <row r="193" spans="1:6" s="42" customFormat="1" ht="47.25" x14ac:dyDescent="0.25">
      <c r="A193" s="76" t="s">
        <v>82</v>
      </c>
      <c r="B193" s="128" t="s">
        <v>236</v>
      </c>
      <c r="C193" s="163" t="s">
        <v>10</v>
      </c>
      <c r="D193" s="154" t="s">
        <v>484</v>
      </c>
      <c r="E193" s="53">
        <v>100</v>
      </c>
      <c r="F193" s="488">
        <f>SUM(прил7!H383)</f>
        <v>5426148</v>
      </c>
    </row>
    <row r="194" spans="1:6" s="42" customFormat="1" ht="30" customHeight="1" x14ac:dyDescent="0.25">
      <c r="A194" s="76" t="s">
        <v>633</v>
      </c>
      <c r="B194" s="128" t="s">
        <v>236</v>
      </c>
      <c r="C194" s="163" t="s">
        <v>10</v>
      </c>
      <c r="D194" s="154" t="s">
        <v>484</v>
      </c>
      <c r="E194" s="53">
        <v>200</v>
      </c>
      <c r="F194" s="488">
        <f>SUM(прил7!H384)</f>
        <v>1784951</v>
      </c>
    </row>
    <row r="195" spans="1:6" s="42" customFormat="1" ht="15.75" customHeight="1" x14ac:dyDescent="0.25">
      <c r="A195" s="76" t="s">
        <v>18</v>
      </c>
      <c r="B195" s="128" t="s">
        <v>236</v>
      </c>
      <c r="C195" s="163" t="s">
        <v>10</v>
      </c>
      <c r="D195" s="154" t="s">
        <v>484</v>
      </c>
      <c r="E195" s="53">
        <v>800</v>
      </c>
      <c r="F195" s="488">
        <f>SUM(прил7!H385)</f>
        <v>1299052</v>
      </c>
    </row>
    <row r="196" spans="1:6" s="42" customFormat="1" ht="33" customHeight="1" x14ac:dyDescent="0.25">
      <c r="A196" s="75" t="s">
        <v>521</v>
      </c>
      <c r="B196" s="127" t="s">
        <v>236</v>
      </c>
      <c r="C196" s="166" t="s">
        <v>10</v>
      </c>
      <c r="D196" s="157" t="s">
        <v>522</v>
      </c>
      <c r="E196" s="29"/>
      <c r="F196" s="485">
        <f>SUM(F197)</f>
        <v>22424</v>
      </c>
    </row>
    <row r="197" spans="1:6" s="42" customFormat="1" ht="15.75" customHeight="1" x14ac:dyDescent="0.25">
      <c r="A197" s="76" t="s">
        <v>40</v>
      </c>
      <c r="B197" s="128" t="s">
        <v>236</v>
      </c>
      <c r="C197" s="163" t="s">
        <v>10</v>
      </c>
      <c r="D197" s="154" t="s">
        <v>522</v>
      </c>
      <c r="E197" s="53">
        <v>300</v>
      </c>
      <c r="F197" s="488">
        <f>SUM(прил7!H586)</f>
        <v>22424</v>
      </c>
    </row>
    <row r="198" spans="1:6" s="42" customFormat="1" ht="63" x14ac:dyDescent="0.25">
      <c r="A198" s="151" t="s">
        <v>262</v>
      </c>
      <c r="B198" s="159" t="s">
        <v>237</v>
      </c>
      <c r="C198" s="168" t="s">
        <v>451</v>
      </c>
      <c r="D198" s="155" t="s">
        <v>452</v>
      </c>
      <c r="E198" s="152"/>
      <c r="F198" s="541">
        <f>SUM(F199)</f>
        <v>597293</v>
      </c>
    </row>
    <row r="199" spans="1:6" s="42" customFormat="1" ht="31.5" x14ac:dyDescent="0.25">
      <c r="A199" s="348" t="s">
        <v>524</v>
      </c>
      <c r="B199" s="370" t="s">
        <v>237</v>
      </c>
      <c r="C199" s="371" t="s">
        <v>10</v>
      </c>
      <c r="D199" s="372" t="s">
        <v>452</v>
      </c>
      <c r="E199" s="351"/>
      <c r="F199" s="486">
        <f>SUM(F200)</f>
        <v>597293</v>
      </c>
    </row>
    <row r="200" spans="1:6" s="42" customFormat="1" ht="17.25" customHeight="1" x14ac:dyDescent="0.25">
      <c r="A200" s="75" t="s">
        <v>525</v>
      </c>
      <c r="B200" s="127" t="s">
        <v>237</v>
      </c>
      <c r="C200" s="166" t="s">
        <v>10</v>
      </c>
      <c r="D200" s="157" t="s">
        <v>526</v>
      </c>
      <c r="E200" s="29"/>
      <c r="F200" s="485">
        <f>SUM(F201)</f>
        <v>597293</v>
      </c>
    </row>
    <row r="201" spans="1:6" s="42" customFormat="1" ht="31.5" customHeight="1" x14ac:dyDescent="0.25">
      <c r="A201" s="76" t="s">
        <v>633</v>
      </c>
      <c r="B201" s="128" t="s">
        <v>237</v>
      </c>
      <c r="C201" s="163" t="s">
        <v>10</v>
      </c>
      <c r="D201" s="154" t="s">
        <v>526</v>
      </c>
      <c r="E201" s="53">
        <v>200</v>
      </c>
      <c r="F201" s="488">
        <f>SUM(прил7!H365+прил7!H425)</f>
        <v>597293</v>
      </c>
    </row>
    <row r="202" spans="1:6" s="42" customFormat="1" ht="48" customHeight="1" x14ac:dyDescent="0.25">
      <c r="A202" s="158" t="s">
        <v>165</v>
      </c>
      <c r="B202" s="159" t="s">
        <v>240</v>
      </c>
      <c r="C202" s="168" t="s">
        <v>451</v>
      </c>
      <c r="D202" s="155" t="s">
        <v>452</v>
      </c>
      <c r="E202" s="152"/>
      <c r="F202" s="541">
        <f>SUM(F203+F210)</f>
        <v>9276677</v>
      </c>
    </row>
    <row r="203" spans="1:6" s="42" customFormat="1" ht="33" customHeight="1" x14ac:dyDescent="0.25">
      <c r="A203" s="369" t="s">
        <v>538</v>
      </c>
      <c r="B203" s="370" t="s">
        <v>240</v>
      </c>
      <c r="C203" s="371" t="s">
        <v>10</v>
      </c>
      <c r="D203" s="372" t="s">
        <v>452</v>
      </c>
      <c r="E203" s="351"/>
      <c r="F203" s="486">
        <f>SUM(F204+F206)</f>
        <v>7716237</v>
      </c>
    </row>
    <row r="204" spans="1:6" s="42" customFormat="1" ht="31.5" x14ac:dyDescent="0.25">
      <c r="A204" s="73" t="s">
        <v>166</v>
      </c>
      <c r="B204" s="127" t="s">
        <v>240</v>
      </c>
      <c r="C204" s="166" t="s">
        <v>10</v>
      </c>
      <c r="D204" s="157" t="s">
        <v>539</v>
      </c>
      <c r="E204" s="29"/>
      <c r="F204" s="485">
        <f>SUM(F205)</f>
        <v>87569</v>
      </c>
    </row>
    <row r="205" spans="1:6" s="42" customFormat="1" ht="47.25" x14ac:dyDescent="0.25">
      <c r="A205" s="164" t="s">
        <v>82</v>
      </c>
      <c r="B205" s="128" t="s">
        <v>240</v>
      </c>
      <c r="C205" s="163" t="s">
        <v>10</v>
      </c>
      <c r="D205" s="154" t="s">
        <v>539</v>
      </c>
      <c r="E205" s="53">
        <v>100</v>
      </c>
      <c r="F205" s="488">
        <f>SUM(прил7!H429)</f>
        <v>87569</v>
      </c>
    </row>
    <row r="206" spans="1:6" s="42" customFormat="1" ht="31.5" x14ac:dyDescent="0.25">
      <c r="A206" s="73" t="s">
        <v>92</v>
      </c>
      <c r="B206" s="127" t="s">
        <v>240</v>
      </c>
      <c r="C206" s="166" t="s">
        <v>10</v>
      </c>
      <c r="D206" s="157" t="s">
        <v>484</v>
      </c>
      <c r="E206" s="29"/>
      <c r="F206" s="485">
        <f>SUM(F207:F209)</f>
        <v>7628668</v>
      </c>
    </row>
    <row r="207" spans="1:6" s="42" customFormat="1" ht="47.25" x14ac:dyDescent="0.25">
      <c r="A207" s="164" t="s">
        <v>82</v>
      </c>
      <c r="B207" s="128" t="s">
        <v>240</v>
      </c>
      <c r="C207" s="163" t="s">
        <v>10</v>
      </c>
      <c r="D207" s="154" t="s">
        <v>484</v>
      </c>
      <c r="E207" s="53">
        <v>100</v>
      </c>
      <c r="F207" s="488">
        <f>SUM(прил7!H431)</f>
        <v>6869397</v>
      </c>
    </row>
    <row r="208" spans="1:6" s="42" customFormat="1" ht="30" customHeight="1" x14ac:dyDescent="0.25">
      <c r="A208" s="76" t="s">
        <v>633</v>
      </c>
      <c r="B208" s="128" t="s">
        <v>240</v>
      </c>
      <c r="C208" s="163" t="s">
        <v>10</v>
      </c>
      <c r="D208" s="154" t="s">
        <v>484</v>
      </c>
      <c r="E208" s="53">
        <v>200</v>
      </c>
      <c r="F208" s="488">
        <f>SUM(прил7!H432)</f>
        <v>755841</v>
      </c>
    </row>
    <row r="209" spans="1:6" s="42" customFormat="1" ht="15.75" customHeight="1" x14ac:dyDescent="0.25">
      <c r="A209" s="76" t="s">
        <v>18</v>
      </c>
      <c r="B209" s="128" t="s">
        <v>240</v>
      </c>
      <c r="C209" s="163" t="s">
        <v>10</v>
      </c>
      <c r="D209" s="154" t="s">
        <v>484</v>
      </c>
      <c r="E209" s="53">
        <v>800</v>
      </c>
      <c r="F209" s="488">
        <f>SUM(прил7!H433)</f>
        <v>3430</v>
      </c>
    </row>
    <row r="210" spans="1:6" s="42" customFormat="1" ht="62.25" customHeight="1" x14ac:dyDescent="0.25">
      <c r="A210" s="369" t="s">
        <v>876</v>
      </c>
      <c r="B210" s="370" t="s">
        <v>240</v>
      </c>
      <c r="C210" s="371" t="s">
        <v>12</v>
      </c>
      <c r="D210" s="372" t="s">
        <v>452</v>
      </c>
      <c r="E210" s="351"/>
      <c r="F210" s="486">
        <f>SUM(F211)</f>
        <v>1560440</v>
      </c>
    </row>
    <row r="211" spans="1:6" s="42" customFormat="1" ht="31.5" x14ac:dyDescent="0.25">
      <c r="A211" s="73" t="s">
        <v>81</v>
      </c>
      <c r="B211" s="127" t="s">
        <v>240</v>
      </c>
      <c r="C211" s="166" t="s">
        <v>12</v>
      </c>
      <c r="D211" s="157" t="s">
        <v>456</v>
      </c>
      <c r="E211" s="29"/>
      <c r="F211" s="485">
        <f>SUM(F212:F213)</f>
        <v>1560440</v>
      </c>
    </row>
    <row r="212" spans="1:6" s="42" customFormat="1" ht="47.25" x14ac:dyDescent="0.25">
      <c r="A212" s="164" t="s">
        <v>82</v>
      </c>
      <c r="B212" s="128" t="s">
        <v>240</v>
      </c>
      <c r="C212" s="163" t="s">
        <v>12</v>
      </c>
      <c r="D212" s="154" t="s">
        <v>456</v>
      </c>
      <c r="E212" s="53">
        <v>100</v>
      </c>
      <c r="F212" s="488">
        <f>SUM(прил7!H436)</f>
        <v>1560440</v>
      </c>
    </row>
    <row r="213" spans="1:6" s="42" customFormat="1" ht="31.5" hidden="1" x14ac:dyDescent="0.25">
      <c r="A213" s="76" t="s">
        <v>633</v>
      </c>
      <c r="B213" s="128" t="s">
        <v>240</v>
      </c>
      <c r="C213" s="163" t="s">
        <v>12</v>
      </c>
      <c r="D213" s="154" t="s">
        <v>456</v>
      </c>
      <c r="E213" s="53">
        <v>200</v>
      </c>
      <c r="F213" s="488">
        <f>SUM(прил7!H437)</f>
        <v>0</v>
      </c>
    </row>
    <row r="214" spans="1:6" ht="51" customHeight="1" x14ac:dyDescent="0.25">
      <c r="A214" s="58" t="s">
        <v>134</v>
      </c>
      <c r="B214" s="160" t="s">
        <v>477</v>
      </c>
      <c r="C214" s="269" t="s">
        <v>451</v>
      </c>
      <c r="D214" s="161" t="s">
        <v>452</v>
      </c>
      <c r="E214" s="136"/>
      <c r="F214" s="534">
        <f>SUM(F215)</f>
        <v>566467</v>
      </c>
    </row>
    <row r="215" spans="1:6" s="42" customFormat="1" ht="66" customHeight="1" x14ac:dyDescent="0.25">
      <c r="A215" s="147" t="s">
        <v>135</v>
      </c>
      <c r="B215" s="159" t="s">
        <v>207</v>
      </c>
      <c r="C215" s="168" t="s">
        <v>451</v>
      </c>
      <c r="D215" s="155" t="s">
        <v>452</v>
      </c>
      <c r="E215" s="165"/>
      <c r="F215" s="541">
        <f>SUM(F216)</f>
        <v>566467</v>
      </c>
    </row>
    <row r="216" spans="1:6" s="42" customFormat="1" ht="45.75" customHeight="1" x14ac:dyDescent="0.25">
      <c r="A216" s="342" t="s">
        <v>478</v>
      </c>
      <c r="B216" s="370" t="s">
        <v>207</v>
      </c>
      <c r="C216" s="371" t="s">
        <v>10</v>
      </c>
      <c r="D216" s="372" t="s">
        <v>452</v>
      </c>
      <c r="E216" s="379"/>
      <c r="F216" s="486">
        <f>SUM(F217+F219+F221)</f>
        <v>566467</v>
      </c>
    </row>
    <row r="217" spans="1:6" s="42" customFormat="1" ht="16.5" hidden="1" customHeight="1" x14ac:dyDescent="0.25">
      <c r="A217" s="26" t="s">
        <v>480</v>
      </c>
      <c r="B217" s="127" t="s">
        <v>207</v>
      </c>
      <c r="C217" s="166" t="s">
        <v>10</v>
      </c>
      <c r="D217" s="157" t="s">
        <v>749</v>
      </c>
      <c r="E217" s="41"/>
      <c r="F217" s="485">
        <f>SUM(F218)</f>
        <v>0</v>
      </c>
    </row>
    <row r="218" spans="1:6" s="42" customFormat="1" ht="33.75" hidden="1" customHeight="1" x14ac:dyDescent="0.25">
      <c r="A218" s="54" t="s">
        <v>633</v>
      </c>
      <c r="B218" s="128" t="s">
        <v>207</v>
      </c>
      <c r="C218" s="163" t="s">
        <v>10</v>
      </c>
      <c r="D218" s="154" t="s">
        <v>749</v>
      </c>
      <c r="E218" s="60" t="s">
        <v>16</v>
      </c>
      <c r="F218" s="488"/>
    </row>
    <row r="219" spans="1:6" s="42" customFormat="1" ht="19.5" customHeight="1" x14ac:dyDescent="0.25">
      <c r="A219" s="26" t="s">
        <v>480</v>
      </c>
      <c r="B219" s="127" t="s">
        <v>207</v>
      </c>
      <c r="C219" s="166" t="s">
        <v>10</v>
      </c>
      <c r="D219" s="157" t="s">
        <v>479</v>
      </c>
      <c r="E219" s="41"/>
      <c r="F219" s="485">
        <f>SUM(F220)</f>
        <v>328000</v>
      </c>
    </row>
    <row r="220" spans="1:6" s="42" customFormat="1" ht="32.25" customHeight="1" x14ac:dyDescent="0.25">
      <c r="A220" s="54" t="s">
        <v>633</v>
      </c>
      <c r="B220" s="128" t="s">
        <v>207</v>
      </c>
      <c r="C220" s="163" t="s">
        <v>10</v>
      </c>
      <c r="D220" s="154" t="s">
        <v>479</v>
      </c>
      <c r="E220" s="60" t="s">
        <v>16</v>
      </c>
      <c r="F220" s="488">
        <f>SUM(прил7!H124+прил7!H230)</f>
        <v>328000</v>
      </c>
    </row>
    <row r="221" spans="1:6" s="42" customFormat="1" ht="17.25" customHeight="1" x14ac:dyDescent="0.25">
      <c r="A221" s="26" t="s">
        <v>581</v>
      </c>
      <c r="B221" s="127" t="s">
        <v>207</v>
      </c>
      <c r="C221" s="166" t="s">
        <v>10</v>
      </c>
      <c r="D221" s="157" t="s">
        <v>580</v>
      </c>
      <c r="E221" s="41"/>
      <c r="F221" s="485">
        <f>SUM(F222:F223)</f>
        <v>238467</v>
      </c>
    </row>
    <row r="222" spans="1:6" s="42" customFormat="1" ht="32.25" customHeight="1" x14ac:dyDescent="0.25">
      <c r="A222" s="54" t="s">
        <v>633</v>
      </c>
      <c r="B222" s="128" t="s">
        <v>207</v>
      </c>
      <c r="C222" s="163" t="s">
        <v>10</v>
      </c>
      <c r="D222" s="154" t="s">
        <v>580</v>
      </c>
      <c r="E222" s="60" t="s">
        <v>16</v>
      </c>
      <c r="F222" s="488">
        <f>SUM(прил7!H48)</f>
        <v>211250</v>
      </c>
    </row>
    <row r="223" spans="1:6" s="42" customFormat="1" ht="17.25" customHeight="1" x14ac:dyDescent="0.25">
      <c r="A223" s="76" t="s">
        <v>18</v>
      </c>
      <c r="B223" s="128" t="s">
        <v>207</v>
      </c>
      <c r="C223" s="163" t="s">
        <v>10</v>
      </c>
      <c r="D223" s="154" t="s">
        <v>580</v>
      </c>
      <c r="E223" s="60" t="s">
        <v>17</v>
      </c>
      <c r="F223" s="488">
        <f>SUM(прил7!H49)</f>
        <v>27217</v>
      </c>
    </row>
    <row r="224" spans="1:6" ht="47.25" x14ac:dyDescent="0.25">
      <c r="A224" s="58" t="s">
        <v>147</v>
      </c>
      <c r="B224" s="160" t="s">
        <v>498</v>
      </c>
      <c r="C224" s="269" t="s">
        <v>451</v>
      </c>
      <c r="D224" s="161" t="s">
        <v>452</v>
      </c>
      <c r="E224" s="136"/>
      <c r="F224" s="534">
        <f>SUM(F225)</f>
        <v>48000</v>
      </c>
    </row>
    <row r="225" spans="1:6" ht="63" x14ac:dyDescent="0.25">
      <c r="A225" s="167" t="s">
        <v>148</v>
      </c>
      <c r="B225" s="168" t="s">
        <v>218</v>
      </c>
      <c r="C225" s="168" t="s">
        <v>451</v>
      </c>
      <c r="D225" s="155" t="s">
        <v>452</v>
      </c>
      <c r="E225" s="165"/>
      <c r="F225" s="541">
        <f>SUM(F226)</f>
        <v>48000</v>
      </c>
    </row>
    <row r="226" spans="1:6" ht="31.5" x14ac:dyDescent="0.25">
      <c r="A226" s="380" t="s">
        <v>499</v>
      </c>
      <c r="B226" s="371" t="s">
        <v>218</v>
      </c>
      <c r="C226" s="371" t="s">
        <v>10</v>
      </c>
      <c r="D226" s="372" t="s">
        <v>452</v>
      </c>
      <c r="E226" s="379"/>
      <c r="F226" s="486">
        <f>SUM(F227)</f>
        <v>48000</v>
      </c>
    </row>
    <row r="227" spans="1:6" ht="17.25" customHeight="1" x14ac:dyDescent="0.25">
      <c r="A227" s="169" t="s">
        <v>105</v>
      </c>
      <c r="B227" s="166" t="s">
        <v>218</v>
      </c>
      <c r="C227" s="166" t="s">
        <v>10</v>
      </c>
      <c r="D227" s="157" t="s">
        <v>500</v>
      </c>
      <c r="E227" s="41"/>
      <c r="F227" s="485">
        <f>SUM(F228)</f>
        <v>48000</v>
      </c>
    </row>
    <row r="228" spans="1:6" ht="30.75" customHeight="1" x14ac:dyDescent="0.25">
      <c r="A228" s="170" t="s">
        <v>633</v>
      </c>
      <c r="B228" s="163" t="s">
        <v>218</v>
      </c>
      <c r="C228" s="163" t="s">
        <v>10</v>
      </c>
      <c r="D228" s="154" t="s">
        <v>500</v>
      </c>
      <c r="E228" s="60" t="s">
        <v>16</v>
      </c>
      <c r="F228" s="488">
        <f>SUM(прил7!H235)</f>
        <v>48000</v>
      </c>
    </row>
    <row r="229" spans="1:6" ht="31.5" hidden="1" x14ac:dyDescent="0.25">
      <c r="A229" s="162" t="s">
        <v>182</v>
      </c>
      <c r="B229" s="383" t="s">
        <v>509</v>
      </c>
      <c r="C229" s="267" t="s">
        <v>451</v>
      </c>
      <c r="D229" s="142" t="s">
        <v>452</v>
      </c>
      <c r="E229" s="15"/>
      <c r="F229" s="534">
        <f>SUM(F230)</f>
        <v>0</v>
      </c>
    </row>
    <row r="230" spans="1:6" ht="47.25" hidden="1" x14ac:dyDescent="0.25">
      <c r="A230" s="167" t="s">
        <v>183</v>
      </c>
      <c r="B230" s="159" t="s">
        <v>221</v>
      </c>
      <c r="C230" s="168" t="s">
        <v>451</v>
      </c>
      <c r="D230" s="155" t="s">
        <v>452</v>
      </c>
      <c r="E230" s="165"/>
      <c r="F230" s="541">
        <f>SUM(F231)</f>
        <v>0</v>
      </c>
    </row>
    <row r="231" spans="1:6" ht="31.5" hidden="1" x14ac:dyDescent="0.25">
      <c r="A231" s="381" t="s">
        <v>510</v>
      </c>
      <c r="B231" s="370" t="s">
        <v>221</v>
      </c>
      <c r="C231" s="371" t="s">
        <v>10</v>
      </c>
      <c r="D231" s="372" t="s">
        <v>452</v>
      </c>
      <c r="E231" s="379"/>
      <c r="F231" s="486">
        <f>SUM(F232+F234+F236+F238+F240+F242)</f>
        <v>0</v>
      </c>
    </row>
    <row r="232" spans="1:6" ht="31.5" hidden="1" x14ac:dyDescent="0.25">
      <c r="A232" s="117" t="s">
        <v>751</v>
      </c>
      <c r="B232" s="127" t="s">
        <v>221</v>
      </c>
      <c r="C232" s="166" t="s">
        <v>10</v>
      </c>
      <c r="D232" s="157" t="s">
        <v>753</v>
      </c>
      <c r="E232" s="41"/>
      <c r="F232" s="485">
        <f>SUM(F233)</f>
        <v>0</v>
      </c>
    </row>
    <row r="233" spans="1:6" ht="17.25" hidden="1" customHeight="1" x14ac:dyDescent="0.25">
      <c r="A233" s="7" t="s">
        <v>21</v>
      </c>
      <c r="B233" s="128" t="s">
        <v>221</v>
      </c>
      <c r="C233" s="163" t="s">
        <v>10</v>
      </c>
      <c r="D233" s="154" t="s">
        <v>753</v>
      </c>
      <c r="E233" s="60" t="s">
        <v>68</v>
      </c>
      <c r="F233" s="488">
        <f>SUM(прил7!H266)</f>
        <v>0</v>
      </c>
    </row>
    <row r="234" spans="1:6" ht="31.5" hidden="1" x14ac:dyDescent="0.25">
      <c r="A234" s="117" t="s">
        <v>728</v>
      </c>
      <c r="B234" s="127" t="s">
        <v>221</v>
      </c>
      <c r="C234" s="166" t="s">
        <v>10</v>
      </c>
      <c r="D234" s="157" t="s">
        <v>754</v>
      </c>
      <c r="E234" s="41"/>
      <c r="F234" s="485">
        <f>SUM(F235)</f>
        <v>0</v>
      </c>
    </row>
    <row r="235" spans="1:6" ht="16.5" hidden="1" customHeight="1" x14ac:dyDescent="0.25">
      <c r="A235" s="7" t="s">
        <v>21</v>
      </c>
      <c r="B235" s="128" t="s">
        <v>221</v>
      </c>
      <c r="C235" s="163" t="s">
        <v>10</v>
      </c>
      <c r="D235" s="154" t="s">
        <v>754</v>
      </c>
      <c r="E235" s="60" t="s">
        <v>68</v>
      </c>
      <c r="F235" s="488">
        <f>SUM(прил7!H268)</f>
        <v>0</v>
      </c>
    </row>
    <row r="236" spans="1:6" ht="31.5" hidden="1" x14ac:dyDescent="0.25">
      <c r="A236" s="117" t="s">
        <v>626</v>
      </c>
      <c r="B236" s="127" t="s">
        <v>221</v>
      </c>
      <c r="C236" s="166" t="s">
        <v>10</v>
      </c>
      <c r="D236" s="157" t="s">
        <v>625</v>
      </c>
      <c r="E236" s="41"/>
      <c r="F236" s="485">
        <f>SUM(F237)</f>
        <v>0</v>
      </c>
    </row>
    <row r="237" spans="1:6" ht="15.75" hidden="1" customHeight="1" x14ac:dyDescent="0.25">
      <c r="A237" s="7" t="s">
        <v>21</v>
      </c>
      <c r="B237" s="128" t="s">
        <v>221</v>
      </c>
      <c r="C237" s="163" t="s">
        <v>10</v>
      </c>
      <c r="D237" s="154" t="s">
        <v>625</v>
      </c>
      <c r="E237" s="60" t="s">
        <v>68</v>
      </c>
      <c r="F237" s="488">
        <f>SUM(прил7!H270)</f>
        <v>0</v>
      </c>
    </row>
    <row r="238" spans="1:6" ht="18" hidden="1" customHeight="1" x14ac:dyDescent="0.25">
      <c r="A238" s="117" t="s">
        <v>613</v>
      </c>
      <c r="B238" s="127" t="s">
        <v>221</v>
      </c>
      <c r="C238" s="166" t="s">
        <v>10</v>
      </c>
      <c r="D238" s="157" t="s">
        <v>612</v>
      </c>
      <c r="E238" s="41"/>
      <c r="F238" s="485">
        <f>SUM(F239)</f>
        <v>0</v>
      </c>
    </row>
    <row r="239" spans="1:6" ht="34.5" hidden="1" customHeight="1" x14ac:dyDescent="0.25">
      <c r="A239" s="7" t="s">
        <v>186</v>
      </c>
      <c r="B239" s="128" t="s">
        <v>221</v>
      </c>
      <c r="C239" s="163" t="s">
        <v>10</v>
      </c>
      <c r="D239" s="154" t="s">
        <v>612</v>
      </c>
      <c r="E239" s="60" t="s">
        <v>181</v>
      </c>
      <c r="F239" s="488">
        <f>SUM(прил7!H296)</f>
        <v>0</v>
      </c>
    </row>
    <row r="240" spans="1:6" ht="32.25" hidden="1" customHeight="1" x14ac:dyDescent="0.25">
      <c r="A240" s="117" t="s">
        <v>726</v>
      </c>
      <c r="B240" s="127" t="s">
        <v>221</v>
      </c>
      <c r="C240" s="166" t="s">
        <v>10</v>
      </c>
      <c r="D240" s="157" t="s">
        <v>727</v>
      </c>
      <c r="E240" s="41"/>
      <c r="F240" s="485">
        <f>SUM(F241)</f>
        <v>0</v>
      </c>
    </row>
    <row r="241" spans="1:6" ht="18" hidden="1" customHeight="1" x14ac:dyDescent="0.25">
      <c r="A241" s="7" t="s">
        <v>21</v>
      </c>
      <c r="B241" s="128" t="s">
        <v>221</v>
      </c>
      <c r="C241" s="163" t="s">
        <v>10</v>
      </c>
      <c r="D241" s="154" t="s">
        <v>727</v>
      </c>
      <c r="E241" s="60" t="s">
        <v>68</v>
      </c>
      <c r="F241" s="488">
        <f>SUM(прил7!H272)</f>
        <v>0</v>
      </c>
    </row>
    <row r="242" spans="1:6" ht="32.25" hidden="1" customHeight="1" x14ac:dyDescent="0.25">
      <c r="A242" s="117" t="s">
        <v>752</v>
      </c>
      <c r="B242" s="127" t="s">
        <v>221</v>
      </c>
      <c r="C242" s="166" t="s">
        <v>10</v>
      </c>
      <c r="D242" s="157" t="s">
        <v>729</v>
      </c>
      <c r="E242" s="41"/>
      <c r="F242" s="485">
        <f>SUM(F243)</f>
        <v>0</v>
      </c>
    </row>
    <row r="243" spans="1:6" ht="18" hidden="1" customHeight="1" x14ac:dyDescent="0.25">
      <c r="A243" s="7" t="s">
        <v>21</v>
      </c>
      <c r="B243" s="128" t="s">
        <v>221</v>
      </c>
      <c r="C243" s="163" t="s">
        <v>10</v>
      </c>
      <c r="D243" s="154" t="s">
        <v>729</v>
      </c>
      <c r="E243" s="60" t="s">
        <v>68</v>
      </c>
      <c r="F243" s="488">
        <f>SUM(прил7!H274)</f>
        <v>0</v>
      </c>
    </row>
    <row r="244" spans="1:6" ht="47.25" x14ac:dyDescent="0.25">
      <c r="A244" s="58" t="s">
        <v>193</v>
      </c>
      <c r="B244" s="383" t="s">
        <v>504</v>
      </c>
      <c r="C244" s="267" t="s">
        <v>451</v>
      </c>
      <c r="D244" s="142" t="s">
        <v>452</v>
      </c>
      <c r="E244" s="15"/>
      <c r="F244" s="534">
        <f>SUM(F245+F255)</f>
        <v>2164954</v>
      </c>
    </row>
    <row r="245" spans="1:6" ht="78.75" x14ac:dyDescent="0.25">
      <c r="A245" s="147" t="s">
        <v>251</v>
      </c>
      <c r="B245" s="159" t="s">
        <v>250</v>
      </c>
      <c r="C245" s="168" t="s">
        <v>451</v>
      </c>
      <c r="D245" s="155" t="s">
        <v>452</v>
      </c>
      <c r="E245" s="172"/>
      <c r="F245" s="541">
        <f>SUM(F246)</f>
        <v>997328</v>
      </c>
    </row>
    <row r="246" spans="1:6" ht="47.25" x14ac:dyDescent="0.25">
      <c r="A246" s="342" t="s">
        <v>505</v>
      </c>
      <c r="B246" s="370" t="s">
        <v>250</v>
      </c>
      <c r="C246" s="371" t="s">
        <v>10</v>
      </c>
      <c r="D246" s="372" t="s">
        <v>452</v>
      </c>
      <c r="E246" s="382"/>
      <c r="F246" s="486">
        <f>SUM(F247+F249+F251+F253)</f>
        <v>997328</v>
      </c>
    </row>
    <row r="247" spans="1:6" ht="17.25" hidden="1" customHeight="1" x14ac:dyDescent="0.25">
      <c r="A247" s="26" t="s">
        <v>257</v>
      </c>
      <c r="B247" s="127" t="s">
        <v>250</v>
      </c>
      <c r="C247" s="166" t="s">
        <v>10</v>
      </c>
      <c r="D247" s="157" t="s">
        <v>506</v>
      </c>
      <c r="E247" s="171"/>
      <c r="F247" s="485">
        <f>SUM(F248)</f>
        <v>0</v>
      </c>
    </row>
    <row r="248" spans="1:6" ht="33.75" hidden="1" customHeight="1" x14ac:dyDescent="0.25">
      <c r="A248" s="54" t="s">
        <v>633</v>
      </c>
      <c r="B248" s="128" t="s">
        <v>250</v>
      </c>
      <c r="C248" s="163" t="s">
        <v>10</v>
      </c>
      <c r="D248" s="154" t="s">
        <v>506</v>
      </c>
      <c r="E248" s="137" t="s">
        <v>16</v>
      </c>
      <c r="F248" s="488">
        <f>SUM([1]прил7!H252)</f>
        <v>0</v>
      </c>
    </row>
    <row r="249" spans="1:6" ht="32.25" customHeight="1" x14ac:dyDescent="0.25">
      <c r="A249" s="26" t="s">
        <v>507</v>
      </c>
      <c r="B249" s="127" t="s">
        <v>250</v>
      </c>
      <c r="C249" s="166" t="s">
        <v>10</v>
      </c>
      <c r="D249" s="157" t="s">
        <v>508</v>
      </c>
      <c r="E249" s="171"/>
      <c r="F249" s="485">
        <f>SUM(F250)</f>
        <v>35562</v>
      </c>
    </row>
    <row r="250" spans="1:6" ht="18" customHeight="1" x14ac:dyDescent="0.25">
      <c r="A250" s="54" t="s">
        <v>21</v>
      </c>
      <c r="B250" s="128" t="s">
        <v>250</v>
      </c>
      <c r="C250" s="163" t="s">
        <v>10</v>
      </c>
      <c r="D250" s="154" t="s">
        <v>508</v>
      </c>
      <c r="E250" s="137" t="s">
        <v>68</v>
      </c>
      <c r="F250" s="488">
        <f>SUM(прил7!H260)</f>
        <v>35562</v>
      </c>
    </row>
    <row r="251" spans="1:6" ht="33" customHeight="1" x14ac:dyDescent="0.25">
      <c r="A251" s="26" t="s">
        <v>582</v>
      </c>
      <c r="B251" s="127" t="s">
        <v>250</v>
      </c>
      <c r="C251" s="166" t="s">
        <v>10</v>
      </c>
      <c r="D251" s="157" t="s">
        <v>583</v>
      </c>
      <c r="E251" s="171"/>
      <c r="F251" s="485">
        <f>SUM(F252)</f>
        <v>910630</v>
      </c>
    </row>
    <row r="252" spans="1:6" ht="15" customHeight="1" x14ac:dyDescent="0.25">
      <c r="A252" s="54" t="s">
        <v>21</v>
      </c>
      <c r="B252" s="128" t="s">
        <v>250</v>
      </c>
      <c r="C252" s="163" t="s">
        <v>10</v>
      </c>
      <c r="D252" s="154" t="s">
        <v>583</v>
      </c>
      <c r="E252" s="137" t="s">
        <v>68</v>
      </c>
      <c r="F252" s="488">
        <f>SUM(прил7!H279)</f>
        <v>910630</v>
      </c>
    </row>
    <row r="253" spans="1:6" ht="31.5" x14ac:dyDescent="0.25">
      <c r="A253" s="26" t="s">
        <v>513</v>
      </c>
      <c r="B253" s="127" t="s">
        <v>250</v>
      </c>
      <c r="C253" s="166" t="s">
        <v>10</v>
      </c>
      <c r="D253" s="157" t="s">
        <v>512</v>
      </c>
      <c r="E253" s="171"/>
      <c r="F253" s="485">
        <f>SUM(F254)</f>
        <v>51136</v>
      </c>
    </row>
    <row r="254" spans="1:6" ht="15.75" customHeight="1" x14ac:dyDescent="0.25">
      <c r="A254" s="54" t="s">
        <v>21</v>
      </c>
      <c r="B254" s="128" t="s">
        <v>250</v>
      </c>
      <c r="C254" s="163" t="s">
        <v>10</v>
      </c>
      <c r="D254" s="154" t="s">
        <v>512</v>
      </c>
      <c r="E254" s="137" t="s">
        <v>68</v>
      </c>
      <c r="F254" s="488">
        <f>SUM(прил7!H129)</f>
        <v>51136</v>
      </c>
    </row>
    <row r="255" spans="1:6" ht="78.75" x14ac:dyDescent="0.25">
      <c r="A255" s="167" t="s">
        <v>194</v>
      </c>
      <c r="B255" s="159" t="s">
        <v>224</v>
      </c>
      <c r="C255" s="168" t="s">
        <v>451</v>
      </c>
      <c r="D255" s="155" t="s">
        <v>452</v>
      </c>
      <c r="E255" s="172"/>
      <c r="F255" s="541">
        <f>SUM(F256)</f>
        <v>1167626</v>
      </c>
    </row>
    <row r="256" spans="1:6" ht="31.5" x14ac:dyDescent="0.25">
      <c r="A256" s="381" t="s">
        <v>514</v>
      </c>
      <c r="B256" s="370" t="s">
        <v>224</v>
      </c>
      <c r="C256" s="371" t="s">
        <v>10</v>
      </c>
      <c r="D256" s="372" t="s">
        <v>452</v>
      </c>
      <c r="E256" s="382"/>
      <c r="F256" s="486">
        <f>SUM(F257+F265+F268+F273+F271)</f>
        <v>1167626</v>
      </c>
    </row>
    <row r="257" spans="1:6" ht="17.25" customHeight="1" x14ac:dyDescent="0.25">
      <c r="A257" s="117" t="s">
        <v>763</v>
      </c>
      <c r="B257" s="127" t="s">
        <v>224</v>
      </c>
      <c r="C257" s="166" t="s">
        <v>10</v>
      </c>
      <c r="D257" s="157" t="s">
        <v>762</v>
      </c>
      <c r="E257" s="171"/>
      <c r="F257" s="485">
        <f>SUM(F258)</f>
        <v>630000</v>
      </c>
    </row>
    <row r="258" spans="1:6" ht="17.25" customHeight="1" x14ac:dyDescent="0.25">
      <c r="A258" s="76" t="s">
        <v>40</v>
      </c>
      <c r="B258" s="128" t="s">
        <v>224</v>
      </c>
      <c r="C258" s="163" t="s">
        <v>10</v>
      </c>
      <c r="D258" s="154" t="s">
        <v>762</v>
      </c>
      <c r="E258" s="137" t="s">
        <v>39</v>
      </c>
      <c r="F258" s="488">
        <f>SUM(прил7!H591)</f>
        <v>630000</v>
      </c>
    </row>
    <row r="259" spans="1:6" ht="17.25" hidden="1" customHeight="1" x14ac:dyDescent="0.25">
      <c r="A259" s="117" t="s">
        <v>737</v>
      </c>
      <c r="B259" s="127" t="s">
        <v>224</v>
      </c>
      <c r="C259" s="166" t="s">
        <v>10</v>
      </c>
      <c r="D259" s="157" t="s">
        <v>738</v>
      </c>
      <c r="E259" s="171"/>
      <c r="F259" s="485">
        <f>SUM(F260)</f>
        <v>0</v>
      </c>
    </row>
    <row r="260" spans="1:6" ht="17.25" hidden="1" customHeight="1" x14ac:dyDescent="0.25">
      <c r="A260" s="7" t="s">
        <v>21</v>
      </c>
      <c r="B260" s="128" t="s">
        <v>224</v>
      </c>
      <c r="C260" s="163" t="s">
        <v>10</v>
      </c>
      <c r="D260" s="154" t="s">
        <v>738</v>
      </c>
      <c r="E260" s="137" t="s">
        <v>68</v>
      </c>
      <c r="F260" s="488"/>
    </row>
    <row r="261" spans="1:6" ht="32.25" hidden="1" customHeight="1" x14ac:dyDescent="0.25">
      <c r="A261" s="117" t="s">
        <v>675</v>
      </c>
      <c r="B261" s="127" t="s">
        <v>224</v>
      </c>
      <c r="C261" s="166" t="s">
        <v>10</v>
      </c>
      <c r="D261" s="157" t="s">
        <v>676</v>
      </c>
      <c r="E261" s="171"/>
      <c r="F261" s="485">
        <f>SUM(F262)</f>
        <v>0</v>
      </c>
    </row>
    <row r="262" spans="1:6" ht="35.25" hidden="1" customHeight="1" x14ac:dyDescent="0.25">
      <c r="A262" s="7" t="s">
        <v>186</v>
      </c>
      <c r="B262" s="128" t="s">
        <v>224</v>
      </c>
      <c r="C262" s="163" t="s">
        <v>10</v>
      </c>
      <c r="D262" s="154" t="s">
        <v>676</v>
      </c>
      <c r="E262" s="137" t="s">
        <v>181</v>
      </c>
      <c r="F262" s="488">
        <f>SUM([1]прил7!H359)</f>
        <v>0</v>
      </c>
    </row>
    <row r="263" spans="1:6" ht="35.25" hidden="1" customHeight="1" x14ac:dyDescent="0.25">
      <c r="A263" s="117" t="s">
        <v>611</v>
      </c>
      <c r="B263" s="127" t="s">
        <v>224</v>
      </c>
      <c r="C263" s="166" t="s">
        <v>10</v>
      </c>
      <c r="D263" s="157" t="s">
        <v>610</v>
      </c>
      <c r="E263" s="171"/>
      <c r="F263" s="485">
        <f>SUM(F264)</f>
        <v>0</v>
      </c>
    </row>
    <row r="264" spans="1:6" ht="32.25" hidden="1" customHeight="1" x14ac:dyDescent="0.25">
      <c r="A264" s="7" t="s">
        <v>186</v>
      </c>
      <c r="B264" s="128" t="s">
        <v>224</v>
      </c>
      <c r="C264" s="163" t="s">
        <v>10</v>
      </c>
      <c r="D264" s="154" t="s">
        <v>610</v>
      </c>
      <c r="E264" s="137" t="s">
        <v>181</v>
      </c>
      <c r="F264" s="488">
        <f>SUM([1]прил7!H361)</f>
        <v>0</v>
      </c>
    </row>
    <row r="265" spans="1:6" ht="32.25" customHeight="1" x14ac:dyDescent="0.25">
      <c r="A265" s="117" t="s">
        <v>723</v>
      </c>
      <c r="B265" s="127" t="s">
        <v>224</v>
      </c>
      <c r="C265" s="166" t="s">
        <v>10</v>
      </c>
      <c r="D265" s="157" t="s">
        <v>739</v>
      </c>
      <c r="E265" s="171"/>
      <c r="F265" s="485">
        <f>SUM(F266:F267)</f>
        <v>290747</v>
      </c>
    </row>
    <row r="266" spans="1:6" ht="32.25" customHeight="1" x14ac:dyDescent="0.25">
      <c r="A266" s="7" t="s">
        <v>633</v>
      </c>
      <c r="B266" s="128" t="s">
        <v>224</v>
      </c>
      <c r="C266" s="163" t="s">
        <v>10</v>
      </c>
      <c r="D266" s="154" t="s">
        <v>739</v>
      </c>
      <c r="E266" s="137" t="s">
        <v>16</v>
      </c>
      <c r="F266" s="488">
        <f>SUM(прил7!H240)</f>
        <v>48082</v>
      </c>
    </row>
    <row r="267" spans="1:6" ht="17.25" customHeight="1" x14ac:dyDescent="0.25">
      <c r="A267" s="7" t="s">
        <v>21</v>
      </c>
      <c r="B267" s="128" t="s">
        <v>224</v>
      </c>
      <c r="C267" s="163" t="s">
        <v>10</v>
      </c>
      <c r="D267" s="154" t="s">
        <v>739</v>
      </c>
      <c r="E267" s="137" t="s">
        <v>68</v>
      </c>
      <c r="F267" s="488">
        <f>SUM(прил7!H241)</f>
        <v>242665</v>
      </c>
    </row>
    <row r="268" spans="1:6" ht="32.25" customHeight="1" x14ac:dyDescent="0.25">
      <c r="A268" s="117" t="s">
        <v>724</v>
      </c>
      <c r="B268" s="127" t="s">
        <v>224</v>
      </c>
      <c r="C268" s="166" t="s">
        <v>10</v>
      </c>
      <c r="D268" s="157" t="s">
        <v>725</v>
      </c>
      <c r="E268" s="171"/>
      <c r="F268" s="485">
        <f>SUM(F269:F270)</f>
        <v>124607</v>
      </c>
    </row>
    <row r="269" spans="1:6" ht="31.5" customHeight="1" x14ac:dyDescent="0.25">
      <c r="A269" s="7" t="s">
        <v>633</v>
      </c>
      <c r="B269" s="128" t="s">
        <v>224</v>
      </c>
      <c r="C269" s="163" t="s">
        <v>10</v>
      </c>
      <c r="D269" s="154" t="s">
        <v>725</v>
      </c>
      <c r="E269" s="137" t="s">
        <v>16</v>
      </c>
      <c r="F269" s="488">
        <f>SUM(прил7!H243)</f>
        <v>20606</v>
      </c>
    </row>
    <row r="270" spans="1:6" ht="17.25" customHeight="1" x14ac:dyDescent="0.25">
      <c r="A270" s="7" t="s">
        <v>21</v>
      </c>
      <c r="B270" s="128" t="s">
        <v>224</v>
      </c>
      <c r="C270" s="163" t="s">
        <v>10</v>
      </c>
      <c r="D270" s="154" t="s">
        <v>725</v>
      </c>
      <c r="E270" s="137" t="s">
        <v>68</v>
      </c>
      <c r="F270" s="488">
        <f>SUM(прил7!H244)</f>
        <v>104001</v>
      </c>
    </row>
    <row r="271" spans="1:6" s="550" customFormat="1" ht="37.5" customHeight="1" x14ac:dyDescent="0.25">
      <c r="A271" s="26" t="s">
        <v>706</v>
      </c>
      <c r="B271" s="127" t="s">
        <v>224</v>
      </c>
      <c r="C271" s="166" t="s">
        <v>10</v>
      </c>
      <c r="D271" s="157" t="s">
        <v>705</v>
      </c>
      <c r="E271" s="171"/>
      <c r="F271" s="485">
        <f>SUM(F272)</f>
        <v>20000</v>
      </c>
    </row>
    <row r="272" spans="1:6" s="550" customFormat="1" ht="17.25" customHeight="1" x14ac:dyDescent="0.25">
      <c r="A272" s="7" t="s">
        <v>21</v>
      </c>
      <c r="B272" s="128" t="s">
        <v>224</v>
      </c>
      <c r="C272" s="163" t="s">
        <v>10</v>
      </c>
      <c r="D272" s="154" t="s">
        <v>705</v>
      </c>
      <c r="E272" s="137" t="s">
        <v>68</v>
      </c>
      <c r="F272" s="488">
        <f>SUM(прил7!H246)</f>
        <v>20000</v>
      </c>
    </row>
    <row r="273" spans="1:6" ht="31.5" x14ac:dyDescent="0.25">
      <c r="A273" s="26" t="s">
        <v>513</v>
      </c>
      <c r="B273" s="127" t="s">
        <v>224</v>
      </c>
      <c r="C273" s="166" t="s">
        <v>10</v>
      </c>
      <c r="D273" s="157" t="s">
        <v>512</v>
      </c>
      <c r="E273" s="171"/>
      <c r="F273" s="485">
        <f>SUM(F274)</f>
        <v>102272</v>
      </c>
    </row>
    <row r="274" spans="1:6" ht="16.5" customHeight="1" x14ac:dyDescent="0.25">
      <c r="A274" s="7" t="s">
        <v>21</v>
      </c>
      <c r="B274" s="128" t="s">
        <v>224</v>
      </c>
      <c r="C274" s="163" t="s">
        <v>10</v>
      </c>
      <c r="D274" s="154" t="s">
        <v>512</v>
      </c>
      <c r="E274" s="137" t="s">
        <v>68</v>
      </c>
      <c r="F274" s="488">
        <f>SUM(прил7!H133)</f>
        <v>102272</v>
      </c>
    </row>
    <row r="275" spans="1:6" ht="64.5" customHeight="1" x14ac:dyDescent="0.25">
      <c r="A275" s="58" t="s">
        <v>162</v>
      </c>
      <c r="B275" s="383" t="s">
        <v>532</v>
      </c>
      <c r="C275" s="267" t="s">
        <v>451</v>
      </c>
      <c r="D275" s="142" t="s">
        <v>452</v>
      </c>
      <c r="E275" s="132"/>
      <c r="F275" s="534">
        <f>SUM(F276+F280+F284)</f>
        <v>1498960</v>
      </c>
    </row>
    <row r="276" spans="1:6" ht="80.25" customHeight="1" x14ac:dyDescent="0.25">
      <c r="A276" s="147" t="s">
        <v>163</v>
      </c>
      <c r="B276" s="148" t="s">
        <v>243</v>
      </c>
      <c r="C276" s="268" t="s">
        <v>451</v>
      </c>
      <c r="D276" s="149" t="s">
        <v>452</v>
      </c>
      <c r="E276" s="150"/>
      <c r="F276" s="541">
        <f>SUM(F277)</f>
        <v>148000</v>
      </c>
    </row>
    <row r="277" spans="1:6" ht="32.25" customHeight="1" x14ac:dyDescent="0.25">
      <c r="A277" s="342" t="s">
        <v>533</v>
      </c>
      <c r="B277" s="343" t="s">
        <v>243</v>
      </c>
      <c r="C277" s="344" t="s">
        <v>10</v>
      </c>
      <c r="D277" s="345" t="s">
        <v>452</v>
      </c>
      <c r="E277" s="346"/>
      <c r="F277" s="486">
        <f>SUM(F278)</f>
        <v>148000</v>
      </c>
    </row>
    <row r="278" spans="1:6" ht="17.25" customHeight="1" x14ac:dyDescent="0.25">
      <c r="A278" s="26" t="s">
        <v>93</v>
      </c>
      <c r="B278" s="120" t="s">
        <v>243</v>
      </c>
      <c r="C278" s="229" t="s">
        <v>10</v>
      </c>
      <c r="D278" s="118" t="s">
        <v>534</v>
      </c>
      <c r="E278" s="146"/>
      <c r="F278" s="485">
        <f>SUM(F279)</f>
        <v>148000</v>
      </c>
    </row>
    <row r="279" spans="1:6" ht="33.75" customHeight="1" x14ac:dyDescent="0.25">
      <c r="A279" s="54" t="s">
        <v>633</v>
      </c>
      <c r="B279" s="129" t="s">
        <v>243</v>
      </c>
      <c r="C279" s="230" t="s">
        <v>10</v>
      </c>
      <c r="D279" s="126" t="s">
        <v>534</v>
      </c>
      <c r="E279" s="133" t="s">
        <v>16</v>
      </c>
      <c r="F279" s="488">
        <f>SUM(прил7!H396)</f>
        <v>148000</v>
      </c>
    </row>
    <row r="280" spans="1:6" ht="80.25" customHeight="1" x14ac:dyDescent="0.25">
      <c r="A280" s="147" t="s">
        <v>178</v>
      </c>
      <c r="B280" s="148" t="s">
        <v>248</v>
      </c>
      <c r="C280" s="268" t="s">
        <v>451</v>
      </c>
      <c r="D280" s="149" t="s">
        <v>452</v>
      </c>
      <c r="E280" s="150"/>
      <c r="F280" s="541">
        <f>SUM(F281)</f>
        <v>150000</v>
      </c>
    </row>
    <row r="281" spans="1:6" ht="33.75" customHeight="1" x14ac:dyDescent="0.25">
      <c r="A281" s="342" t="s">
        <v>565</v>
      </c>
      <c r="B281" s="343" t="s">
        <v>248</v>
      </c>
      <c r="C281" s="344" t="s">
        <v>10</v>
      </c>
      <c r="D281" s="345" t="s">
        <v>452</v>
      </c>
      <c r="E281" s="346"/>
      <c r="F281" s="486">
        <f>SUM(F282)</f>
        <v>150000</v>
      </c>
    </row>
    <row r="282" spans="1:6" ht="47.25" x14ac:dyDescent="0.25">
      <c r="A282" s="26" t="s">
        <v>179</v>
      </c>
      <c r="B282" s="120" t="s">
        <v>248</v>
      </c>
      <c r="C282" s="229" t="s">
        <v>10</v>
      </c>
      <c r="D282" s="118" t="s">
        <v>566</v>
      </c>
      <c r="E282" s="146"/>
      <c r="F282" s="485">
        <f>SUM(F283)</f>
        <v>150000</v>
      </c>
    </row>
    <row r="283" spans="1:6" ht="31.5" customHeight="1" x14ac:dyDescent="0.25">
      <c r="A283" s="54" t="s">
        <v>633</v>
      </c>
      <c r="B283" s="129" t="s">
        <v>248</v>
      </c>
      <c r="C283" s="230" t="s">
        <v>10</v>
      </c>
      <c r="D283" s="126" t="s">
        <v>566</v>
      </c>
      <c r="E283" s="133" t="s">
        <v>16</v>
      </c>
      <c r="F283" s="488">
        <f>SUM(прил7!H637)</f>
        <v>150000</v>
      </c>
    </row>
    <row r="284" spans="1:6" ht="66.75" customHeight="1" x14ac:dyDescent="0.25">
      <c r="A284" s="147" t="s">
        <v>164</v>
      </c>
      <c r="B284" s="148" t="s">
        <v>239</v>
      </c>
      <c r="C284" s="268" t="s">
        <v>451</v>
      </c>
      <c r="D284" s="149" t="s">
        <v>452</v>
      </c>
      <c r="E284" s="150"/>
      <c r="F284" s="541">
        <f>SUM(F285)</f>
        <v>1200960</v>
      </c>
    </row>
    <row r="285" spans="1:6" ht="34.5" customHeight="1" x14ac:dyDescent="0.25">
      <c r="A285" s="342" t="s">
        <v>535</v>
      </c>
      <c r="B285" s="343" t="s">
        <v>239</v>
      </c>
      <c r="C285" s="344" t="s">
        <v>10</v>
      </c>
      <c r="D285" s="345" t="s">
        <v>452</v>
      </c>
      <c r="E285" s="346"/>
      <c r="F285" s="486">
        <f>SUM(F286+F288+F291)</f>
        <v>1200960</v>
      </c>
    </row>
    <row r="286" spans="1:6" ht="18.75" customHeight="1" x14ac:dyDescent="0.25">
      <c r="A286" s="26" t="s">
        <v>656</v>
      </c>
      <c r="B286" s="120" t="s">
        <v>239</v>
      </c>
      <c r="C286" s="229" t="s">
        <v>10</v>
      </c>
      <c r="D286" s="118" t="s">
        <v>655</v>
      </c>
      <c r="E286" s="146"/>
      <c r="F286" s="485">
        <f>SUM(F287)</f>
        <v>359960</v>
      </c>
    </row>
    <row r="287" spans="1:6" ht="18" customHeight="1" x14ac:dyDescent="0.25">
      <c r="A287" s="54" t="s">
        <v>40</v>
      </c>
      <c r="B287" s="129" t="s">
        <v>239</v>
      </c>
      <c r="C287" s="230" t="s">
        <v>10</v>
      </c>
      <c r="D287" s="126" t="s">
        <v>655</v>
      </c>
      <c r="E287" s="133" t="s">
        <v>39</v>
      </c>
      <c r="F287" s="488">
        <f>SUM(прил7!H400)</f>
        <v>359960</v>
      </c>
    </row>
    <row r="288" spans="1:6" ht="15.75" x14ac:dyDescent="0.25">
      <c r="A288" s="26" t="s">
        <v>536</v>
      </c>
      <c r="B288" s="120" t="s">
        <v>239</v>
      </c>
      <c r="C288" s="229" t="s">
        <v>10</v>
      </c>
      <c r="D288" s="118" t="s">
        <v>537</v>
      </c>
      <c r="E288" s="146"/>
      <c r="F288" s="485">
        <f>SUM(F289:F290)</f>
        <v>644674</v>
      </c>
    </row>
    <row r="289" spans="1:6" ht="31.5" customHeight="1" x14ac:dyDescent="0.25">
      <c r="A289" s="54" t="s">
        <v>633</v>
      </c>
      <c r="B289" s="129" t="s">
        <v>239</v>
      </c>
      <c r="C289" s="230" t="s">
        <v>10</v>
      </c>
      <c r="D289" s="126" t="s">
        <v>537</v>
      </c>
      <c r="E289" s="133" t="s">
        <v>16</v>
      </c>
      <c r="F289" s="488">
        <f>SUM(прил7!H402)</f>
        <v>442579</v>
      </c>
    </row>
    <row r="290" spans="1:6" ht="15.75" x14ac:dyDescent="0.25">
      <c r="A290" s="76" t="s">
        <v>40</v>
      </c>
      <c r="B290" s="129" t="s">
        <v>239</v>
      </c>
      <c r="C290" s="230" t="s">
        <v>10</v>
      </c>
      <c r="D290" s="126" t="s">
        <v>537</v>
      </c>
      <c r="E290" s="133" t="s">
        <v>39</v>
      </c>
      <c r="F290" s="488">
        <f>SUM(прил7!H403)</f>
        <v>202095</v>
      </c>
    </row>
    <row r="291" spans="1:6" ht="15.75" x14ac:dyDescent="0.25">
      <c r="A291" s="75" t="s">
        <v>654</v>
      </c>
      <c r="B291" s="120" t="s">
        <v>239</v>
      </c>
      <c r="C291" s="229" t="s">
        <v>10</v>
      </c>
      <c r="D291" s="118" t="s">
        <v>657</v>
      </c>
      <c r="E291" s="146"/>
      <c r="F291" s="485">
        <f>SUM(F292)</f>
        <v>196326</v>
      </c>
    </row>
    <row r="292" spans="1:6" ht="31.5" x14ac:dyDescent="0.25">
      <c r="A292" s="54" t="s">
        <v>633</v>
      </c>
      <c r="B292" s="129" t="s">
        <v>239</v>
      </c>
      <c r="C292" s="230" t="s">
        <v>10</v>
      </c>
      <c r="D292" s="126" t="s">
        <v>657</v>
      </c>
      <c r="E292" s="133" t="s">
        <v>16</v>
      </c>
      <c r="F292" s="488">
        <f>SUM(прил7!H405)</f>
        <v>196326</v>
      </c>
    </row>
    <row r="293" spans="1:6" s="42" customFormat="1" ht="33" customHeight="1" x14ac:dyDescent="0.25">
      <c r="A293" s="58" t="s">
        <v>113</v>
      </c>
      <c r="B293" s="160" t="s">
        <v>454</v>
      </c>
      <c r="C293" s="269" t="s">
        <v>451</v>
      </c>
      <c r="D293" s="161" t="s">
        <v>452</v>
      </c>
      <c r="E293" s="136"/>
      <c r="F293" s="534">
        <f>SUM(F294)</f>
        <v>1754751</v>
      </c>
    </row>
    <row r="294" spans="1:6" s="42" customFormat="1" ht="51" customHeight="1" x14ac:dyDescent="0.25">
      <c r="A294" s="158" t="s">
        <v>114</v>
      </c>
      <c r="B294" s="159" t="s">
        <v>455</v>
      </c>
      <c r="C294" s="168" t="s">
        <v>451</v>
      </c>
      <c r="D294" s="155" t="s">
        <v>452</v>
      </c>
      <c r="E294" s="165"/>
      <c r="F294" s="541">
        <f>SUM(F295)</f>
        <v>1754751</v>
      </c>
    </row>
    <row r="295" spans="1:6" s="42" customFormat="1" ht="51" customHeight="1" x14ac:dyDescent="0.25">
      <c r="A295" s="369" t="s">
        <v>458</v>
      </c>
      <c r="B295" s="370" t="s">
        <v>455</v>
      </c>
      <c r="C295" s="371" t="s">
        <v>10</v>
      </c>
      <c r="D295" s="372" t="s">
        <v>452</v>
      </c>
      <c r="E295" s="379"/>
      <c r="F295" s="486">
        <f>SUM(F296)</f>
        <v>1754751</v>
      </c>
    </row>
    <row r="296" spans="1:6" s="42" customFormat="1" ht="17.25" customHeight="1" x14ac:dyDescent="0.25">
      <c r="A296" s="75" t="s">
        <v>115</v>
      </c>
      <c r="B296" s="127" t="s">
        <v>455</v>
      </c>
      <c r="C296" s="166" t="s">
        <v>10</v>
      </c>
      <c r="D296" s="157" t="s">
        <v>457</v>
      </c>
      <c r="E296" s="41"/>
      <c r="F296" s="485">
        <f>SUM(F297)</f>
        <v>1754751</v>
      </c>
    </row>
    <row r="297" spans="1:6" s="42" customFormat="1" ht="31.5" customHeight="1" x14ac:dyDescent="0.25">
      <c r="A297" s="76" t="s">
        <v>633</v>
      </c>
      <c r="B297" s="128" t="s">
        <v>455</v>
      </c>
      <c r="C297" s="163" t="s">
        <v>10</v>
      </c>
      <c r="D297" s="154" t="s">
        <v>457</v>
      </c>
      <c r="E297" s="60" t="s">
        <v>16</v>
      </c>
      <c r="F297" s="488">
        <f>SUM(прил7!H27+прил7!H54+прил7!H87+прил7!H512+прил7!H630)</f>
        <v>1754751</v>
      </c>
    </row>
    <row r="298" spans="1:6" s="42" customFormat="1" ht="31.5" x14ac:dyDescent="0.25">
      <c r="A298" s="135" t="s">
        <v>127</v>
      </c>
      <c r="B298" s="160" t="s">
        <v>463</v>
      </c>
      <c r="C298" s="269" t="s">
        <v>451</v>
      </c>
      <c r="D298" s="161" t="s">
        <v>452</v>
      </c>
      <c r="E298" s="136"/>
      <c r="F298" s="534">
        <f>SUM(F299+F303)</f>
        <v>394826</v>
      </c>
    </row>
    <row r="299" spans="1:6" s="42" customFormat="1" ht="51.75" customHeight="1" x14ac:dyDescent="0.25">
      <c r="A299" s="158" t="s">
        <v>638</v>
      </c>
      <c r="B299" s="159" t="s">
        <v>199</v>
      </c>
      <c r="C299" s="168" t="s">
        <v>451</v>
      </c>
      <c r="D299" s="155" t="s">
        <v>452</v>
      </c>
      <c r="E299" s="165"/>
      <c r="F299" s="541">
        <f>SUM(F300)</f>
        <v>192826</v>
      </c>
    </row>
    <row r="300" spans="1:6" s="42" customFormat="1" ht="31.5" x14ac:dyDescent="0.25">
      <c r="A300" s="348" t="s">
        <v>462</v>
      </c>
      <c r="B300" s="370" t="s">
        <v>199</v>
      </c>
      <c r="C300" s="371" t="s">
        <v>10</v>
      </c>
      <c r="D300" s="372" t="s">
        <v>452</v>
      </c>
      <c r="E300" s="382"/>
      <c r="F300" s="486">
        <f>SUM(F301)</f>
        <v>192826</v>
      </c>
    </row>
    <row r="301" spans="1:6" s="42" customFormat="1" ht="18.75" customHeight="1" x14ac:dyDescent="0.25">
      <c r="A301" s="75" t="s">
        <v>86</v>
      </c>
      <c r="B301" s="127" t="s">
        <v>199</v>
      </c>
      <c r="C301" s="166" t="s">
        <v>10</v>
      </c>
      <c r="D301" s="157" t="s">
        <v>464</v>
      </c>
      <c r="E301" s="171"/>
      <c r="F301" s="485">
        <f>SUM(F302)</f>
        <v>192826</v>
      </c>
    </row>
    <row r="302" spans="1:6" s="42" customFormat="1" ht="47.25" x14ac:dyDescent="0.25">
      <c r="A302" s="76" t="s">
        <v>82</v>
      </c>
      <c r="B302" s="128" t="s">
        <v>199</v>
      </c>
      <c r="C302" s="163" t="s">
        <v>10</v>
      </c>
      <c r="D302" s="154" t="s">
        <v>464</v>
      </c>
      <c r="E302" s="137" t="s">
        <v>13</v>
      </c>
      <c r="F302" s="488">
        <f>SUM(прил7!H59)</f>
        <v>192826</v>
      </c>
    </row>
    <row r="303" spans="1:6" s="42" customFormat="1" ht="63" x14ac:dyDescent="0.25">
      <c r="A303" s="151" t="s">
        <v>585</v>
      </c>
      <c r="B303" s="159" t="s">
        <v>584</v>
      </c>
      <c r="C303" s="168" t="s">
        <v>451</v>
      </c>
      <c r="D303" s="155" t="s">
        <v>452</v>
      </c>
      <c r="E303" s="165"/>
      <c r="F303" s="541">
        <f>SUM(F304)</f>
        <v>202000</v>
      </c>
    </row>
    <row r="304" spans="1:6" s="42" customFormat="1" ht="31.5" x14ac:dyDescent="0.25">
      <c r="A304" s="369" t="s">
        <v>586</v>
      </c>
      <c r="B304" s="370" t="s">
        <v>584</v>
      </c>
      <c r="C304" s="371" t="s">
        <v>10</v>
      </c>
      <c r="D304" s="372" t="s">
        <v>452</v>
      </c>
      <c r="E304" s="382"/>
      <c r="F304" s="486">
        <f>SUM(F305)</f>
        <v>202000</v>
      </c>
    </row>
    <row r="305" spans="1:6" s="42" customFormat="1" ht="31.5" customHeight="1" x14ac:dyDescent="0.25">
      <c r="A305" s="75" t="s">
        <v>588</v>
      </c>
      <c r="B305" s="127" t="s">
        <v>584</v>
      </c>
      <c r="C305" s="166" t="s">
        <v>10</v>
      </c>
      <c r="D305" s="157" t="s">
        <v>587</v>
      </c>
      <c r="E305" s="171"/>
      <c r="F305" s="485">
        <f>SUM(F306)</f>
        <v>202000</v>
      </c>
    </row>
    <row r="306" spans="1:6" s="42" customFormat="1" ht="33.75" customHeight="1" x14ac:dyDescent="0.25">
      <c r="A306" s="76" t="s">
        <v>633</v>
      </c>
      <c r="B306" s="128" t="s">
        <v>584</v>
      </c>
      <c r="C306" s="163" t="s">
        <v>10</v>
      </c>
      <c r="D306" s="154" t="s">
        <v>587</v>
      </c>
      <c r="E306" s="137" t="s">
        <v>16</v>
      </c>
      <c r="F306" s="488">
        <f>SUM(прил7!H138)</f>
        <v>202000</v>
      </c>
    </row>
    <row r="307" spans="1:6" ht="51" customHeight="1" x14ac:dyDescent="0.25">
      <c r="A307" s="58" t="s">
        <v>142</v>
      </c>
      <c r="B307" s="383" t="s">
        <v>488</v>
      </c>
      <c r="C307" s="267" t="s">
        <v>451</v>
      </c>
      <c r="D307" s="142" t="s">
        <v>452</v>
      </c>
      <c r="E307" s="132"/>
      <c r="F307" s="534">
        <f>SUM(F308+F330+F334)</f>
        <v>21609228</v>
      </c>
    </row>
    <row r="308" spans="1:6" s="42" customFormat="1" ht="65.25" customHeight="1" x14ac:dyDescent="0.25">
      <c r="A308" s="147" t="s">
        <v>143</v>
      </c>
      <c r="B308" s="148" t="s">
        <v>217</v>
      </c>
      <c r="C308" s="268" t="s">
        <v>451</v>
      </c>
      <c r="D308" s="149" t="s">
        <v>452</v>
      </c>
      <c r="E308" s="150"/>
      <c r="F308" s="541">
        <f>SUM(F309)</f>
        <v>20551681</v>
      </c>
    </row>
    <row r="309" spans="1:6" s="42" customFormat="1" ht="48.75" customHeight="1" x14ac:dyDescent="0.25">
      <c r="A309" s="342" t="s">
        <v>491</v>
      </c>
      <c r="B309" s="343" t="s">
        <v>217</v>
      </c>
      <c r="C309" s="344" t="s">
        <v>10</v>
      </c>
      <c r="D309" s="345" t="s">
        <v>452</v>
      </c>
      <c r="E309" s="346"/>
      <c r="F309" s="486">
        <f>SUM(F316+F318+F320+F322+F324+F326+F328+F310+F313)</f>
        <v>20551681</v>
      </c>
    </row>
    <row r="310" spans="1:6" s="42" customFormat="1" ht="32.25" customHeight="1" x14ac:dyDescent="0.25">
      <c r="A310" s="544" t="s">
        <v>718</v>
      </c>
      <c r="B310" s="120" t="s">
        <v>217</v>
      </c>
      <c r="C310" s="229" t="s">
        <v>10</v>
      </c>
      <c r="D310" s="118" t="s">
        <v>740</v>
      </c>
      <c r="E310" s="146"/>
      <c r="F310" s="485">
        <f>SUM(F311:F312)</f>
        <v>13849845</v>
      </c>
    </row>
    <row r="311" spans="1:6" s="42" customFormat="1" ht="32.25" customHeight="1" x14ac:dyDescent="0.25">
      <c r="A311" s="387" t="s">
        <v>633</v>
      </c>
      <c r="B311" s="129" t="s">
        <v>217</v>
      </c>
      <c r="C311" s="230" t="s">
        <v>10</v>
      </c>
      <c r="D311" s="126" t="s">
        <v>740</v>
      </c>
      <c r="E311" s="133" t="s">
        <v>16</v>
      </c>
      <c r="F311" s="488">
        <f>SUM(прил7!H197)</f>
        <v>5611741</v>
      </c>
    </row>
    <row r="312" spans="1:6" s="42" customFormat="1" ht="33" customHeight="1" x14ac:dyDescent="0.25">
      <c r="A312" s="54" t="s">
        <v>186</v>
      </c>
      <c r="B312" s="129" t="s">
        <v>217</v>
      </c>
      <c r="C312" s="230" t="s">
        <v>10</v>
      </c>
      <c r="D312" s="126" t="s">
        <v>740</v>
      </c>
      <c r="E312" s="133" t="s">
        <v>181</v>
      </c>
      <c r="F312" s="488">
        <f>SUM(прил7!H198)</f>
        <v>8238104</v>
      </c>
    </row>
    <row r="313" spans="1:6" s="42" customFormat="1" ht="46.5" customHeight="1" x14ac:dyDescent="0.25">
      <c r="A313" s="26" t="s">
        <v>904</v>
      </c>
      <c r="B313" s="120" t="s">
        <v>217</v>
      </c>
      <c r="C313" s="229" t="s">
        <v>10</v>
      </c>
      <c r="D313" s="118" t="s">
        <v>905</v>
      </c>
      <c r="E313" s="146"/>
      <c r="F313" s="485">
        <f>SUM(F314:F315)</f>
        <v>139892</v>
      </c>
    </row>
    <row r="314" spans="1:6" s="42" customFormat="1" ht="33" customHeight="1" x14ac:dyDescent="0.25">
      <c r="A314" s="54" t="s">
        <v>633</v>
      </c>
      <c r="B314" s="129" t="s">
        <v>217</v>
      </c>
      <c r="C314" s="230" t="s">
        <v>10</v>
      </c>
      <c r="D314" s="126" t="s">
        <v>905</v>
      </c>
      <c r="E314" s="133" t="s">
        <v>16</v>
      </c>
      <c r="F314" s="488">
        <f>SUM(прил7!H200)</f>
        <v>56679</v>
      </c>
    </row>
    <row r="315" spans="1:6" s="42" customFormat="1" ht="33.75" customHeight="1" x14ac:dyDescent="0.25">
      <c r="A315" s="76" t="s">
        <v>186</v>
      </c>
      <c r="B315" s="129" t="s">
        <v>217</v>
      </c>
      <c r="C315" s="230" t="s">
        <v>10</v>
      </c>
      <c r="D315" s="126" t="s">
        <v>905</v>
      </c>
      <c r="E315" s="133" t="s">
        <v>181</v>
      </c>
      <c r="F315" s="488">
        <f>SUM(прил7!H201)</f>
        <v>83213</v>
      </c>
    </row>
    <row r="316" spans="1:6" s="42" customFormat="1" ht="18.75" customHeight="1" x14ac:dyDescent="0.25">
      <c r="A316" s="544" t="s">
        <v>719</v>
      </c>
      <c r="B316" s="120" t="s">
        <v>217</v>
      </c>
      <c r="C316" s="229" t="s">
        <v>10</v>
      </c>
      <c r="D316" s="118" t="s">
        <v>858</v>
      </c>
      <c r="E316" s="146"/>
      <c r="F316" s="485">
        <f>SUM(F317)</f>
        <v>827331</v>
      </c>
    </row>
    <row r="317" spans="1:6" s="42" customFormat="1" ht="33.75" customHeight="1" x14ac:dyDescent="0.25">
      <c r="A317" s="54" t="s">
        <v>633</v>
      </c>
      <c r="B317" s="129" t="s">
        <v>217</v>
      </c>
      <c r="C317" s="230" t="s">
        <v>10</v>
      </c>
      <c r="D317" s="126" t="s">
        <v>858</v>
      </c>
      <c r="E317" s="133" t="s">
        <v>16</v>
      </c>
      <c r="F317" s="488">
        <f>SUM(прил7!H203)</f>
        <v>827331</v>
      </c>
    </row>
    <row r="318" spans="1:6" s="42" customFormat="1" ht="18.75" customHeight="1" x14ac:dyDescent="0.25">
      <c r="A318" s="26" t="s">
        <v>919</v>
      </c>
      <c r="B318" s="120" t="s">
        <v>217</v>
      </c>
      <c r="C318" s="229" t="s">
        <v>10</v>
      </c>
      <c r="D318" s="118" t="s">
        <v>720</v>
      </c>
      <c r="E318" s="146"/>
      <c r="F318" s="485">
        <f>SUM(F319)</f>
        <v>551554</v>
      </c>
    </row>
    <row r="319" spans="1:6" s="42" customFormat="1" ht="33.75" customHeight="1" x14ac:dyDescent="0.25">
      <c r="A319" s="76" t="s">
        <v>633</v>
      </c>
      <c r="B319" s="129" t="s">
        <v>217</v>
      </c>
      <c r="C319" s="230" t="s">
        <v>10</v>
      </c>
      <c r="D319" s="126" t="s">
        <v>720</v>
      </c>
      <c r="E319" s="133" t="s">
        <v>16</v>
      </c>
      <c r="F319" s="488">
        <f>SUM(прил7!H205)</f>
        <v>551554</v>
      </c>
    </row>
    <row r="320" spans="1:6" s="42" customFormat="1" ht="32.25" customHeight="1" x14ac:dyDescent="0.25">
      <c r="A320" s="26" t="s">
        <v>944</v>
      </c>
      <c r="B320" s="120" t="s">
        <v>217</v>
      </c>
      <c r="C320" s="229" t="s">
        <v>10</v>
      </c>
      <c r="D320" s="118" t="s">
        <v>943</v>
      </c>
      <c r="E320" s="146"/>
      <c r="F320" s="485">
        <f>SUM(F321)</f>
        <v>24501</v>
      </c>
    </row>
    <row r="321" spans="1:6" s="42" customFormat="1" ht="33.75" customHeight="1" x14ac:dyDescent="0.25">
      <c r="A321" s="54" t="s">
        <v>186</v>
      </c>
      <c r="B321" s="129" t="s">
        <v>217</v>
      </c>
      <c r="C321" s="230" t="s">
        <v>10</v>
      </c>
      <c r="D321" s="126" t="s">
        <v>943</v>
      </c>
      <c r="E321" s="133" t="s">
        <v>181</v>
      </c>
      <c r="F321" s="488">
        <f>SUM(прил7!H207)</f>
        <v>24501</v>
      </c>
    </row>
    <row r="322" spans="1:6" s="42" customFormat="1" ht="33.75" hidden="1" customHeight="1" x14ac:dyDescent="0.25">
      <c r="A322" s="26" t="s">
        <v>623</v>
      </c>
      <c r="B322" s="120" t="s">
        <v>217</v>
      </c>
      <c r="C322" s="229" t="s">
        <v>10</v>
      </c>
      <c r="D322" s="118" t="s">
        <v>622</v>
      </c>
      <c r="E322" s="146"/>
      <c r="F322" s="485">
        <f>SUM(F323)</f>
        <v>0</v>
      </c>
    </row>
    <row r="323" spans="1:6" s="42" customFormat="1" ht="32.25" hidden="1" customHeight="1" x14ac:dyDescent="0.25">
      <c r="A323" s="76" t="s">
        <v>633</v>
      </c>
      <c r="B323" s="129" t="s">
        <v>217</v>
      </c>
      <c r="C323" s="230" t="s">
        <v>10</v>
      </c>
      <c r="D323" s="126" t="s">
        <v>622</v>
      </c>
      <c r="E323" s="133" t="s">
        <v>16</v>
      </c>
      <c r="F323" s="488"/>
    </row>
    <row r="324" spans="1:6" s="42" customFormat="1" ht="47.25" x14ac:dyDescent="0.25">
      <c r="A324" s="26" t="s">
        <v>492</v>
      </c>
      <c r="B324" s="120" t="s">
        <v>217</v>
      </c>
      <c r="C324" s="229" t="s">
        <v>10</v>
      </c>
      <c r="D324" s="118" t="s">
        <v>493</v>
      </c>
      <c r="E324" s="146"/>
      <c r="F324" s="485">
        <f>SUM(F325:F325)</f>
        <v>3737292</v>
      </c>
    </row>
    <row r="325" spans="1:6" s="42" customFormat="1" ht="15.75" x14ac:dyDescent="0.25">
      <c r="A325" s="54" t="s">
        <v>21</v>
      </c>
      <c r="B325" s="129" t="s">
        <v>217</v>
      </c>
      <c r="C325" s="230" t="s">
        <v>10</v>
      </c>
      <c r="D325" s="126" t="s">
        <v>493</v>
      </c>
      <c r="E325" s="133" t="s">
        <v>68</v>
      </c>
      <c r="F325" s="488">
        <f>SUM(прил7!H209)</f>
        <v>3737292</v>
      </c>
    </row>
    <row r="326" spans="1:6" s="42" customFormat="1" ht="47.25" x14ac:dyDescent="0.25">
      <c r="A326" s="26" t="s">
        <v>494</v>
      </c>
      <c r="B326" s="120" t="s">
        <v>217</v>
      </c>
      <c r="C326" s="229" t="s">
        <v>10</v>
      </c>
      <c r="D326" s="118" t="s">
        <v>495</v>
      </c>
      <c r="E326" s="146"/>
      <c r="F326" s="485">
        <f>SUM(F327)</f>
        <v>1370130</v>
      </c>
    </row>
    <row r="327" spans="1:6" s="42" customFormat="1" ht="15.75" x14ac:dyDescent="0.25">
      <c r="A327" s="54" t="s">
        <v>21</v>
      </c>
      <c r="B327" s="129" t="s">
        <v>217</v>
      </c>
      <c r="C327" s="230" t="s">
        <v>10</v>
      </c>
      <c r="D327" s="126" t="s">
        <v>495</v>
      </c>
      <c r="E327" s="133" t="s">
        <v>68</v>
      </c>
      <c r="F327" s="488">
        <f>SUM(прил7!H211)</f>
        <v>1370130</v>
      </c>
    </row>
    <row r="328" spans="1:6" s="42" customFormat="1" ht="31.5" x14ac:dyDescent="0.25">
      <c r="A328" s="26" t="s">
        <v>513</v>
      </c>
      <c r="B328" s="120" t="s">
        <v>217</v>
      </c>
      <c r="C328" s="229" t="s">
        <v>10</v>
      </c>
      <c r="D328" s="118" t="s">
        <v>512</v>
      </c>
      <c r="E328" s="146"/>
      <c r="F328" s="485">
        <f>SUM(F329)</f>
        <v>51136</v>
      </c>
    </row>
    <row r="329" spans="1:6" s="42" customFormat="1" ht="15.75" x14ac:dyDescent="0.25">
      <c r="A329" s="54" t="s">
        <v>21</v>
      </c>
      <c r="B329" s="129" t="s">
        <v>217</v>
      </c>
      <c r="C329" s="230" t="s">
        <v>10</v>
      </c>
      <c r="D329" s="126" t="s">
        <v>512</v>
      </c>
      <c r="E329" s="133" t="s">
        <v>68</v>
      </c>
      <c r="F329" s="488">
        <f>SUM(прил7!H143)</f>
        <v>51136</v>
      </c>
    </row>
    <row r="330" spans="1:6" s="42" customFormat="1" ht="64.5" customHeight="1" x14ac:dyDescent="0.25">
      <c r="A330" s="173" t="s">
        <v>187</v>
      </c>
      <c r="B330" s="148" t="s">
        <v>225</v>
      </c>
      <c r="C330" s="268" t="s">
        <v>451</v>
      </c>
      <c r="D330" s="149" t="s">
        <v>452</v>
      </c>
      <c r="E330" s="150"/>
      <c r="F330" s="541">
        <f>SUM(F331)</f>
        <v>450000</v>
      </c>
    </row>
    <row r="331" spans="1:6" s="42" customFormat="1" ht="33.75" customHeight="1" x14ac:dyDescent="0.25">
      <c r="A331" s="384" t="s">
        <v>489</v>
      </c>
      <c r="B331" s="343" t="s">
        <v>225</v>
      </c>
      <c r="C331" s="344" t="s">
        <v>10</v>
      </c>
      <c r="D331" s="345" t="s">
        <v>452</v>
      </c>
      <c r="E331" s="346"/>
      <c r="F331" s="486">
        <f>SUM(F332)</f>
        <v>450000</v>
      </c>
    </row>
    <row r="332" spans="1:6" s="42" customFormat="1" ht="16.5" customHeight="1" x14ac:dyDescent="0.25">
      <c r="A332" s="66" t="s">
        <v>188</v>
      </c>
      <c r="B332" s="120" t="s">
        <v>225</v>
      </c>
      <c r="C332" s="229" t="s">
        <v>10</v>
      </c>
      <c r="D332" s="118" t="s">
        <v>490</v>
      </c>
      <c r="E332" s="146"/>
      <c r="F332" s="485">
        <f>SUM(F333)</f>
        <v>450000</v>
      </c>
    </row>
    <row r="333" spans="1:6" s="42" customFormat="1" ht="16.5" customHeight="1" x14ac:dyDescent="0.25">
      <c r="A333" s="81" t="s">
        <v>18</v>
      </c>
      <c r="B333" s="129" t="s">
        <v>225</v>
      </c>
      <c r="C333" s="230" t="s">
        <v>10</v>
      </c>
      <c r="D333" s="126" t="s">
        <v>490</v>
      </c>
      <c r="E333" s="133" t="s">
        <v>17</v>
      </c>
      <c r="F333" s="488">
        <f>SUM(прил7!H191)</f>
        <v>450000</v>
      </c>
    </row>
    <row r="334" spans="1:6" s="42" customFormat="1" ht="79.5" customHeight="1" x14ac:dyDescent="0.25">
      <c r="A334" s="158" t="s">
        <v>256</v>
      </c>
      <c r="B334" s="148" t="s">
        <v>254</v>
      </c>
      <c r="C334" s="268" t="s">
        <v>451</v>
      </c>
      <c r="D334" s="149" t="s">
        <v>452</v>
      </c>
      <c r="E334" s="150"/>
      <c r="F334" s="541">
        <f>SUM(F335)</f>
        <v>607547</v>
      </c>
    </row>
    <row r="335" spans="1:6" s="42" customFormat="1" ht="33.75" customHeight="1" x14ac:dyDescent="0.25">
      <c r="A335" s="369" t="s">
        <v>496</v>
      </c>
      <c r="B335" s="343" t="s">
        <v>254</v>
      </c>
      <c r="C335" s="344" t="s">
        <v>10</v>
      </c>
      <c r="D335" s="345" t="s">
        <v>452</v>
      </c>
      <c r="E335" s="346"/>
      <c r="F335" s="486">
        <f>SUM(F336+F338)</f>
        <v>607547</v>
      </c>
    </row>
    <row r="336" spans="1:6" s="42" customFormat="1" ht="31.5" x14ac:dyDescent="0.25">
      <c r="A336" s="75" t="s">
        <v>255</v>
      </c>
      <c r="B336" s="120" t="s">
        <v>254</v>
      </c>
      <c r="C336" s="229" t="s">
        <v>10</v>
      </c>
      <c r="D336" s="118" t="s">
        <v>497</v>
      </c>
      <c r="E336" s="146"/>
      <c r="F336" s="485">
        <f>SUM(F337)</f>
        <v>50880</v>
      </c>
    </row>
    <row r="337" spans="1:6" s="42" customFormat="1" ht="30.75" customHeight="1" x14ac:dyDescent="0.25">
      <c r="A337" s="76" t="s">
        <v>633</v>
      </c>
      <c r="B337" s="129" t="s">
        <v>254</v>
      </c>
      <c r="C337" s="230" t="s">
        <v>10</v>
      </c>
      <c r="D337" s="126" t="s">
        <v>497</v>
      </c>
      <c r="E337" s="133" t="s">
        <v>16</v>
      </c>
      <c r="F337" s="488">
        <f>SUM(прил7!H215)</f>
        <v>50880</v>
      </c>
    </row>
    <row r="338" spans="1:6" s="42" customFormat="1" ht="19.5" customHeight="1" x14ac:dyDescent="0.25">
      <c r="A338" s="75" t="s">
        <v>872</v>
      </c>
      <c r="B338" s="120" t="s">
        <v>254</v>
      </c>
      <c r="C338" s="229" t="s">
        <v>10</v>
      </c>
      <c r="D338" s="118" t="s">
        <v>871</v>
      </c>
      <c r="E338" s="146"/>
      <c r="F338" s="485">
        <f>SUM(F339)</f>
        <v>556667</v>
      </c>
    </row>
    <row r="339" spans="1:6" s="42" customFormat="1" ht="30.75" customHeight="1" x14ac:dyDescent="0.25">
      <c r="A339" s="76" t="s">
        <v>633</v>
      </c>
      <c r="B339" s="129" t="s">
        <v>254</v>
      </c>
      <c r="C339" s="230" t="s">
        <v>10</v>
      </c>
      <c r="D339" s="126" t="s">
        <v>871</v>
      </c>
      <c r="E339" s="133" t="s">
        <v>16</v>
      </c>
      <c r="F339" s="488">
        <f>SUM(прил7!H217)</f>
        <v>556667</v>
      </c>
    </row>
    <row r="340" spans="1:6" s="42" customFormat="1" ht="32.25" customHeight="1" x14ac:dyDescent="0.25">
      <c r="A340" s="74" t="s">
        <v>122</v>
      </c>
      <c r="B340" s="160" t="s">
        <v>466</v>
      </c>
      <c r="C340" s="269" t="s">
        <v>451</v>
      </c>
      <c r="D340" s="161" t="s">
        <v>452</v>
      </c>
      <c r="E340" s="136"/>
      <c r="F340" s="534">
        <f>SUM(F341+F347)</f>
        <v>672000</v>
      </c>
    </row>
    <row r="341" spans="1:6" s="42" customFormat="1" ht="63" x14ac:dyDescent="0.25">
      <c r="A341" s="151" t="s">
        <v>158</v>
      </c>
      <c r="B341" s="159" t="s">
        <v>238</v>
      </c>
      <c r="C341" s="168" t="s">
        <v>451</v>
      </c>
      <c r="D341" s="155" t="s">
        <v>452</v>
      </c>
      <c r="E341" s="165"/>
      <c r="F341" s="541">
        <f>SUM(F342)</f>
        <v>80000</v>
      </c>
    </row>
    <row r="342" spans="1:6" s="42" customFormat="1" ht="31.5" x14ac:dyDescent="0.25">
      <c r="A342" s="348" t="s">
        <v>528</v>
      </c>
      <c r="B342" s="370" t="s">
        <v>238</v>
      </c>
      <c r="C342" s="371" t="s">
        <v>10</v>
      </c>
      <c r="D342" s="372" t="s">
        <v>452</v>
      </c>
      <c r="E342" s="379"/>
      <c r="F342" s="486">
        <f>SUM(F343+F345)</f>
        <v>80000</v>
      </c>
    </row>
    <row r="343" spans="1:6" s="42" customFormat="1" ht="31.5" x14ac:dyDescent="0.25">
      <c r="A343" s="75" t="s">
        <v>159</v>
      </c>
      <c r="B343" s="127" t="s">
        <v>238</v>
      </c>
      <c r="C343" s="166" t="s">
        <v>10</v>
      </c>
      <c r="D343" s="157" t="s">
        <v>529</v>
      </c>
      <c r="E343" s="41"/>
      <c r="F343" s="485">
        <f>SUM(F344)</f>
        <v>80000</v>
      </c>
    </row>
    <row r="344" spans="1:6" s="42" customFormat="1" ht="33.75" customHeight="1" x14ac:dyDescent="0.25">
      <c r="A344" s="76" t="s">
        <v>633</v>
      </c>
      <c r="B344" s="128" t="s">
        <v>238</v>
      </c>
      <c r="C344" s="163" t="s">
        <v>10</v>
      </c>
      <c r="D344" s="154" t="s">
        <v>529</v>
      </c>
      <c r="E344" s="60" t="s">
        <v>16</v>
      </c>
      <c r="F344" s="488">
        <f>SUM(прил7!H410+прил7!H442+прил7!H475)</f>
        <v>80000</v>
      </c>
    </row>
    <row r="345" spans="1:6" s="42" customFormat="1" ht="18.75" hidden="1" customHeight="1" x14ac:dyDescent="0.25">
      <c r="A345" s="75" t="s">
        <v>589</v>
      </c>
      <c r="B345" s="127" t="s">
        <v>238</v>
      </c>
      <c r="C345" s="166" t="s">
        <v>10</v>
      </c>
      <c r="D345" s="157" t="s">
        <v>590</v>
      </c>
      <c r="E345" s="41"/>
      <c r="F345" s="485">
        <f>SUM(F346)</f>
        <v>0</v>
      </c>
    </row>
    <row r="346" spans="1:6" s="42" customFormat="1" ht="33.75" hidden="1" customHeight="1" x14ac:dyDescent="0.25">
      <c r="A346" s="76" t="s">
        <v>633</v>
      </c>
      <c r="B346" s="128" t="s">
        <v>238</v>
      </c>
      <c r="C346" s="163" t="s">
        <v>10</v>
      </c>
      <c r="D346" s="154" t="s">
        <v>590</v>
      </c>
      <c r="E346" s="60" t="s">
        <v>16</v>
      </c>
      <c r="F346" s="488">
        <f>SUM([1]прил7!H135)</f>
        <v>0</v>
      </c>
    </row>
    <row r="347" spans="1:6" s="42" customFormat="1" ht="49.5" customHeight="1" x14ac:dyDescent="0.25">
      <c r="A347" s="158" t="s">
        <v>123</v>
      </c>
      <c r="B347" s="159" t="s">
        <v>200</v>
      </c>
      <c r="C347" s="168" t="s">
        <v>451</v>
      </c>
      <c r="D347" s="155" t="s">
        <v>452</v>
      </c>
      <c r="E347" s="165"/>
      <c r="F347" s="541">
        <f>SUM(F348)</f>
        <v>592000</v>
      </c>
    </row>
    <row r="348" spans="1:6" s="42" customFormat="1" ht="49.5" customHeight="1" x14ac:dyDescent="0.25">
      <c r="A348" s="369" t="s">
        <v>465</v>
      </c>
      <c r="B348" s="370" t="s">
        <v>200</v>
      </c>
      <c r="C348" s="371" t="s">
        <v>10</v>
      </c>
      <c r="D348" s="372" t="s">
        <v>452</v>
      </c>
      <c r="E348" s="379"/>
      <c r="F348" s="486">
        <f>SUM(F349+F351)</f>
        <v>592000</v>
      </c>
    </row>
    <row r="349" spans="1:6" s="42" customFormat="1" ht="47.25" x14ac:dyDescent="0.25">
      <c r="A349" s="75" t="s">
        <v>750</v>
      </c>
      <c r="B349" s="127" t="s">
        <v>200</v>
      </c>
      <c r="C349" s="166" t="s">
        <v>10</v>
      </c>
      <c r="D349" s="157" t="s">
        <v>467</v>
      </c>
      <c r="E349" s="41"/>
      <c r="F349" s="485">
        <f>SUM(F350:G350)</f>
        <v>296000</v>
      </c>
    </row>
    <row r="350" spans="1:6" s="42" customFormat="1" ht="47.25" x14ac:dyDescent="0.25">
      <c r="A350" s="76" t="s">
        <v>82</v>
      </c>
      <c r="B350" s="128" t="s">
        <v>200</v>
      </c>
      <c r="C350" s="163" t="s">
        <v>10</v>
      </c>
      <c r="D350" s="154" t="s">
        <v>467</v>
      </c>
      <c r="E350" s="60" t="s">
        <v>13</v>
      </c>
      <c r="F350" s="488">
        <f>SUM(прил7!H64)</f>
        <v>296000</v>
      </c>
    </row>
    <row r="351" spans="1:6" s="42" customFormat="1" ht="31.5" x14ac:dyDescent="0.25">
      <c r="A351" s="75" t="s">
        <v>85</v>
      </c>
      <c r="B351" s="127" t="s">
        <v>200</v>
      </c>
      <c r="C351" s="166" t="s">
        <v>10</v>
      </c>
      <c r="D351" s="157" t="s">
        <v>468</v>
      </c>
      <c r="E351" s="41"/>
      <c r="F351" s="485">
        <f>SUM(F352)</f>
        <v>296000</v>
      </c>
    </row>
    <row r="352" spans="1:6" s="42" customFormat="1" ht="47.25" x14ac:dyDescent="0.25">
      <c r="A352" s="76" t="s">
        <v>82</v>
      </c>
      <c r="B352" s="128" t="s">
        <v>200</v>
      </c>
      <c r="C352" s="163" t="s">
        <v>10</v>
      </c>
      <c r="D352" s="154" t="s">
        <v>468</v>
      </c>
      <c r="E352" s="60" t="s">
        <v>13</v>
      </c>
      <c r="F352" s="488">
        <f>SUM(прил7!H66)</f>
        <v>296000</v>
      </c>
    </row>
    <row r="353" spans="1:6" ht="63" customHeight="1" x14ac:dyDescent="0.25">
      <c r="A353" s="58" t="s">
        <v>138</v>
      </c>
      <c r="B353" s="160" t="s">
        <v>214</v>
      </c>
      <c r="C353" s="269" t="s">
        <v>451</v>
      </c>
      <c r="D353" s="161" t="s">
        <v>452</v>
      </c>
      <c r="E353" s="136"/>
      <c r="F353" s="534">
        <f>SUM(F354+F360+F368)</f>
        <v>3601981</v>
      </c>
    </row>
    <row r="354" spans="1:6" s="42" customFormat="1" ht="96.75" customHeight="1" x14ac:dyDescent="0.25">
      <c r="A354" s="158" t="s">
        <v>139</v>
      </c>
      <c r="B354" s="159" t="s">
        <v>215</v>
      </c>
      <c r="C354" s="168" t="s">
        <v>451</v>
      </c>
      <c r="D354" s="155" t="s">
        <v>452</v>
      </c>
      <c r="E354" s="172"/>
      <c r="F354" s="541">
        <f>SUM(F355)</f>
        <v>2057759</v>
      </c>
    </row>
    <row r="355" spans="1:6" s="42" customFormat="1" ht="32.25" customHeight="1" x14ac:dyDescent="0.25">
      <c r="A355" s="369" t="s">
        <v>485</v>
      </c>
      <c r="B355" s="370" t="s">
        <v>215</v>
      </c>
      <c r="C355" s="371" t="s">
        <v>10</v>
      </c>
      <c r="D355" s="372" t="s">
        <v>452</v>
      </c>
      <c r="E355" s="382"/>
      <c r="F355" s="486">
        <f>SUM(F356)</f>
        <v>2057759</v>
      </c>
    </row>
    <row r="356" spans="1:6" s="42" customFormat="1" ht="31.5" x14ac:dyDescent="0.25">
      <c r="A356" s="75" t="s">
        <v>92</v>
      </c>
      <c r="B356" s="127" t="s">
        <v>215</v>
      </c>
      <c r="C356" s="166" t="s">
        <v>10</v>
      </c>
      <c r="D356" s="157" t="s">
        <v>484</v>
      </c>
      <c r="E356" s="171"/>
      <c r="F356" s="485">
        <f>SUM(F357:F359)</f>
        <v>2057759</v>
      </c>
    </row>
    <row r="357" spans="1:6" s="42" customFormat="1" ht="47.25" x14ac:dyDescent="0.25">
      <c r="A357" s="76" t="s">
        <v>82</v>
      </c>
      <c r="B357" s="128" t="s">
        <v>215</v>
      </c>
      <c r="C357" s="163" t="s">
        <v>10</v>
      </c>
      <c r="D357" s="154" t="s">
        <v>484</v>
      </c>
      <c r="E357" s="137" t="s">
        <v>13</v>
      </c>
      <c r="F357" s="488">
        <f>SUM(прил7!H178)</f>
        <v>1947359</v>
      </c>
    </row>
    <row r="358" spans="1:6" s="42" customFormat="1" ht="30" customHeight="1" x14ac:dyDescent="0.25">
      <c r="A358" s="76" t="s">
        <v>633</v>
      </c>
      <c r="B358" s="128" t="s">
        <v>215</v>
      </c>
      <c r="C358" s="163" t="s">
        <v>10</v>
      </c>
      <c r="D358" s="154" t="s">
        <v>484</v>
      </c>
      <c r="E358" s="137" t="s">
        <v>16</v>
      </c>
      <c r="F358" s="488">
        <f>SUM(прил7!H179)</f>
        <v>108000</v>
      </c>
    </row>
    <row r="359" spans="1:6" s="42" customFormat="1" ht="16.5" customHeight="1" x14ac:dyDescent="0.25">
      <c r="A359" s="76" t="s">
        <v>18</v>
      </c>
      <c r="B359" s="128" t="s">
        <v>215</v>
      </c>
      <c r="C359" s="163" t="s">
        <v>10</v>
      </c>
      <c r="D359" s="154" t="s">
        <v>484</v>
      </c>
      <c r="E359" s="137" t="s">
        <v>17</v>
      </c>
      <c r="F359" s="488">
        <f>SUM(прил7!H180)</f>
        <v>2400</v>
      </c>
    </row>
    <row r="360" spans="1:6" s="42" customFormat="1" ht="96.75" customHeight="1" x14ac:dyDescent="0.25">
      <c r="A360" s="158" t="s">
        <v>140</v>
      </c>
      <c r="B360" s="159" t="s">
        <v>216</v>
      </c>
      <c r="C360" s="168" t="s">
        <v>451</v>
      </c>
      <c r="D360" s="155" t="s">
        <v>452</v>
      </c>
      <c r="E360" s="172"/>
      <c r="F360" s="541">
        <f>SUM(F361)</f>
        <v>1444222</v>
      </c>
    </row>
    <row r="361" spans="1:6" s="42" customFormat="1" ht="48.75" customHeight="1" x14ac:dyDescent="0.25">
      <c r="A361" s="369" t="s">
        <v>471</v>
      </c>
      <c r="B361" s="370" t="s">
        <v>216</v>
      </c>
      <c r="C361" s="371" t="s">
        <v>10</v>
      </c>
      <c r="D361" s="372" t="s">
        <v>452</v>
      </c>
      <c r="E361" s="382"/>
      <c r="F361" s="486">
        <f>SUM(F362+F364+F366)</f>
        <v>1444222</v>
      </c>
    </row>
    <row r="362" spans="1:6" s="42" customFormat="1" ht="18" customHeight="1" x14ac:dyDescent="0.25">
      <c r="A362" s="75" t="s">
        <v>107</v>
      </c>
      <c r="B362" s="127" t="s">
        <v>216</v>
      </c>
      <c r="C362" s="166" t="s">
        <v>10</v>
      </c>
      <c r="D362" s="157" t="s">
        <v>472</v>
      </c>
      <c r="E362" s="171"/>
      <c r="F362" s="485">
        <f>SUM(F363)</f>
        <v>1444222</v>
      </c>
    </row>
    <row r="363" spans="1:6" s="42" customFormat="1" ht="32.25" customHeight="1" x14ac:dyDescent="0.25">
      <c r="A363" s="76" t="s">
        <v>633</v>
      </c>
      <c r="B363" s="128" t="s">
        <v>216</v>
      </c>
      <c r="C363" s="163" t="s">
        <v>10</v>
      </c>
      <c r="D363" s="154" t="s">
        <v>472</v>
      </c>
      <c r="E363" s="137" t="s">
        <v>16</v>
      </c>
      <c r="F363" s="488">
        <f>SUM(прил7!H92+прил7!H318+прил7!H370+прил7!H447+прил7!H390+прил7!H480)</f>
        <v>1444222</v>
      </c>
    </row>
    <row r="364" spans="1:6" s="42" customFormat="1" ht="47.25" hidden="1" x14ac:dyDescent="0.25">
      <c r="A364" s="75" t="s">
        <v>487</v>
      </c>
      <c r="B364" s="127" t="s">
        <v>216</v>
      </c>
      <c r="C364" s="166" t="s">
        <v>10</v>
      </c>
      <c r="D364" s="157" t="s">
        <v>486</v>
      </c>
      <c r="E364" s="171"/>
      <c r="F364" s="485">
        <f>SUM(F365)</f>
        <v>0</v>
      </c>
    </row>
    <row r="365" spans="1:6" s="42" customFormat="1" ht="16.5" hidden="1" customHeight="1" x14ac:dyDescent="0.25">
      <c r="A365" s="76" t="s">
        <v>21</v>
      </c>
      <c r="B365" s="128" t="s">
        <v>216</v>
      </c>
      <c r="C365" s="163" t="s">
        <v>10</v>
      </c>
      <c r="D365" s="154" t="s">
        <v>486</v>
      </c>
      <c r="E365" s="137" t="s">
        <v>68</v>
      </c>
      <c r="F365" s="488"/>
    </row>
    <row r="366" spans="1:6" s="42" customFormat="1" ht="33" hidden="1" customHeight="1" x14ac:dyDescent="0.25">
      <c r="A366" s="75" t="s">
        <v>513</v>
      </c>
      <c r="B366" s="127" t="s">
        <v>216</v>
      </c>
      <c r="C366" s="166" t="s">
        <v>10</v>
      </c>
      <c r="D366" s="157" t="s">
        <v>512</v>
      </c>
      <c r="E366" s="171"/>
      <c r="F366" s="485">
        <f>SUM(F367)</f>
        <v>0</v>
      </c>
    </row>
    <row r="367" spans="1:6" s="42" customFormat="1" ht="16.5" hidden="1" customHeight="1" x14ac:dyDescent="0.25">
      <c r="A367" s="76" t="s">
        <v>21</v>
      </c>
      <c r="B367" s="128" t="s">
        <v>216</v>
      </c>
      <c r="C367" s="163" t="s">
        <v>10</v>
      </c>
      <c r="D367" s="154" t="s">
        <v>512</v>
      </c>
      <c r="E367" s="137" t="s">
        <v>68</v>
      </c>
      <c r="F367" s="488"/>
    </row>
    <row r="368" spans="1:6" s="42" customFormat="1" ht="94.5" customHeight="1" x14ac:dyDescent="0.25">
      <c r="A368" s="158" t="s">
        <v>595</v>
      </c>
      <c r="B368" s="159" t="s">
        <v>591</v>
      </c>
      <c r="C368" s="168" t="s">
        <v>451</v>
      </c>
      <c r="D368" s="155" t="s">
        <v>452</v>
      </c>
      <c r="E368" s="172"/>
      <c r="F368" s="541">
        <f>SUM(F369)</f>
        <v>100000</v>
      </c>
    </row>
    <row r="369" spans="1:6" s="42" customFormat="1" ht="48" customHeight="1" x14ac:dyDescent="0.25">
      <c r="A369" s="369" t="s">
        <v>593</v>
      </c>
      <c r="B369" s="370" t="s">
        <v>591</v>
      </c>
      <c r="C369" s="371" t="s">
        <v>10</v>
      </c>
      <c r="D369" s="372" t="s">
        <v>452</v>
      </c>
      <c r="E369" s="382"/>
      <c r="F369" s="486">
        <f>SUM(F370)</f>
        <v>100000</v>
      </c>
    </row>
    <row r="370" spans="1:6" s="42" customFormat="1" ht="30.75" customHeight="1" x14ac:dyDescent="0.25">
      <c r="A370" s="75" t="s">
        <v>594</v>
      </c>
      <c r="B370" s="127" t="s">
        <v>591</v>
      </c>
      <c r="C370" s="166" t="s">
        <v>10</v>
      </c>
      <c r="D370" s="157" t="s">
        <v>592</v>
      </c>
      <c r="E370" s="171"/>
      <c r="F370" s="485">
        <f>SUM(F371)</f>
        <v>100000</v>
      </c>
    </row>
    <row r="371" spans="1:6" s="42" customFormat="1" ht="32.25" customHeight="1" x14ac:dyDescent="0.25">
      <c r="A371" s="76" t="s">
        <v>633</v>
      </c>
      <c r="B371" s="128" t="s">
        <v>591</v>
      </c>
      <c r="C371" s="163" t="s">
        <v>10</v>
      </c>
      <c r="D371" s="154" t="s">
        <v>592</v>
      </c>
      <c r="E371" s="137" t="s">
        <v>16</v>
      </c>
      <c r="F371" s="488">
        <f>SUM(прил7!H184)</f>
        <v>100000</v>
      </c>
    </row>
    <row r="372" spans="1:6" s="42" customFormat="1" ht="47.25" x14ac:dyDescent="0.25">
      <c r="A372" s="135" t="s">
        <v>130</v>
      </c>
      <c r="B372" s="160" t="s">
        <v>226</v>
      </c>
      <c r="C372" s="269" t="s">
        <v>451</v>
      </c>
      <c r="D372" s="161" t="s">
        <v>452</v>
      </c>
      <c r="E372" s="136"/>
      <c r="F372" s="534">
        <f>SUM(F373+F380)</f>
        <v>6915124</v>
      </c>
    </row>
    <row r="373" spans="1:6" s="42" customFormat="1" ht="50.25" customHeight="1" x14ac:dyDescent="0.25">
      <c r="A373" s="158" t="s">
        <v>180</v>
      </c>
      <c r="B373" s="159" t="s">
        <v>230</v>
      </c>
      <c r="C373" s="168" t="s">
        <v>451</v>
      </c>
      <c r="D373" s="155" t="s">
        <v>452</v>
      </c>
      <c r="E373" s="165"/>
      <c r="F373" s="541">
        <f>SUM(F374+F377)</f>
        <v>4443178</v>
      </c>
    </row>
    <row r="374" spans="1:6" s="42" customFormat="1" ht="36" customHeight="1" x14ac:dyDescent="0.25">
      <c r="A374" s="369" t="s">
        <v>567</v>
      </c>
      <c r="B374" s="370" t="s">
        <v>230</v>
      </c>
      <c r="C374" s="371" t="s">
        <v>12</v>
      </c>
      <c r="D374" s="372" t="s">
        <v>452</v>
      </c>
      <c r="E374" s="379"/>
      <c r="F374" s="486">
        <f>SUM(F375)</f>
        <v>4381178</v>
      </c>
    </row>
    <row r="375" spans="1:6" s="42" customFormat="1" ht="47.25" x14ac:dyDescent="0.25">
      <c r="A375" s="75" t="s">
        <v>569</v>
      </c>
      <c r="B375" s="127" t="s">
        <v>230</v>
      </c>
      <c r="C375" s="166" t="s">
        <v>12</v>
      </c>
      <c r="D375" s="157" t="s">
        <v>568</v>
      </c>
      <c r="E375" s="41"/>
      <c r="F375" s="485">
        <f>SUM(F376)</f>
        <v>4381178</v>
      </c>
    </row>
    <row r="376" spans="1:6" s="42" customFormat="1" ht="17.25" customHeight="1" x14ac:dyDescent="0.25">
      <c r="A376" s="76" t="s">
        <v>21</v>
      </c>
      <c r="B376" s="128" t="s">
        <v>230</v>
      </c>
      <c r="C376" s="163" t="s">
        <v>12</v>
      </c>
      <c r="D376" s="154" t="s">
        <v>568</v>
      </c>
      <c r="E376" s="60" t="s">
        <v>68</v>
      </c>
      <c r="F376" s="488">
        <f>SUM(прил7!H644)</f>
        <v>4381178</v>
      </c>
    </row>
    <row r="377" spans="1:6" s="42" customFormat="1" ht="31.5" customHeight="1" x14ac:dyDescent="0.25">
      <c r="A377" s="369" t="s">
        <v>619</v>
      </c>
      <c r="B377" s="370" t="s">
        <v>230</v>
      </c>
      <c r="C377" s="371" t="s">
        <v>20</v>
      </c>
      <c r="D377" s="372" t="s">
        <v>452</v>
      </c>
      <c r="E377" s="379"/>
      <c r="F377" s="486">
        <f>SUM(F378)</f>
        <v>62000</v>
      </c>
    </row>
    <row r="378" spans="1:6" s="42" customFormat="1" ht="47.25" x14ac:dyDescent="0.25">
      <c r="A378" s="75" t="s">
        <v>621</v>
      </c>
      <c r="B378" s="127" t="s">
        <v>230</v>
      </c>
      <c r="C378" s="166" t="s">
        <v>20</v>
      </c>
      <c r="D378" s="157" t="s">
        <v>620</v>
      </c>
      <c r="E378" s="41"/>
      <c r="F378" s="485">
        <f>SUM(F379)</f>
        <v>62000</v>
      </c>
    </row>
    <row r="379" spans="1:6" s="42" customFormat="1" ht="17.25" customHeight="1" x14ac:dyDescent="0.25">
      <c r="A379" s="76" t="s">
        <v>21</v>
      </c>
      <c r="B379" s="128" t="s">
        <v>230</v>
      </c>
      <c r="C379" s="163" t="s">
        <v>20</v>
      </c>
      <c r="D379" s="154" t="s">
        <v>620</v>
      </c>
      <c r="E379" s="60" t="s">
        <v>68</v>
      </c>
      <c r="F379" s="488">
        <f>SUM(прил7!H650)</f>
        <v>62000</v>
      </c>
    </row>
    <row r="380" spans="1:6" s="42" customFormat="1" ht="63" x14ac:dyDescent="0.25">
      <c r="A380" s="151" t="s">
        <v>131</v>
      </c>
      <c r="B380" s="159" t="s">
        <v>227</v>
      </c>
      <c r="C380" s="168" t="s">
        <v>451</v>
      </c>
      <c r="D380" s="155" t="s">
        <v>452</v>
      </c>
      <c r="E380" s="165"/>
      <c r="F380" s="541">
        <f>SUM(F381)</f>
        <v>2471946</v>
      </c>
    </row>
    <row r="381" spans="1:6" s="42" customFormat="1" ht="65.25" customHeight="1" x14ac:dyDescent="0.25">
      <c r="A381" s="369" t="s">
        <v>473</v>
      </c>
      <c r="B381" s="370" t="s">
        <v>227</v>
      </c>
      <c r="C381" s="371" t="s">
        <v>10</v>
      </c>
      <c r="D381" s="372" t="s">
        <v>452</v>
      </c>
      <c r="E381" s="379"/>
      <c r="F381" s="486">
        <f>SUM(F382)</f>
        <v>2471946</v>
      </c>
    </row>
    <row r="382" spans="1:6" s="42" customFormat="1" ht="31.5" x14ac:dyDescent="0.25">
      <c r="A382" s="156" t="s">
        <v>81</v>
      </c>
      <c r="B382" s="127" t="s">
        <v>227</v>
      </c>
      <c r="C382" s="166" t="s">
        <v>10</v>
      </c>
      <c r="D382" s="157" t="s">
        <v>456</v>
      </c>
      <c r="E382" s="41"/>
      <c r="F382" s="485">
        <f>SUM(F383:F384)</f>
        <v>2471946</v>
      </c>
    </row>
    <row r="383" spans="1:6" s="42" customFormat="1" ht="47.25" x14ac:dyDescent="0.25">
      <c r="A383" s="134" t="s">
        <v>82</v>
      </c>
      <c r="B383" s="128" t="s">
        <v>227</v>
      </c>
      <c r="C383" s="163" t="s">
        <v>10</v>
      </c>
      <c r="D383" s="154" t="s">
        <v>456</v>
      </c>
      <c r="E383" s="60" t="s">
        <v>13</v>
      </c>
      <c r="F383" s="488">
        <f>SUM(прил7!H97)</f>
        <v>2468646</v>
      </c>
    </row>
    <row r="384" spans="1:6" s="42" customFormat="1" ht="18" customHeight="1" x14ac:dyDescent="0.25">
      <c r="A384" s="134" t="s">
        <v>18</v>
      </c>
      <c r="B384" s="128" t="s">
        <v>227</v>
      </c>
      <c r="C384" s="163" t="s">
        <v>10</v>
      </c>
      <c r="D384" s="154" t="s">
        <v>456</v>
      </c>
      <c r="E384" s="60" t="s">
        <v>17</v>
      </c>
      <c r="F384" s="488">
        <f>SUM(прил7!H98)</f>
        <v>3300</v>
      </c>
    </row>
    <row r="385" spans="1:6" s="42" customFormat="1" ht="33" customHeight="1" x14ac:dyDescent="0.25">
      <c r="A385" s="58" t="s">
        <v>145</v>
      </c>
      <c r="B385" s="160" t="s">
        <v>219</v>
      </c>
      <c r="C385" s="269" t="s">
        <v>451</v>
      </c>
      <c r="D385" s="161" t="s">
        <v>452</v>
      </c>
      <c r="E385" s="136"/>
      <c r="F385" s="534">
        <f>SUM(F386+F392)</f>
        <v>35000</v>
      </c>
    </row>
    <row r="386" spans="1:6" s="42" customFormat="1" ht="63" x14ac:dyDescent="0.25">
      <c r="A386" s="151" t="s">
        <v>169</v>
      </c>
      <c r="B386" s="159" t="s">
        <v>246</v>
      </c>
      <c r="C386" s="168" t="s">
        <v>451</v>
      </c>
      <c r="D386" s="155" t="s">
        <v>452</v>
      </c>
      <c r="E386" s="165"/>
      <c r="F386" s="541">
        <f>SUM(F387)</f>
        <v>25000</v>
      </c>
    </row>
    <row r="387" spans="1:6" s="42" customFormat="1" ht="31.5" x14ac:dyDescent="0.25">
      <c r="A387" s="348" t="s">
        <v>543</v>
      </c>
      <c r="B387" s="370" t="s">
        <v>246</v>
      </c>
      <c r="C387" s="371" t="s">
        <v>12</v>
      </c>
      <c r="D387" s="372" t="s">
        <v>452</v>
      </c>
      <c r="E387" s="379"/>
      <c r="F387" s="486">
        <f>SUM(F388+F390)</f>
        <v>25000</v>
      </c>
    </row>
    <row r="388" spans="1:6" s="42" customFormat="1" ht="21.75" hidden="1" customHeight="1" x14ac:dyDescent="0.25">
      <c r="A388" s="156" t="s">
        <v>108</v>
      </c>
      <c r="B388" s="127" t="s">
        <v>246</v>
      </c>
      <c r="C388" s="166" t="s">
        <v>12</v>
      </c>
      <c r="D388" s="157" t="s">
        <v>474</v>
      </c>
      <c r="E388" s="41"/>
      <c r="F388" s="485">
        <f>SUM(F389)</f>
        <v>0</v>
      </c>
    </row>
    <row r="389" spans="1:6" s="42" customFormat="1" ht="31.5" hidden="1" x14ac:dyDescent="0.25">
      <c r="A389" s="134" t="s">
        <v>633</v>
      </c>
      <c r="B389" s="128" t="s">
        <v>246</v>
      </c>
      <c r="C389" s="163" t="s">
        <v>12</v>
      </c>
      <c r="D389" s="154" t="s">
        <v>474</v>
      </c>
      <c r="E389" s="60" t="s">
        <v>16</v>
      </c>
      <c r="F389" s="488">
        <f>SUM(прил7!H485)</f>
        <v>0</v>
      </c>
    </row>
    <row r="390" spans="1:6" s="42" customFormat="1" ht="31.5" x14ac:dyDescent="0.25">
      <c r="A390" s="156" t="s">
        <v>545</v>
      </c>
      <c r="B390" s="127" t="s">
        <v>246</v>
      </c>
      <c r="C390" s="166" t="s">
        <v>12</v>
      </c>
      <c r="D390" s="157" t="s">
        <v>544</v>
      </c>
      <c r="E390" s="41"/>
      <c r="F390" s="485">
        <f>SUM(F391)</f>
        <v>25000</v>
      </c>
    </row>
    <row r="391" spans="1:6" s="42" customFormat="1" ht="33" customHeight="1" x14ac:dyDescent="0.25">
      <c r="A391" s="134" t="s">
        <v>633</v>
      </c>
      <c r="B391" s="128" t="s">
        <v>246</v>
      </c>
      <c r="C391" s="163" t="s">
        <v>12</v>
      </c>
      <c r="D391" s="154" t="s">
        <v>544</v>
      </c>
      <c r="E391" s="60" t="s">
        <v>16</v>
      </c>
      <c r="F391" s="488">
        <f>SUM(прил7!H487)</f>
        <v>25000</v>
      </c>
    </row>
    <row r="392" spans="1:6" s="42" customFormat="1" ht="18" customHeight="1" x14ac:dyDescent="0.25">
      <c r="A392" s="158" t="s">
        <v>146</v>
      </c>
      <c r="B392" s="159" t="s">
        <v>220</v>
      </c>
      <c r="C392" s="168" t="s">
        <v>451</v>
      </c>
      <c r="D392" s="155" t="s">
        <v>452</v>
      </c>
      <c r="E392" s="165"/>
      <c r="F392" s="541">
        <f>SUM(F393)</f>
        <v>10000</v>
      </c>
    </row>
    <row r="393" spans="1:6" s="42" customFormat="1" ht="18" customHeight="1" x14ac:dyDescent="0.25">
      <c r="A393" s="369" t="s">
        <v>501</v>
      </c>
      <c r="B393" s="370" t="s">
        <v>220</v>
      </c>
      <c r="C393" s="371" t="s">
        <v>10</v>
      </c>
      <c r="D393" s="372" t="s">
        <v>452</v>
      </c>
      <c r="E393" s="379"/>
      <c r="F393" s="486">
        <f>SUM(F394+F396)</f>
        <v>10000</v>
      </c>
    </row>
    <row r="394" spans="1:6" s="42" customFormat="1" ht="18" customHeight="1" x14ac:dyDescent="0.25">
      <c r="A394" s="75" t="s">
        <v>503</v>
      </c>
      <c r="B394" s="127" t="s">
        <v>220</v>
      </c>
      <c r="C394" s="166" t="s">
        <v>10</v>
      </c>
      <c r="D394" s="157" t="s">
        <v>502</v>
      </c>
      <c r="E394" s="41"/>
      <c r="F394" s="485">
        <f>SUM(F395)</f>
        <v>10000</v>
      </c>
    </row>
    <row r="395" spans="1:6" s="42" customFormat="1" ht="18" customHeight="1" x14ac:dyDescent="0.25">
      <c r="A395" s="76" t="s">
        <v>18</v>
      </c>
      <c r="B395" s="128" t="s">
        <v>220</v>
      </c>
      <c r="C395" s="163" t="s">
        <v>10</v>
      </c>
      <c r="D395" s="154" t="s">
        <v>502</v>
      </c>
      <c r="E395" s="60" t="s">
        <v>17</v>
      </c>
      <c r="F395" s="488">
        <f>SUM(прил7!H251)</f>
        <v>10000</v>
      </c>
    </row>
    <row r="396" spans="1:6" s="42" customFormat="1" ht="18" hidden="1" customHeight="1" x14ac:dyDescent="0.25">
      <c r="A396" s="75" t="s">
        <v>673</v>
      </c>
      <c r="B396" s="127" t="s">
        <v>220</v>
      </c>
      <c r="C396" s="166" t="s">
        <v>10</v>
      </c>
      <c r="D396" s="157" t="s">
        <v>672</v>
      </c>
      <c r="E396" s="41"/>
      <c r="F396" s="485">
        <f>SUM(F397)</f>
        <v>0</v>
      </c>
    </row>
    <row r="397" spans="1:6" s="42" customFormat="1" ht="18" hidden="1" customHeight="1" x14ac:dyDescent="0.25">
      <c r="A397" s="76" t="s">
        <v>18</v>
      </c>
      <c r="B397" s="128" t="s">
        <v>220</v>
      </c>
      <c r="C397" s="163" t="s">
        <v>10</v>
      </c>
      <c r="D397" s="154" t="s">
        <v>672</v>
      </c>
      <c r="E397" s="60" t="s">
        <v>17</v>
      </c>
      <c r="F397" s="488"/>
    </row>
    <row r="398" spans="1:6" s="42" customFormat="1" ht="18" customHeight="1" x14ac:dyDescent="0.25">
      <c r="A398" s="58" t="s">
        <v>184</v>
      </c>
      <c r="B398" s="160" t="s">
        <v>222</v>
      </c>
      <c r="C398" s="269" t="s">
        <v>451</v>
      </c>
      <c r="D398" s="161" t="s">
        <v>452</v>
      </c>
      <c r="E398" s="136"/>
      <c r="F398" s="534">
        <f>SUM(F399)</f>
        <v>13443199</v>
      </c>
    </row>
    <row r="399" spans="1:6" s="42" customFormat="1" ht="52.5" customHeight="1" x14ac:dyDescent="0.25">
      <c r="A399" s="158" t="s">
        <v>185</v>
      </c>
      <c r="B399" s="159" t="s">
        <v>223</v>
      </c>
      <c r="C399" s="168" t="s">
        <v>451</v>
      </c>
      <c r="D399" s="155" t="s">
        <v>452</v>
      </c>
      <c r="E399" s="165"/>
      <c r="F399" s="541">
        <f>SUM(F400)</f>
        <v>13443199</v>
      </c>
    </row>
    <row r="400" spans="1:6" s="42" customFormat="1" ht="52.5" customHeight="1" x14ac:dyDescent="0.25">
      <c r="A400" s="369" t="s">
        <v>511</v>
      </c>
      <c r="B400" s="370" t="s">
        <v>223</v>
      </c>
      <c r="C400" s="371" t="s">
        <v>12</v>
      </c>
      <c r="D400" s="372" t="s">
        <v>452</v>
      </c>
      <c r="E400" s="379"/>
      <c r="F400" s="486">
        <f>SUM(F401+F404+F408+F406)</f>
        <v>13443199</v>
      </c>
    </row>
    <row r="401" spans="1:6" s="42" customFormat="1" ht="17.25" customHeight="1" x14ac:dyDescent="0.25">
      <c r="A401" s="75" t="s">
        <v>868</v>
      </c>
      <c r="B401" s="127" t="s">
        <v>223</v>
      </c>
      <c r="C401" s="166" t="s">
        <v>12</v>
      </c>
      <c r="D401" s="157" t="s">
        <v>766</v>
      </c>
      <c r="E401" s="41"/>
      <c r="F401" s="485">
        <f>SUM(F402:F403)</f>
        <v>13443199</v>
      </c>
    </row>
    <row r="402" spans="1:6" s="42" customFormat="1" ht="33.75" customHeight="1" x14ac:dyDescent="0.25">
      <c r="A402" s="76" t="s">
        <v>186</v>
      </c>
      <c r="B402" s="128" t="s">
        <v>223</v>
      </c>
      <c r="C402" s="163" t="s">
        <v>12</v>
      </c>
      <c r="D402" s="154" t="s">
        <v>766</v>
      </c>
      <c r="E402" s="60" t="s">
        <v>181</v>
      </c>
      <c r="F402" s="488">
        <f>SUM(прил7!H222)</f>
        <v>13443199</v>
      </c>
    </row>
    <row r="403" spans="1:6" s="42" customFormat="1" ht="17.25" hidden="1" customHeight="1" x14ac:dyDescent="0.25">
      <c r="A403" s="76" t="s">
        <v>21</v>
      </c>
      <c r="B403" s="128" t="s">
        <v>223</v>
      </c>
      <c r="C403" s="163" t="s">
        <v>12</v>
      </c>
      <c r="D403" s="154" t="s">
        <v>766</v>
      </c>
      <c r="E403" s="60" t="s">
        <v>68</v>
      </c>
      <c r="F403" s="488">
        <f>SUM(прил7!H284)</f>
        <v>0</v>
      </c>
    </row>
    <row r="404" spans="1:6" s="42" customFormat="1" ht="16.5" hidden="1" customHeight="1" x14ac:dyDescent="0.25">
      <c r="A404" s="75" t="s">
        <v>722</v>
      </c>
      <c r="B404" s="127" t="s">
        <v>223</v>
      </c>
      <c r="C404" s="166" t="s">
        <v>12</v>
      </c>
      <c r="D404" s="157" t="s">
        <v>796</v>
      </c>
      <c r="E404" s="41"/>
      <c r="F404" s="485">
        <f>SUM(F405:F405)</f>
        <v>0</v>
      </c>
    </row>
    <row r="405" spans="1:6" s="42" customFormat="1" ht="15.75" hidden="1" customHeight="1" x14ac:dyDescent="0.25">
      <c r="A405" s="76" t="s">
        <v>21</v>
      </c>
      <c r="B405" s="128" t="s">
        <v>223</v>
      </c>
      <c r="C405" s="163" t="s">
        <v>12</v>
      </c>
      <c r="D405" s="154" t="s">
        <v>796</v>
      </c>
      <c r="E405" s="60" t="s">
        <v>68</v>
      </c>
      <c r="F405" s="488">
        <f>SUM(прил7!H286)</f>
        <v>0</v>
      </c>
    </row>
    <row r="406" spans="1:6" s="42" customFormat="1" ht="15.75" hidden="1" customHeight="1" x14ac:dyDescent="0.25">
      <c r="A406" s="75" t="s">
        <v>777</v>
      </c>
      <c r="B406" s="127" t="s">
        <v>223</v>
      </c>
      <c r="C406" s="166" t="s">
        <v>12</v>
      </c>
      <c r="D406" s="157" t="s">
        <v>797</v>
      </c>
      <c r="E406" s="41"/>
      <c r="F406" s="485">
        <f>SUM(F407:F407)</f>
        <v>0</v>
      </c>
    </row>
    <row r="407" spans="1:6" s="42" customFormat="1" ht="15.75" hidden="1" customHeight="1" x14ac:dyDescent="0.25">
      <c r="A407" s="76" t="s">
        <v>21</v>
      </c>
      <c r="B407" s="128" t="s">
        <v>223</v>
      </c>
      <c r="C407" s="163" t="s">
        <v>12</v>
      </c>
      <c r="D407" s="154" t="s">
        <v>797</v>
      </c>
      <c r="E407" s="60" t="s">
        <v>68</v>
      </c>
      <c r="F407" s="488">
        <f>SUM(прил7!H288)</f>
        <v>0</v>
      </c>
    </row>
    <row r="408" spans="1:6" s="42" customFormat="1" ht="45" hidden="1" customHeight="1" x14ac:dyDescent="0.25">
      <c r="A408" s="75" t="s">
        <v>647</v>
      </c>
      <c r="B408" s="127" t="s">
        <v>223</v>
      </c>
      <c r="C408" s="166" t="s">
        <v>12</v>
      </c>
      <c r="D408" s="157" t="s">
        <v>646</v>
      </c>
      <c r="E408" s="41"/>
      <c r="F408" s="485">
        <f>SUM(F409)</f>
        <v>0</v>
      </c>
    </row>
    <row r="409" spans="1:6" s="42" customFormat="1" ht="15.75" hidden="1" customHeight="1" x14ac:dyDescent="0.25">
      <c r="A409" s="76" t="s">
        <v>21</v>
      </c>
      <c r="B409" s="128" t="s">
        <v>223</v>
      </c>
      <c r="C409" s="163" t="s">
        <v>12</v>
      </c>
      <c r="D409" s="154" t="s">
        <v>646</v>
      </c>
      <c r="E409" s="60" t="s">
        <v>68</v>
      </c>
      <c r="F409" s="488">
        <f>SUM(прил7!H290)</f>
        <v>0</v>
      </c>
    </row>
    <row r="410" spans="1:6" ht="33.75" customHeight="1" x14ac:dyDescent="0.25">
      <c r="A410" s="58" t="s">
        <v>124</v>
      </c>
      <c r="B410" s="141" t="s">
        <v>201</v>
      </c>
      <c r="C410" s="267" t="s">
        <v>451</v>
      </c>
      <c r="D410" s="142" t="s">
        <v>452</v>
      </c>
      <c r="E410" s="15"/>
      <c r="F410" s="534">
        <f>SUM(F411)</f>
        <v>296000</v>
      </c>
    </row>
    <row r="411" spans="1:6" s="42" customFormat="1" ht="51" customHeight="1" x14ac:dyDescent="0.25">
      <c r="A411" s="158" t="s">
        <v>125</v>
      </c>
      <c r="B411" s="148" t="s">
        <v>202</v>
      </c>
      <c r="C411" s="268" t="s">
        <v>451</v>
      </c>
      <c r="D411" s="149" t="s">
        <v>452</v>
      </c>
      <c r="E411" s="174"/>
      <c r="F411" s="541">
        <f>SUM(F412)</f>
        <v>296000</v>
      </c>
    </row>
    <row r="412" spans="1:6" s="42" customFormat="1" ht="51" customHeight="1" x14ac:dyDescent="0.25">
      <c r="A412" s="369" t="s">
        <v>469</v>
      </c>
      <c r="B412" s="343" t="s">
        <v>202</v>
      </c>
      <c r="C412" s="344" t="s">
        <v>12</v>
      </c>
      <c r="D412" s="345" t="s">
        <v>452</v>
      </c>
      <c r="E412" s="385"/>
      <c r="F412" s="486">
        <f>SUM(F413)</f>
        <v>296000</v>
      </c>
    </row>
    <row r="413" spans="1:6" s="42" customFormat="1" ht="32.25" customHeight="1" x14ac:dyDescent="0.25">
      <c r="A413" s="75" t="s">
        <v>84</v>
      </c>
      <c r="B413" s="120" t="s">
        <v>202</v>
      </c>
      <c r="C413" s="229" t="s">
        <v>12</v>
      </c>
      <c r="D413" s="118" t="s">
        <v>470</v>
      </c>
      <c r="E413" s="27"/>
      <c r="F413" s="485">
        <f>SUM(F414)</f>
        <v>296000</v>
      </c>
    </row>
    <row r="414" spans="1:6" s="42" customFormat="1" ht="47.25" x14ac:dyDescent="0.25">
      <c r="A414" s="76" t="s">
        <v>82</v>
      </c>
      <c r="B414" s="129" t="s">
        <v>202</v>
      </c>
      <c r="C414" s="230" t="s">
        <v>12</v>
      </c>
      <c r="D414" s="126" t="s">
        <v>470</v>
      </c>
      <c r="E414" s="43" t="s">
        <v>13</v>
      </c>
      <c r="F414" s="488">
        <f>SUM(прил7!H71)</f>
        <v>296000</v>
      </c>
    </row>
    <row r="415" spans="1:6" s="42" customFormat="1" ht="27" customHeight="1" x14ac:dyDescent="0.25">
      <c r="A415" s="531" t="s">
        <v>857</v>
      </c>
      <c r="B415" s="527"/>
      <c r="C415" s="528"/>
      <c r="D415" s="529"/>
      <c r="E415" s="530"/>
      <c r="F415" s="539">
        <f>SUM(F416+F420+F425+F441+F459+F465+F429+F434)</f>
        <v>28082657</v>
      </c>
    </row>
    <row r="416" spans="1:6" s="42" customFormat="1" ht="16.5" customHeight="1" x14ac:dyDescent="0.25">
      <c r="A416" s="74" t="s">
        <v>111</v>
      </c>
      <c r="B416" s="160" t="s">
        <v>453</v>
      </c>
      <c r="C416" s="269" t="s">
        <v>451</v>
      </c>
      <c r="D416" s="161" t="s">
        <v>452</v>
      </c>
      <c r="E416" s="136"/>
      <c r="F416" s="534">
        <f>SUM(F417)</f>
        <v>1451462</v>
      </c>
    </row>
    <row r="417" spans="1:6" s="42" customFormat="1" ht="17.25" customHeight="1" x14ac:dyDescent="0.25">
      <c r="A417" s="158" t="s">
        <v>112</v>
      </c>
      <c r="B417" s="159" t="s">
        <v>196</v>
      </c>
      <c r="C417" s="168" t="s">
        <v>451</v>
      </c>
      <c r="D417" s="155" t="s">
        <v>452</v>
      </c>
      <c r="E417" s="165"/>
      <c r="F417" s="541">
        <f>SUM(F418)</f>
        <v>1451462</v>
      </c>
    </row>
    <row r="418" spans="1:6" s="42" customFormat="1" ht="31.5" x14ac:dyDescent="0.25">
      <c r="A418" s="75" t="s">
        <v>81</v>
      </c>
      <c r="B418" s="127" t="s">
        <v>196</v>
      </c>
      <c r="C418" s="166" t="s">
        <v>451</v>
      </c>
      <c r="D418" s="157" t="s">
        <v>456</v>
      </c>
      <c r="E418" s="41"/>
      <c r="F418" s="485">
        <f>SUM(F419)</f>
        <v>1451462</v>
      </c>
    </row>
    <row r="419" spans="1:6" s="42" customFormat="1" ht="47.25" x14ac:dyDescent="0.25">
      <c r="A419" s="76" t="s">
        <v>82</v>
      </c>
      <c r="B419" s="128" t="s">
        <v>196</v>
      </c>
      <c r="C419" s="163" t="s">
        <v>451</v>
      </c>
      <c r="D419" s="154" t="s">
        <v>456</v>
      </c>
      <c r="E419" s="60" t="s">
        <v>13</v>
      </c>
      <c r="F419" s="488">
        <f>SUM(прил7!H21)</f>
        <v>1451462</v>
      </c>
    </row>
    <row r="420" spans="1:6" s="42" customFormat="1" ht="16.5" customHeight="1" x14ac:dyDescent="0.25">
      <c r="A420" s="74" t="s">
        <v>128</v>
      </c>
      <c r="B420" s="160" t="s">
        <v>203</v>
      </c>
      <c r="C420" s="269" t="s">
        <v>451</v>
      </c>
      <c r="D420" s="161" t="s">
        <v>452</v>
      </c>
      <c r="E420" s="136"/>
      <c r="F420" s="534">
        <f>SUM(F421)</f>
        <v>12774933</v>
      </c>
    </row>
    <row r="421" spans="1:6" s="42" customFormat="1" ht="15.75" customHeight="1" x14ac:dyDescent="0.25">
      <c r="A421" s="158" t="s">
        <v>129</v>
      </c>
      <c r="B421" s="159" t="s">
        <v>204</v>
      </c>
      <c r="C421" s="168" t="s">
        <v>451</v>
      </c>
      <c r="D421" s="155" t="s">
        <v>452</v>
      </c>
      <c r="E421" s="165"/>
      <c r="F421" s="541">
        <f>SUM(F422)</f>
        <v>12774933</v>
      </c>
    </row>
    <row r="422" spans="1:6" s="42" customFormat="1" ht="31.5" x14ac:dyDescent="0.25">
      <c r="A422" s="75" t="s">
        <v>81</v>
      </c>
      <c r="B422" s="127" t="s">
        <v>204</v>
      </c>
      <c r="C422" s="166" t="s">
        <v>451</v>
      </c>
      <c r="D422" s="157" t="s">
        <v>456</v>
      </c>
      <c r="E422" s="41"/>
      <c r="F422" s="485">
        <f>SUM(F423:F424)</f>
        <v>12774933</v>
      </c>
    </row>
    <row r="423" spans="1:6" s="42" customFormat="1" ht="47.25" x14ac:dyDescent="0.25">
      <c r="A423" s="76" t="s">
        <v>82</v>
      </c>
      <c r="B423" s="128" t="s">
        <v>204</v>
      </c>
      <c r="C423" s="163" t="s">
        <v>451</v>
      </c>
      <c r="D423" s="154" t="s">
        <v>456</v>
      </c>
      <c r="E423" s="60" t="s">
        <v>13</v>
      </c>
      <c r="F423" s="488">
        <f>SUM(прил7!H75)</f>
        <v>12756868</v>
      </c>
    </row>
    <row r="424" spans="1:6" s="42" customFormat="1" ht="16.5" customHeight="1" x14ac:dyDescent="0.25">
      <c r="A424" s="76" t="s">
        <v>18</v>
      </c>
      <c r="B424" s="128" t="s">
        <v>204</v>
      </c>
      <c r="C424" s="163" t="s">
        <v>451</v>
      </c>
      <c r="D424" s="154" t="s">
        <v>456</v>
      </c>
      <c r="E424" s="60" t="s">
        <v>17</v>
      </c>
      <c r="F424" s="488">
        <f>SUM(прил7!H76)</f>
        <v>18065</v>
      </c>
    </row>
    <row r="425" spans="1:6" s="42" customFormat="1" ht="31.5" x14ac:dyDescent="0.25">
      <c r="A425" s="74" t="s">
        <v>116</v>
      </c>
      <c r="B425" s="160" t="s">
        <v>231</v>
      </c>
      <c r="C425" s="269" t="s">
        <v>451</v>
      </c>
      <c r="D425" s="161" t="s">
        <v>452</v>
      </c>
      <c r="E425" s="136"/>
      <c r="F425" s="534">
        <f>SUM(F426)</f>
        <v>477965</v>
      </c>
    </row>
    <row r="426" spans="1:6" s="42" customFormat="1" ht="16.5" customHeight="1" x14ac:dyDescent="0.25">
      <c r="A426" s="158" t="s">
        <v>117</v>
      </c>
      <c r="B426" s="159" t="s">
        <v>232</v>
      </c>
      <c r="C426" s="168" t="s">
        <v>451</v>
      </c>
      <c r="D426" s="155" t="s">
        <v>452</v>
      </c>
      <c r="E426" s="165"/>
      <c r="F426" s="541">
        <f>SUM(F427)</f>
        <v>477965</v>
      </c>
    </row>
    <row r="427" spans="1:6" s="42" customFormat="1" ht="31.5" x14ac:dyDescent="0.25">
      <c r="A427" s="75" t="s">
        <v>81</v>
      </c>
      <c r="B427" s="127" t="s">
        <v>232</v>
      </c>
      <c r="C427" s="166" t="s">
        <v>451</v>
      </c>
      <c r="D427" s="157" t="s">
        <v>456</v>
      </c>
      <c r="E427" s="41"/>
      <c r="F427" s="485">
        <f>SUM(F428)</f>
        <v>477965</v>
      </c>
    </row>
    <row r="428" spans="1:6" s="42" customFormat="1" ht="47.25" x14ac:dyDescent="0.25">
      <c r="A428" s="76" t="s">
        <v>82</v>
      </c>
      <c r="B428" s="128" t="s">
        <v>232</v>
      </c>
      <c r="C428" s="163" t="s">
        <v>451</v>
      </c>
      <c r="D428" s="154" t="s">
        <v>456</v>
      </c>
      <c r="E428" s="60" t="s">
        <v>13</v>
      </c>
      <c r="F428" s="488">
        <f>SUM(прил7!H31)</f>
        <v>477965</v>
      </c>
    </row>
    <row r="429" spans="1:6" s="42" customFormat="1" ht="31.5" hidden="1" x14ac:dyDescent="0.25">
      <c r="A429" s="74" t="s">
        <v>118</v>
      </c>
      <c r="B429" s="160" t="s">
        <v>233</v>
      </c>
      <c r="C429" s="269" t="s">
        <v>451</v>
      </c>
      <c r="D429" s="161" t="s">
        <v>452</v>
      </c>
      <c r="E429" s="136"/>
      <c r="F429" s="534">
        <f>SUM(F430)</f>
        <v>0</v>
      </c>
    </row>
    <row r="430" spans="1:6" s="42" customFormat="1" ht="15.75" hidden="1" customHeight="1" x14ac:dyDescent="0.25">
      <c r="A430" s="158" t="s">
        <v>119</v>
      </c>
      <c r="B430" s="159" t="s">
        <v>234</v>
      </c>
      <c r="C430" s="168" t="s">
        <v>451</v>
      </c>
      <c r="D430" s="155" t="s">
        <v>452</v>
      </c>
      <c r="E430" s="165"/>
      <c r="F430" s="541">
        <f>SUM(F431)</f>
        <v>0</v>
      </c>
    </row>
    <row r="431" spans="1:6" s="42" customFormat="1" ht="31.5" hidden="1" x14ac:dyDescent="0.25">
      <c r="A431" s="75" t="s">
        <v>81</v>
      </c>
      <c r="B431" s="127" t="s">
        <v>234</v>
      </c>
      <c r="C431" s="166" t="s">
        <v>451</v>
      </c>
      <c r="D431" s="157" t="s">
        <v>456</v>
      </c>
      <c r="E431" s="41"/>
      <c r="F431" s="485">
        <f>SUM(F432:F433)</f>
        <v>0</v>
      </c>
    </row>
    <row r="432" spans="1:6" s="42" customFormat="1" ht="47.25" hidden="1" x14ac:dyDescent="0.25">
      <c r="A432" s="76" t="s">
        <v>82</v>
      </c>
      <c r="B432" s="128" t="s">
        <v>234</v>
      </c>
      <c r="C432" s="163" t="s">
        <v>451</v>
      </c>
      <c r="D432" s="154" t="s">
        <v>456</v>
      </c>
      <c r="E432" s="60" t="s">
        <v>13</v>
      </c>
      <c r="F432" s="488">
        <f>SUM(прил7!H35)</f>
        <v>0</v>
      </c>
    </row>
    <row r="433" spans="1:6" s="42" customFormat="1" ht="18" hidden="1" customHeight="1" x14ac:dyDescent="0.25">
      <c r="A433" s="76" t="s">
        <v>18</v>
      </c>
      <c r="B433" s="128" t="s">
        <v>234</v>
      </c>
      <c r="C433" s="163" t="s">
        <v>451</v>
      </c>
      <c r="D433" s="154" t="s">
        <v>456</v>
      </c>
      <c r="E433" s="60" t="s">
        <v>17</v>
      </c>
      <c r="F433" s="488">
        <f>SUM([1]прил7!H36)</f>
        <v>0</v>
      </c>
    </row>
    <row r="434" spans="1:6" s="42" customFormat="1" ht="31.5" x14ac:dyDescent="0.25">
      <c r="A434" s="74" t="s">
        <v>24</v>
      </c>
      <c r="B434" s="160" t="s">
        <v>208</v>
      </c>
      <c r="C434" s="269" t="s">
        <v>451</v>
      </c>
      <c r="D434" s="161" t="s">
        <v>452</v>
      </c>
      <c r="E434" s="136"/>
      <c r="F434" s="534">
        <f>SUM(F435)</f>
        <v>4429628</v>
      </c>
    </row>
    <row r="435" spans="1:6" s="42" customFormat="1" ht="16.5" customHeight="1" x14ac:dyDescent="0.25">
      <c r="A435" s="158" t="s">
        <v>91</v>
      </c>
      <c r="B435" s="159" t="s">
        <v>209</v>
      </c>
      <c r="C435" s="168" t="s">
        <v>451</v>
      </c>
      <c r="D435" s="155" t="s">
        <v>452</v>
      </c>
      <c r="E435" s="165"/>
      <c r="F435" s="541">
        <f>SUM(F436+F438)</f>
        <v>4429628</v>
      </c>
    </row>
    <row r="436" spans="1:6" s="42" customFormat="1" ht="16.5" hidden="1" customHeight="1" x14ac:dyDescent="0.25">
      <c r="A436" s="75" t="s">
        <v>108</v>
      </c>
      <c r="B436" s="127" t="s">
        <v>209</v>
      </c>
      <c r="C436" s="166" t="s">
        <v>451</v>
      </c>
      <c r="D436" s="157" t="s">
        <v>474</v>
      </c>
      <c r="E436" s="41"/>
      <c r="F436" s="485">
        <f>SUM(F437)</f>
        <v>0</v>
      </c>
    </row>
    <row r="437" spans="1:6" s="42" customFormat="1" ht="34.5" hidden="1" customHeight="1" x14ac:dyDescent="0.25">
      <c r="A437" s="76" t="s">
        <v>633</v>
      </c>
      <c r="B437" s="128" t="s">
        <v>209</v>
      </c>
      <c r="C437" s="163" t="s">
        <v>451</v>
      </c>
      <c r="D437" s="154" t="s">
        <v>474</v>
      </c>
      <c r="E437" s="60" t="s">
        <v>16</v>
      </c>
      <c r="F437" s="488">
        <f>SUM(прил7!H147)</f>
        <v>0</v>
      </c>
    </row>
    <row r="438" spans="1:6" s="42" customFormat="1" ht="16.5" customHeight="1" x14ac:dyDescent="0.25">
      <c r="A438" s="75" t="s">
        <v>109</v>
      </c>
      <c r="B438" s="127" t="s">
        <v>209</v>
      </c>
      <c r="C438" s="166" t="s">
        <v>451</v>
      </c>
      <c r="D438" s="157" t="s">
        <v>481</v>
      </c>
      <c r="E438" s="41"/>
      <c r="F438" s="485">
        <f>SUM(F439:F440)</f>
        <v>4429628</v>
      </c>
    </row>
    <row r="439" spans="1:6" s="42" customFormat="1" ht="33" customHeight="1" x14ac:dyDescent="0.25">
      <c r="A439" s="76" t="s">
        <v>633</v>
      </c>
      <c r="B439" s="128" t="s">
        <v>209</v>
      </c>
      <c r="C439" s="163" t="s">
        <v>451</v>
      </c>
      <c r="D439" s="154" t="s">
        <v>481</v>
      </c>
      <c r="E439" s="60" t="s">
        <v>16</v>
      </c>
      <c r="F439" s="488">
        <f>SUM(прил7!H149)</f>
        <v>30000</v>
      </c>
    </row>
    <row r="440" spans="1:6" s="42" customFormat="1" ht="18.75" customHeight="1" x14ac:dyDescent="0.25">
      <c r="A440" s="76" t="s">
        <v>18</v>
      </c>
      <c r="B440" s="128" t="s">
        <v>209</v>
      </c>
      <c r="C440" s="163" t="s">
        <v>451</v>
      </c>
      <c r="D440" s="154" t="s">
        <v>481</v>
      </c>
      <c r="E440" s="60" t="s">
        <v>17</v>
      </c>
      <c r="F440" s="488">
        <f>SUM(прил7!H150)</f>
        <v>4399628</v>
      </c>
    </row>
    <row r="441" spans="1:6" s="42" customFormat="1" ht="16.5" customHeight="1" x14ac:dyDescent="0.25">
      <c r="A441" s="74" t="s">
        <v>191</v>
      </c>
      <c r="B441" s="160" t="s">
        <v>210</v>
      </c>
      <c r="C441" s="269" t="s">
        <v>451</v>
      </c>
      <c r="D441" s="161" t="s">
        <v>452</v>
      </c>
      <c r="E441" s="136"/>
      <c r="F441" s="534">
        <f>SUM(F442+F456)</f>
        <v>1602599</v>
      </c>
    </row>
    <row r="442" spans="1:6" s="42" customFormat="1" ht="16.5" customHeight="1" x14ac:dyDescent="0.25">
      <c r="A442" s="158" t="s">
        <v>190</v>
      </c>
      <c r="B442" s="159" t="s">
        <v>211</v>
      </c>
      <c r="C442" s="168" t="s">
        <v>451</v>
      </c>
      <c r="D442" s="155" t="s">
        <v>452</v>
      </c>
      <c r="E442" s="165"/>
      <c r="F442" s="541">
        <f>SUM(F443+F445+F451+F447+F449+F453)</f>
        <v>1602599</v>
      </c>
    </row>
    <row r="443" spans="1:6" s="42" customFormat="1" ht="31.5" customHeight="1" x14ac:dyDescent="0.25">
      <c r="A443" s="75" t="s">
        <v>891</v>
      </c>
      <c r="B443" s="127" t="s">
        <v>211</v>
      </c>
      <c r="C443" s="166" t="s">
        <v>451</v>
      </c>
      <c r="D443" s="157" t="s">
        <v>639</v>
      </c>
      <c r="E443" s="41"/>
      <c r="F443" s="485">
        <f>SUM(F444)</f>
        <v>107545</v>
      </c>
    </row>
    <row r="444" spans="1:6" s="42" customFormat="1" ht="31.5" customHeight="1" x14ac:dyDescent="0.25">
      <c r="A444" s="76" t="s">
        <v>633</v>
      </c>
      <c r="B444" s="128" t="s">
        <v>211</v>
      </c>
      <c r="C444" s="163" t="s">
        <v>451</v>
      </c>
      <c r="D444" s="154" t="s">
        <v>639</v>
      </c>
      <c r="E444" s="60" t="s">
        <v>16</v>
      </c>
      <c r="F444" s="488">
        <f>SUM(прил7!H518)</f>
        <v>107545</v>
      </c>
    </row>
    <row r="445" spans="1:6" s="42" customFormat="1" ht="48.75" customHeight="1" x14ac:dyDescent="0.25">
      <c r="A445" s="75" t="s">
        <v>920</v>
      </c>
      <c r="B445" s="127" t="s">
        <v>211</v>
      </c>
      <c r="C445" s="166" t="s">
        <v>451</v>
      </c>
      <c r="D445" s="157" t="s">
        <v>640</v>
      </c>
      <c r="E445" s="41"/>
      <c r="F445" s="485">
        <f>SUM(F446)</f>
        <v>29600</v>
      </c>
    </row>
    <row r="446" spans="1:6" s="42" customFormat="1" ht="51" customHeight="1" x14ac:dyDescent="0.25">
      <c r="A446" s="76" t="s">
        <v>82</v>
      </c>
      <c r="B446" s="128" t="s">
        <v>211</v>
      </c>
      <c r="C446" s="163" t="s">
        <v>451</v>
      </c>
      <c r="D446" s="154" t="s">
        <v>640</v>
      </c>
      <c r="E446" s="60" t="s">
        <v>13</v>
      </c>
      <c r="F446" s="488">
        <f>SUM(прил7!H154)</f>
        <v>29600</v>
      </c>
    </row>
    <row r="447" spans="1:6" s="42" customFormat="1" ht="16.5" customHeight="1" x14ac:dyDescent="0.25">
      <c r="A447" s="75" t="s">
        <v>192</v>
      </c>
      <c r="B447" s="127" t="s">
        <v>211</v>
      </c>
      <c r="C447" s="166" t="s">
        <v>451</v>
      </c>
      <c r="D447" s="157" t="s">
        <v>482</v>
      </c>
      <c r="E447" s="41"/>
      <c r="F447" s="485">
        <f>SUM(F448)</f>
        <v>90000</v>
      </c>
    </row>
    <row r="448" spans="1:6" s="42" customFormat="1" ht="32.25" customHeight="1" x14ac:dyDescent="0.25">
      <c r="A448" s="76" t="s">
        <v>633</v>
      </c>
      <c r="B448" s="128" t="s">
        <v>211</v>
      </c>
      <c r="C448" s="163" t="s">
        <v>451</v>
      </c>
      <c r="D448" s="154" t="s">
        <v>482</v>
      </c>
      <c r="E448" s="60" t="s">
        <v>16</v>
      </c>
      <c r="F448" s="488">
        <f>SUM(прил7!H156)</f>
        <v>90000</v>
      </c>
    </row>
    <row r="449" spans="1:6" s="42" customFormat="1" ht="33" customHeight="1" x14ac:dyDescent="0.25">
      <c r="A449" s="75" t="s">
        <v>624</v>
      </c>
      <c r="B449" s="127" t="s">
        <v>211</v>
      </c>
      <c r="C449" s="166" t="s">
        <v>451</v>
      </c>
      <c r="D449" s="157" t="s">
        <v>512</v>
      </c>
      <c r="E449" s="41"/>
      <c r="F449" s="485">
        <f>SUM(F450)</f>
        <v>60000</v>
      </c>
    </row>
    <row r="450" spans="1:6" s="42" customFormat="1" ht="48" customHeight="1" x14ac:dyDescent="0.25">
      <c r="A450" s="76" t="s">
        <v>82</v>
      </c>
      <c r="B450" s="128" t="s">
        <v>211</v>
      </c>
      <c r="C450" s="163" t="s">
        <v>451</v>
      </c>
      <c r="D450" s="154" t="s">
        <v>512</v>
      </c>
      <c r="E450" s="60" t="s">
        <v>13</v>
      </c>
      <c r="F450" s="488">
        <f>SUM(прил7!H158)</f>
        <v>60000</v>
      </c>
    </row>
    <row r="451" spans="1:6" s="42" customFormat="1" ht="47.25" x14ac:dyDescent="0.25">
      <c r="A451" s="75" t="s">
        <v>794</v>
      </c>
      <c r="B451" s="127" t="s">
        <v>211</v>
      </c>
      <c r="C451" s="166" t="s">
        <v>451</v>
      </c>
      <c r="D451" s="157" t="s">
        <v>795</v>
      </c>
      <c r="E451" s="41"/>
      <c r="F451" s="485">
        <f>SUM(F452)</f>
        <v>11350</v>
      </c>
    </row>
    <row r="452" spans="1:6" s="42" customFormat="1" ht="33" customHeight="1" x14ac:dyDescent="0.25">
      <c r="A452" s="76" t="s">
        <v>633</v>
      </c>
      <c r="B452" s="128" t="s">
        <v>211</v>
      </c>
      <c r="C452" s="163" t="s">
        <v>451</v>
      </c>
      <c r="D452" s="154" t="s">
        <v>795</v>
      </c>
      <c r="E452" s="60" t="s">
        <v>16</v>
      </c>
      <c r="F452" s="488">
        <f>SUM(прил7!H81)</f>
        <v>11350</v>
      </c>
    </row>
    <row r="453" spans="1:6" s="42" customFormat="1" ht="35.25" customHeight="1" x14ac:dyDescent="0.25">
      <c r="A453" s="75" t="s">
        <v>867</v>
      </c>
      <c r="B453" s="127" t="s">
        <v>211</v>
      </c>
      <c r="C453" s="166" t="s">
        <v>451</v>
      </c>
      <c r="D453" s="157" t="s">
        <v>483</v>
      </c>
      <c r="E453" s="41"/>
      <c r="F453" s="485">
        <f>SUM(F454:F455)</f>
        <v>1304104</v>
      </c>
    </row>
    <row r="454" spans="1:6" s="42" customFormat="1" ht="47.25" customHeight="1" x14ac:dyDescent="0.25">
      <c r="A454" s="76" t="s">
        <v>82</v>
      </c>
      <c r="B454" s="128" t="s">
        <v>211</v>
      </c>
      <c r="C454" s="163" t="s">
        <v>451</v>
      </c>
      <c r="D454" s="154" t="s">
        <v>483</v>
      </c>
      <c r="E454" s="60" t="s">
        <v>13</v>
      </c>
      <c r="F454" s="488">
        <f>SUM(прил7!H160)</f>
        <v>882000</v>
      </c>
    </row>
    <row r="455" spans="1:6" s="42" customFormat="1" ht="30" customHeight="1" x14ac:dyDescent="0.25">
      <c r="A455" s="76" t="s">
        <v>633</v>
      </c>
      <c r="B455" s="128" t="s">
        <v>211</v>
      </c>
      <c r="C455" s="163" t="s">
        <v>451</v>
      </c>
      <c r="D455" s="154" t="s">
        <v>483</v>
      </c>
      <c r="E455" s="60" t="s">
        <v>16</v>
      </c>
      <c r="F455" s="488">
        <f>SUM(прил7!H161)</f>
        <v>422104</v>
      </c>
    </row>
    <row r="456" spans="1:6" s="42" customFormat="1" ht="16.5" hidden="1" customHeight="1" x14ac:dyDescent="0.25">
      <c r="A456" s="158" t="s">
        <v>635</v>
      </c>
      <c r="B456" s="159" t="s">
        <v>637</v>
      </c>
      <c r="C456" s="168" t="s">
        <v>451</v>
      </c>
      <c r="D456" s="155" t="s">
        <v>452</v>
      </c>
      <c r="E456" s="165"/>
      <c r="F456" s="541">
        <f>SUM(F457)</f>
        <v>0</v>
      </c>
    </row>
    <row r="457" spans="1:6" s="42" customFormat="1" ht="17.25" hidden="1" customHeight="1" x14ac:dyDescent="0.25">
      <c r="A457" s="75" t="s">
        <v>636</v>
      </c>
      <c r="B457" s="127" t="s">
        <v>637</v>
      </c>
      <c r="C457" s="166" t="s">
        <v>451</v>
      </c>
      <c r="D457" s="157" t="s">
        <v>634</v>
      </c>
      <c r="E457" s="41"/>
      <c r="F457" s="485">
        <f>SUM(F458)</f>
        <v>0</v>
      </c>
    </row>
    <row r="458" spans="1:6" s="42" customFormat="1" ht="32.25" hidden="1" customHeight="1" x14ac:dyDescent="0.25">
      <c r="A458" s="76" t="s">
        <v>633</v>
      </c>
      <c r="B458" s="128" t="s">
        <v>637</v>
      </c>
      <c r="C458" s="163" t="s">
        <v>451</v>
      </c>
      <c r="D458" s="154" t="s">
        <v>634</v>
      </c>
      <c r="E458" s="60" t="s">
        <v>16</v>
      </c>
      <c r="F458" s="488">
        <f>SUM(прил7!H103)</f>
        <v>0</v>
      </c>
    </row>
    <row r="459" spans="1:6" s="42" customFormat="1" ht="15.75" customHeight="1" x14ac:dyDescent="0.25">
      <c r="A459" s="74" t="s">
        <v>87</v>
      </c>
      <c r="B459" s="160" t="s">
        <v>205</v>
      </c>
      <c r="C459" s="269" t="s">
        <v>451</v>
      </c>
      <c r="D459" s="161" t="s">
        <v>452</v>
      </c>
      <c r="E459" s="136"/>
      <c r="F459" s="534">
        <f>SUM(F460)</f>
        <v>600000</v>
      </c>
    </row>
    <row r="460" spans="1:6" s="42" customFormat="1" ht="15.75" customHeight="1" x14ac:dyDescent="0.25">
      <c r="A460" s="158" t="s">
        <v>88</v>
      </c>
      <c r="B460" s="159" t="s">
        <v>206</v>
      </c>
      <c r="C460" s="168" t="s">
        <v>451</v>
      </c>
      <c r="D460" s="155" t="s">
        <v>452</v>
      </c>
      <c r="E460" s="165"/>
      <c r="F460" s="541">
        <f>SUM(F461+F463)</f>
        <v>600000</v>
      </c>
    </row>
    <row r="461" spans="1:6" s="42" customFormat="1" ht="15.75" customHeight="1" x14ac:dyDescent="0.25">
      <c r="A461" s="75" t="s">
        <v>108</v>
      </c>
      <c r="B461" s="127" t="s">
        <v>206</v>
      </c>
      <c r="C461" s="166" t="s">
        <v>451</v>
      </c>
      <c r="D461" s="157" t="s">
        <v>474</v>
      </c>
      <c r="E461" s="41"/>
      <c r="F461" s="485">
        <f>SUM(F462)</f>
        <v>500000</v>
      </c>
    </row>
    <row r="462" spans="1:6" s="42" customFormat="1" ht="15.75" customHeight="1" x14ac:dyDescent="0.25">
      <c r="A462" s="76" t="s">
        <v>18</v>
      </c>
      <c r="B462" s="128" t="s">
        <v>206</v>
      </c>
      <c r="C462" s="163" t="s">
        <v>451</v>
      </c>
      <c r="D462" s="154" t="s">
        <v>474</v>
      </c>
      <c r="E462" s="60" t="s">
        <v>17</v>
      </c>
      <c r="F462" s="488">
        <f>SUM(прил7!H108)</f>
        <v>500000</v>
      </c>
    </row>
    <row r="463" spans="1:6" s="42" customFormat="1" ht="15.75" customHeight="1" x14ac:dyDescent="0.25">
      <c r="A463" s="75" t="s">
        <v>644</v>
      </c>
      <c r="B463" s="127" t="s">
        <v>206</v>
      </c>
      <c r="C463" s="166" t="s">
        <v>451</v>
      </c>
      <c r="D463" s="157">
        <v>10030</v>
      </c>
      <c r="E463" s="41"/>
      <c r="F463" s="485">
        <f>SUM(F464)</f>
        <v>100000</v>
      </c>
    </row>
    <row r="464" spans="1:6" s="42" customFormat="1" ht="15.75" customHeight="1" x14ac:dyDescent="0.25">
      <c r="A464" s="76" t="s">
        <v>40</v>
      </c>
      <c r="B464" s="128" t="s">
        <v>206</v>
      </c>
      <c r="C464" s="163" t="s">
        <v>451</v>
      </c>
      <c r="D464" s="154">
        <v>10030</v>
      </c>
      <c r="E464" s="60" t="s">
        <v>39</v>
      </c>
      <c r="F464" s="488">
        <f>SUM(прил7!H165)</f>
        <v>100000</v>
      </c>
    </row>
    <row r="465" spans="1:6" s="42" customFormat="1" ht="31.5" x14ac:dyDescent="0.25">
      <c r="A465" s="74" t="s">
        <v>136</v>
      </c>
      <c r="B465" s="160" t="s">
        <v>212</v>
      </c>
      <c r="C465" s="269" t="s">
        <v>451</v>
      </c>
      <c r="D465" s="161" t="s">
        <v>452</v>
      </c>
      <c r="E465" s="136"/>
      <c r="F465" s="534">
        <f>SUM(F466)</f>
        <v>6746070</v>
      </c>
    </row>
    <row r="466" spans="1:6" s="42" customFormat="1" ht="31.5" x14ac:dyDescent="0.25">
      <c r="A466" s="158" t="s">
        <v>137</v>
      </c>
      <c r="B466" s="159" t="s">
        <v>213</v>
      </c>
      <c r="C466" s="168" t="s">
        <v>451</v>
      </c>
      <c r="D466" s="155" t="s">
        <v>452</v>
      </c>
      <c r="E466" s="165"/>
      <c r="F466" s="541">
        <f>SUM(F467)</f>
        <v>6746070</v>
      </c>
    </row>
    <row r="467" spans="1:6" s="42" customFormat="1" ht="31.5" x14ac:dyDescent="0.25">
      <c r="A467" s="75" t="s">
        <v>92</v>
      </c>
      <c r="B467" s="127" t="s">
        <v>213</v>
      </c>
      <c r="C467" s="166" t="s">
        <v>451</v>
      </c>
      <c r="D467" s="157" t="s">
        <v>484</v>
      </c>
      <c r="E467" s="41"/>
      <c r="F467" s="485">
        <f>SUM(F468:F470)</f>
        <v>6746070</v>
      </c>
    </row>
    <row r="468" spans="1:6" s="42" customFormat="1" ht="47.25" x14ac:dyDescent="0.25">
      <c r="A468" s="76" t="s">
        <v>82</v>
      </c>
      <c r="B468" s="128" t="s">
        <v>213</v>
      </c>
      <c r="C468" s="163" t="s">
        <v>451</v>
      </c>
      <c r="D468" s="154" t="s">
        <v>484</v>
      </c>
      <c r="E468" s="60" t="s">
        <v>13</v>
      </c>
      <c r="F468" s="488">
        <f>SUM(прил7!H169)</f>
        <v>3942266</v>
      </c>
    </row>
    <row r="469" spans="1:6" s="42" customFormat="1" ht="31.5" customHeight="1" x14ac:dyDescent="0.25">
      <c r="A469" s="76" t="s">
        <v>633</v>
      </c>
      <c r="B469" s="128" t="s">
        <v>213</v>
      </c>
      <c r="C469" s="163" t="s">
        <v>451</v>
      </c>
      <c r="D469" s="154" t="s">
        <v>484</v>
      </c>
      <c r="E469" s="60" t="s">
        <v>16</v>
      </c>
      <c r="F469" s="488">
        <f>SUM(прил7!H170)</f>
        <v>2708561</v>
      </c>
    </row>
    <row r="470" spans="1:6" s="42" customFormat="1" ht="18" customHeight="1" x14ac:dyDescent="0.25">
      <c r="A470" s="76" t="s">
        <v>18</v>
      </c>
      <c r="B470" s="128" t="s">
        <v>213</v>
      </c>
      <c r="C470" s="163" t="s">
        <v>451</v>
      </c>
      <c r="D470" s="154" t="s">
        <v>484</v>
      </c>
      <c r="E470" s="60" t="s">
        <v>17</v>
      </c>
      <c r="F470" s="488">
        <f>SUM(прил7!H171)</f>
        <v>95243</v>
      </c>
    </row>
    <row r="471" spans="1:6" s="42" customFormat="1" ht="18" hidden="1" customHeight="1" x14ac:dyDescent="0.25">
      <c r="A471" s="58" t="s">
        <v>643</v>
      </c>
      <c r="B471" s="160" t="s">
        <v>641</v>
      </c>
      <c r="C471" s="269" t="s">
        <v>451</v>
      </c>
      <c r="D471" s="161" t="s">
        <v>452</v>
      </c>
      <c r="E471" s="136"/>
      <c r="F471" s="534">
        <f>SUM(F472)</f>
        <v>0</v>
      </c>
    </row>
    <row r="472" spans="1:6" s="42" customFormat="1" ht="18" hidden="1" customHeight="1" x14ac:dyDescent="0.25">
      <c r="A472" s="147" t="s">
        <v>22</v>
      </c>
      <c r="B472" s="159" t="s">
        <v>642</v>
      </c>
      <c r="C472" s="168" t="s">
        <v>451</v>
      </c>
      <c r="D472" s="155" t="s">
        <v>452</v>
      </c>
      <c r="E472" s="165"/>
      <c r="F472" s="541">
        <f>SUM(F473)</f>
        <v>0</v>
      </c>
    </row>
    <row r="473" spans="1:6" s="42" customFormat="1" ht="18" hidden="1" customHeight="1" x14ac:dyDescent="0.25">
      <c r="A473" s="26" t="s">
        <v>644</v>
      </c>
      <c r="B473" s="127" t="s">
        <v>642</v>
      </c>
      <c r="C473" s="166" t="s">
        <v>451</v>
      </c>
      <c r="D473" s="157">
        <v>10030</v>
      </c>
      <c r="E473" s="41"/>
      <c r="F473" s="485">
        <f>SUM(F474)</f>
        <v>0</v>
      </c>
    </row>
    <row r="474" spans="1:6" s="42" customFormat="1" ht="15.75" hidden="1" customHeight="1" x14ac:dyDescent="0.25">
      <c r="A474" s="61" t="s">
        <v>40</v>
      </c>
      <c r="B474" s="128" t="s">
        <v>642</v>
      </c>
      <c r="C474" s="163" t="s">
        <v>451</v>
      </c>
      <c r="D474" s="154">
        <v>10030</v>
      </c>
      <c r="E474" s="60" t="s">
        <v>39</v>
      </c>
      <c r="F474" s="488">
        <f>SUM([1]прил7!H167)</f>
        <v>0</v>
      </c>
    </row>
  </sheetData>
  <autoFilter ref="D1:D474" xr:uid="{05279D90-A329-4EEC-8D3A-93E94861F327}"/>
  <mergeCells count="8">
    <mergeCell ref="B14:D14"/>
    <mergeCell ref="B1:F1"/>
    <mergeCell ref="B2:F2"/>
    <mergeCell ref="B3:F3"/>
    <mergeCell ref="A10:F10"/>
    <mergeCell ref="A11:F11"/>
    <mergeCell ref="A9:F9"/>
    <mergeCell ref="A12:F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9"/>
  <sheetViews>
    <sheetView zoomScaleNormal="100" workbookViewId="0">
      <selection activeCell="B9" sqref="B9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595" t="s">
        <v>700</v>
      </c>
      <c r="C1" s="597"/>
    </row>
    <row r="2" spans="1:3" x14ac:dyDescent="0.25">
      <c r="B2" s="595" t="s">
        <v>661</v>
      </c>
      <c r="C2" s="597"/>
    </row>
    <row r="3" spans="1:3" x14ac:dyDescent="0.25">
      <c r="B3" s="595" t="s">
        <v>662</v>
      </c>
      <c r="C3" s="597"/>
    </row>
    <row r="4" spans="1:3" x14ac:dyDescent="0.25">
      <c r="B4" s="595" t="s">
        <v>663</v>
      </c>
      <c r="C4" s="597"/>
    </row>
    <row r="5" spans="1:3" x14ac:dyDescent="0.25">
      <c r="B5" s="595" t="s">
        <v>849</v>
      </c>
      <c r="C5" s="597"/>
    </row>
    <row r="6" spans="1:3" x14ac:dyDescent="0.25">
      <c r="B6" s="595" t="s">
        <v>850</v>
      </c>
      <c r="C6" s="597"/>
    </row>
    <row r="7" spans="1:3" x14ac:dyDescent="0.25">
      <c r="B7" s="579" t="s">
        <v>941</v>
      </c>
      <c r="C7" s="598"/>
    </row>
    <row r="8" spans="1:3" x14ac:dyDescent="0.25">
      <c r="B8" s="566" t="s">
        <v>966</v>
      </c>
      <c r="C8" s="131"/>
    </row>
    <row r="10" spans="1:3" ht="18.75" x14ac:dyDescent="0.25">
      <c r="A10" s="599" t="s">
        <v>664</v>
      </c>
      <c r="B10" s="599"/>
      <c r="C10" s="599"/>
    </row>
    <row r="11" spans="1:3" ht="18.75" x14ac:dyDescent="0.3">
      <c r="A11" s="419"/>
      <c r="B11" s="420" t="s">
        <v>851</v>
      </c>
    </row>
    <row r="12" spans="1:3" ht="18.75" x14ac:dyDescent="0.3">
      <c r="A12" s="419"/>
      <c r="B12" s="420"/>
    </row>
    <row r="13" spans="1:3" ht="15.75" x14ac:dyDescent="0.25">
      <c r="A13" s="419"/>
      <c r="B13" s="418"/>
    </row>
    <row r="14" spans="1:3" ht="18.75" x14ac:dyDescent="0.25">
      <c r="B14" s="421" t="s">
        <v>665</v>
      </c>
    </row>
    <row r="15" spans="1:3" ht="15.75" x14ac:dyDescent="0.25">
      <c r="A15" s="422"/>
      <c r="C15" s="226" t="s">
        <v>596</v>
      </c>
    </row>
    <row r="16" spans="1:3" x14ac:dyDescent="0.25">
      <c r="A16" s="596" t="s">
        <v>436</v>
      </c>
      <c r="B16" s="596" t="s">
        <v>666</v>
      </c>
      <c r="C16" s="596" t="s">
        <v>701</v>
      </c>
    </row>
    <row r="17" spans="1:3" x14ac:dyDescent="0.25">
      <c r="A17" s="596"/>
      <c r="B17" s="596"/>
      <c r="C17" s="596"/>
    </row>
    <row r="18" spans="1:3" ht="35.25" customHeight="1" x14ac:dyDescent="0.25">
      <c r="A18" s="596"/>
      <c r="B18" s="596"/>
      <c r="C18" s="596"/>
    </row>
    <row r="19" spans="1:3" hidden="1" x14ac:dyDescent="0.25">
      <c r="A19" s="596"/>
      <c r="B19" s="596"/>
      <c r="C19" s="596"/>
    </row>
    <row r="20" spans="1:3" ht="15.75" x14ac:dyDescent="0.25">
      <c r="A20" s="400">
        <v>1</v>
      </c>
      <c r="B20" s="218" t="s">
        <v>667</v>
      </c>
      <c r="C20" s="400" t="s">
        <v>668</v>
      </c>
    </row>
    <row r="21" spans="1:3" ht="31.5" x14ac:dyDescent="0.25">
      <c r="A21" s="400">
        <v>2</v>
      </c>
      <c r="B21" s="218" t="s">
        <v>385</v>
      </c>
      <c r="C21" s="400">
        <v>532299</v>
      </c>
    </row>
    <row r="22" spans="1:3" ht="15.75" x14ac:dyDescent="0.25">
      <c r="A22" s="400">
        <v>3</v>
      </c>
      <c r="B22" s="220" t="s">
        <v>669</v>
      </c>
      <c r="C22" s="400" t="s">
        <v>668</v>
      </c>
    </row>
    <row r="23" spans="1:3" ht="32.25" customHeight="1" x14ac:dyDescent="0.25">
      <c r="A23" s="130">
        <v>4</v>
      </c>
      <c r="B23" s="85" t="s">
        <v>761</v>
      </c>
      <c r="C23" s="400" t="s">
        <v>668</v>
      </c>
    </row>
    <row r="24" spans="1:3" ht="15.75" x14ac:dyDescent="0.25">
      <c r="A24" s="400"/>
      <c r="B24" s="446" t="s">
        <v>670</v>
      </c>
      <c r="C24" s="400">
        <v>532299</v>
      </c>
    </row>
    <row r="25" spans="1:3" ht="15.75" x14ac:dyDescent="0.25">
      <c r="A25" s="422"/>
    </row>
    <row r="26" spans="1:3" ht="15.75" x14ac:dyDescent="0.25">
      <c r="A26" s="422"/>
    </row>
    <row r="27" spans="1:3" ht="18.75" x14ac:dyDescent="0.25">
      <c r="A27" s="422"/>
      <c r="B27" s="421" t="s">
        <v>671</v>
      </c>
    </row>
    <row r="28" spans="1:3" ht="18.75" x14ac:dyDescent="0.25">
      <c r="A28" s="421"/>
    </row>
    <row r="29" spans="1:3" ht="15.75" x14ac:dyDescent="0.25">
      <c r="A29" s="422"/>
    </row>
    <row r="30" spans="1:3" x14ac:dyDescent="0.25">
      <c r="A30" s="596" t="s">
        <v>436</v>
      </c>
      <c r="B30" s="596" t="s">
        <v>666</v>
      </c>
      <c r="C30" s="596" t="s">
        <v>852</v>
      </c>
    </row>
    <row r="31" spans="1:3" x14ac:dyDescent="0.25">
      <c r="A31" s="596"/>
      <c r="B31" s="596"/>
      <c r="C31" s="596"/>
    </row>
    <row r="32" spans="1:3" x14ac:dyDescent="0.25">
      <c r="A32" s="596"/>
      <c r="B32" s="596"/>
      <c r="C32" s="596"/>
    </row>
    <row r="33" spans="1:3" ht="18.75" customHeight="1" x14ac:dyDescent="0.25">
      <c r="A33" s="596"/>
      <c r="B33" s="596"/>
      <c r="C33" s="596"/>
    </row>
    <row r="34" spans="1:3" ht="15.75" x14ac:dyDescent="0.25">
      <c r="A34" s="400">
        <v>1</v>
      </c>
      <c r="B34" s="218" t="s">
        <v>667</v>
      </c>
      <c r="C34" s="400" t="s">
        <v>668</v>
      </c>
    </row>
    <row r="35" spans="1:3" ht="31.5" x14ac:dyDescent="0.25">
      <c r="A35" s="400">
        <v>2</v>
      </c>
      <c r="B35" s="218" t="s">
        <v>385</v>
      </c>
      <c r="C35" s="400" t="s">
        <v>668</v>
      </c>
    </row>
    <row r="36" spans="1:3" ht="15.75" x14ac:dyDescent="0.25">
      <c r="A36" s="400">
        <v>3</v>
      </c>
      <c r="B36" s="220" t="s">
        <v>669</v>
      </c>
      <c r="C36" s="400" t="s">
        <v>668</v>
      </c>
    </row>
    <row r="37" spans="1:3" ht="31.5" x14ac:dyDescent="0.25">
      <c r="A37" s="130">
        <v>4</v>
      </c>
      <c r="B37" s="85" t="s">
        <v>859</v>
      </c>
      <c r="C37" s="400" t="s">
        <v>668</v>
      </c>
    </row>
    <row r="38" spans="1:3" ht="15.75" x14ac:dyDescent="0.25">
      <c r="A38" s="400"/>
      <c r="B38" s="446" t="s">
        <v>670</v>
      </c>
      <c r="C38" s="400" t="s">
        <v>668</v>
      </c>
    </row>
    <row r="39" spans="1:3" ht="15.75" x14ac:dyDescent="0.25">
      <c r="A39" s="423"/>
    </row>
  </sheetData>
  <mergeCells count="14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B4FF-0943-4CE9-944C-2C9369D52C01}">
  <dimension ref="A1:D39"/>
  <sheetViews>
    <sheetView workbookViewId="0">
      <selection activeCell="B9" sqref="B9"/>
    </sheetView>
  </sheetViews>
  <sheetFormatPr defaultRowHeight="15" x14ac:dyDescent="0.25"/>
  <cols>
    <col min="1" max="1" width="6.42578125" style="569" customWidth="1"/>
    <col min="2" max="2" width="76.42578125" style="569" customWidth="1"/>
    <col min="3" max="3" width="15.5703125" style="569" customWidth="1"/>
    <col min="4" max="4" width="15.28515625" style="569" customWidth="1"/>
    <col min="5" max="256" width="9.140625" style="569"/>
    <col min="257" max="257" width="6.42578125" style="569" customWidth="1"/>
    <col min="258" max="258" width="76.42578125" style="569" customWidth="1"/>
    <col min="259" max="259" width="13.42578125" style="569" customWidth="1"/>
    <col min="260" max="260" width="13.7109375" style="569" customWidth="1"/>
    <col min="261" max="512" width="9.140625" style="569"/>
    <col min="513" max="513" width="6.42578125" style="569" customWidth="1"/>
    <col min="514" max="514" width="76.42578125" style="569" customWidth="1"/>
    <col min="515" max="515" width="13.42578125" style="569" customWidth="1"/>
    <col min="516" max="516" width="13.7109375" style="569" customWidth="1"/>
    <col min="517" max="768" width="9.140625" style="569"/>
    <col min="769" max="769" width="6.42578125" style="569" customWidth="1"/>
    <col min="770" max="770" width="76.42578125" style="569" customWidth="1"/>
    <col min="771" max="771" width="13.42578125" style="569" customWidth="1"/>
    <col min="772" max="772" width="13.7109375" style="569" customWidth="1"/>
    <col min="773" max="1024" width="9.140625" style="569"/>
    <col min="1025" max="1025" width="6.42578125" style="569" customWidth="1"/>
    <col min="1026" max="1026" width="76.42578125" style="569" customWidth="1"/>
    <col min="1027" max="1027" width="13.42578125" style="569" customWidth="1"/>
    <col min="1028" max="1028" width="13.7109375" style="569" customWidth="1"/>
    <col min="1029" max="1280" width="9.140625" style="569"/>
    <col min="1281" max="1281" width="6.42578125" style="569" customWidth="1"/>
    <col min="1282" max="1282" width="76.42578125" style="569" customWidth="1"/>
    <col min="1283" max="1283" width="13.42578125" style="569" customWidth="1"/>
    <col min="1284" max="1284" width="13.7109375" style="569" customWidth="1"/>
    <col min="1285" max="1536" width="9.140625" style="569"/>
    <col min="1537" max="1537" width="6.42578125" style="569" customWidth="1"/>
    <col min="1538" max="1538" width="76.42578125" style="569" customWidth="1"/>
    <col min="1539" max="1539" width="13.42578125" style="569" customWidth="1"/>
    <col min="1540" max="1540" width="13.7109375" style="569" customWidth="1"/>
    <col min="1541" max="1792" width="9.140625" style="569"/>
    <col min="1793" max="1793" width="6.42578125" style="569" customWidth="1"/>
    <col min="1794" max="1794" width="76.42578125" style="569" customWidth="1"/>
    <col min="1795" max="1795" width="13.42578125" style="569" customWidth="1"/>
    <col min="1796" max="1796" width="13.7109375" style="569" customWidth="1"/>
    <col min="1797" max="2048" width="9.140625" style="569"/>
    <col min="2049" max="2049" width="6.42578125" style="569" customWidth="1"/>
    <col min="2050" max="2050" width="76.42578125" style="569" customWidth="1"/>
    <col min="2051" max="2051" width="13.42578125" style="569" customWidth="1"/>
    <col min="2052" max="2052" width="13.7109375" style="569" customWidth="1"/>
    <col min="2053" max="2304" width="9.140625" style="569"/>
    <col min="2305" max="2305" width="6.42578125" style="569" customWidth="1"/>
    <col min="2306" max="2306" width="76.42578125" style="569" customWidth="1"/>
    <col min="2307" max="2307" width="13.42578125" style="569" customWidth="1"/>
    <col min="2308" max="2308" width="13.7109375" style="569" customWidth="1"/>
    <col min="2309" max="2560" width="9.140625" style="569"/>
    <col min="2561" max="2561" width="6.42578125" style="569" customWidth="1"/>
    <col min="2562" max="2562" width="76.42578125" style="569" customWidth="1"/>
    <col min="2563" max="2563" width="13.42578125" style="569" customWidth="1"/>
    <col min="2564" max="2564" width="13.7109375" style="569" customWidth="1"/>
    <col min="2565" max="2816" width="9.140625" style="569"/>
    <col min="2817" max="2817" width="6.42578125" style="569" customWidth="1"/>
    <col min="2818" max="2818" width="76.42578125" style="569" customWidth="1"/>
    <col min="2819" max="2819" width="13.42578125" style="569" customWidth="1"/>
    <col min="2820" max="2820" width="13.7109375" style="569" customWidth="1"/>
    <col min="2821" max="3072" width="9.140625" style="569"/>
    <col min="3073" max="3073" width="6.42578125" style="569" customWidth="1"/>
    <col min="3074" max="3074" width="76.42578125" style="569" customWidth="1"/>
    <col min="3075" max="3075" width="13.42578125" style="569" customWidth="1"/>
    <col min="3076" max="3076" width="13.7109375" style="569" customWidth="1"/>
    <col min="3077" max="3328" width="9.140625" style="569"/>
    <col min="3329" max="3329" width="6.42578125" style="569" customWidth="1"/>
    <col min="3330" max="3330" width="76.42578125" style="569" customWidth="1"/>
    <col min="3331" max="3331" width="13.42578125" style="569" customWidth="1"/>
    <col min="3332" max="3332" width="13.7109375" style="569" customWidth="1"/>
    <col min="3333" max="3584" width="9.140625" style="569"/>
    <col min="3585" max="3585" width="6.42578125" style="569" customWidth="1"/>
    <col min="3586" max="3586" width="76.42578125" style="569" customWidth="1"/>
    <col min="3587" max="3587" width="13.42578125" style="569" customWidth="1"/>
    <col min="3588" max="3588" width="13.7109375" style="569" customWidth="1"/>
    <col min="3589" max="3840" width="9.140625" style="569"/>
    <col min="3841" max="3841" width="6.42578125" style="569" customWidth="1"/>
    <col min="3842" max="3842" width="76.42578125" style="569" customWidth="1"/>
    <col min="3843" max="3843" width="13.42578125" style="569" customWidth="1"/>
    <col min="3844" max="3844" width="13.7109375" style="569" customWidth="1"/>
    <col min="3845" max="4096" width="9.140625" style="569"/>
    <col min="4097" max="4097" width="6.42578125" style="569" customWidth="1"/>
    <col min="4098" max="4098" width="76.42578125" style="569" customWidth="1"/>
    <col min="4099" max="4099" width="13.42578125" style="569" customWidth="1"/>
    <col min="4100" max="4100" width="13.7109375" style="569" customWidth="1"/>
    <col min="4101" max="4352" width="9.140625" style="569"/>
    <col min="4353" max="4353" width="6.42578125" style="569" customWidth="1"/>
    <col min="4354" max="4354" width="76.42578125" style="569" customWidth="1"/>
    <col min="4355" max="4355" width="13.42578125" style="569" customWidth="1"/>
    <col min="4356" max="4356" width="13.7109375" style="569" customWidth="1"/>
    <col min="4357" max="4608" width="9.140625" style="569"/>
    <col min="4609" max="4609" width="6.42578125" style="569" customWidth="1"/>
    <col min="4610" max="4610" width="76.42578125" style="569" customWidth="1"/>
    <col min="4611" max="4611" width="13.42578125" style="569" customWidth="1"/>
    <col min="4612" max="4612" width="13.7109375" style="569" customWidth="1"/>
    <col min="4613" max="4864" width="9.140625" style="569"/>
    <col min="4865" max="4865" width="6.42578125" style="569" customWidth="1"/>
    <col min="4866" max="4866" width="76.42578125" style="569" customWidth="1"/>
    <col min="4867" max="4867" width="13.42578125" style="569" customWidth="1"/>
    <col min="4868" max="4868" width="13.7109375" style="569" customWidth="1"/>
    <col min="4869" max="5120" width="9.140625" style="569"/>
    <col min="5121" max="5121" width="6.42578125" style="569" customWidth="1"/>
    <col min="5122" max="5122" width="76.42578125" style="569" customWidth="1"/>
    <col min="5123" max="5123" width="13.42578125" style="569" customWidth="1"/>
    <col min="5124" max="5124" width="13.7109375" style="569" customWidth="1"/>
    <col min="5125" max="5376" width="9.140625" style="569"/>
    <col min="5377" max="5377" width="6.42578125" style="569" customWidth="1"/>
    <col min="5378" max="5378" width="76.42578125" style="569" customWidth="1"/>
    <col min="5379" max="5379" width="13.42578125" style="569" customWidth="1"/>
    <col min="5380" max="5380" width="13.7109375" style="569" customWidth="1"/>
    <col min="5381" max="5632" width="9.140625" style="569"/>
    <col min="5633" max="5633" width="6.42578125" style="569" customWidth="1"/>
    <col min="5634" max="5634" width="76.42578125" style="569" customWidth="1"/>
    <col min="5635" max="5635" width="13.42578125" style="569" customWidth="1"/>
    <col min="5636" max="5636" width="13.7109375" style="569" customWidth="1"/>
    <col min="5637" max="5888" width="9.140625" style="569"/>
    <col min="5889" max="5889" width="6.42578125" style="569" customWidth="1"/>
    <col min="5890" max="5890" width="76.42578125" style="569" customWidth="1"/>
    <col min="5891" max="5891" width="13.42578125" style="569" customWidth="1"/>
    <col min="5892" max="5892" width="13.7109375" style="569" customWidth="1"/>
    <col min="5893" max="6144" width="9.140625" style="569"/>
    <col min="6145" max="6145" width="6.42578125" style="569" customWidth="1"/>
    <col min="6146" max="6146" width="76.42578125" style="569" customWidth="1"/>
    <col min="6147" max="6147" width="13.42578125" style="569" customWidth="1"/>
    <col min="6148" max="6148" width="13.7109375" style="569" customWidth="1"/>
    <col min="6149" max="6400" width="9.140625" style="569"/>
    <col min="6401" max="6401" width="6.42578125" style="569" customWidth="1"/>
    <col min="6402" max="6402" width="76.42578125" style="569" customWidth="1"/>
    <col min="6403" max="6403" width="13.42578125" style="569" customWidth="1"/>
    <col min="6404" max="6404" width="13.7109375" style="569" customWidth="1"/>
    <col min="6405" max="6656" width="9.140625" style="569"/>
    <col min="6657" max="6657" width="6.42578125" style="569" customWidth="1"/>
    <col min="6658" max="6658" width="76.42578125" style="569" customWidth="1"/>
    <col min="6659" max="6659" width="13.42578125" style="569" customWidth="1"/>
    <col min="6660" max="6660" width="13.7109375" style="569" customWidth="1"/>
    <col min="6661" max="6912" width="9.140625" style="569"/>
    <col min="6913" max="6913" width="6.42578125" style="569" customWidth="1"/>
    <col min="6914" max="6914" width="76.42578125" style="569" customWidth="1"/>
    <col min="6915" max="6915" width="13.42578125" style="569" customWidth="1"/>
    <col min="6916" max="6916" width="13.7109375" style="569" customWidth="1"/>
    <col min="6917" max="7168" width="9.140625" style="569"/>
    <col min="7169" max="7169" width="6.42578125" style="569" customWidth="1"/>
    <col min="7170" max="7170" width="76.42578125" style="569" customWidth="1"/>
    <col min="7171" max="7171" width="13.42578125" style="569" customWidth="1"/>
    <col min="7172" max="7172" width="13.7109375" style="569" customWidth="1"/>
    <col min="7173" max="7424" width="9.140625" style="569"/>
    <col min="7425" max="7425" width="6.42578125" style="569" customWidth="1"/>
    <col min="7426" max="7426" width="76.42578125" style="569" customWidth="1"/>
    <col min="7427" max="7427" width="13.42578125" style="569" customWidth="1"/>
    <col min="7428" max="7428" width="13.7109375" style="569" customWidth="1"/>
    <col min="7429" max="7680" width="9.140625" style="569"/>
    <col min="7681" max="7681" width="6.42578125" style="569" customWidth="1"/>
    <col min="7682" max="7682" width="76.42578125" style="569" customWidth="1"/>
    <col min="7683" max="7683" width="13.42578125" style="569" customWidth="1"/>
    <col min="7684" max="7684" width="13.7109375" style="569" customWidth="1"/>
    <col min="7685" max="7936" width="9.140625" style="569"/>
    <col min="7937" max="7937" width="6.42578125" style="569" customWidth="1"/>
    <col min="7938" max="7938" width="76.42578125" style="569" customWidth="1"/>
    <col min="7939" max="7939" width="13.42578125" style="569" customWidth="1"/>
    <col min="7940" max="7940" width="13.7109375" style="569" customWidth="1"/>
    <col min="7941" max="8192" width="9.140625" style="569"/>
    <col min="8193" max="8193" width="6.42578125" style="569" customWidth="1"/>
    <col min="8194" max="8194" width="76.42578125" style="569" customWidth="1"/>
    <col min="8195" max="8195" width="13.42578125" style="569" customWidth="1"/>
    <col min="8196" max="8196" width="13.7109375" style="569" customWidth="1"/>
    <col min="8197" max="8448" width="9.140625" style="569"/>
    <col min="8449" max="8449" width="6.42578125" style="569" customWidth="1"/>
    <col min="8450" max="8450" width="76.42578125" style="569" customWidth="1"/>
    <col min="8451" max="8451" width="13.42578125" style="569" customWidth="1"/>
    <col min="8452" max="8452" width="13.7109375" style="569" customWidth="1"/>
    <col min="8453" max="8704" width="9.140625" style="569"/>
    <col min="8705" max="8705" width="6.42578125" style="569" customWidth="1"/>
    <col min="8706" max="8706" width="76.42578125" style="569" customWidth="1"/>
    <col min="8707" max="8707" width="13.42578125" style="569" customWidth="1"/>
    <col min="8708" max="8708" width="13.7109375" style="569" customWidth="1"/>
    <col min="8709" max="8960" width="9.140625" style="569"/>
    <col min="8961" max="8961" width="6.42578125" style="569" customWidth="1"/>
    <col min="8962" max="8962" width="76.42578125" style="569" customWidth="1"/>
    <col min="8963" max="8963" width="13.42578125" style="569" customWidth="1"/>
    <col min="8964" max="8964" width="13.7109375" style="569" customWidth="1"/>
    <col min="8965" max="9216" width="9.140625" style="569"/>
    <col min="9217" max="9217" width="6.42578125" style="569" customWidth="1"/>
    <col min="9218" max="9218" width="76.42578125" style="569" customWidth="1"/>
    <col min="9219" max="9219" width="13.42578125" style="569" customWidth="1"/>
    <col min="9220" max="9220" width="13.7109375" style="569" customWidth="1"/>
    <col min="9221" max="9472" width="9.140625" style="569"/>
    <col min="9473" max="9473" width="6.42578125" style="569" customWidth="1"/>
    <col min="9474" max="9474" width="76.42578125" style="569" customWidth="1"/>
    <col min="9475" max="9475" width="13.42578125" style="569" customWidth="1"/>
    <col min="9476" max="9476" width="13.7109375" style="569" customWidth="1"/>
    <col min="9477" max="9728" width="9.140625" style="569"/>
    <col min="9729" max="9729" width="6.42578125" style="569" customWidth="1"/>
    <col min="9730" max="9730" width="76.42578125" style="569" customWidth="1"/>
    <col min="9731" max="9731" width="13.42578125" style="569" customWidth="1"/>
    <col min="9732" max="9732" width="13.7109375" style="569" customWidth="1"/>
    <col min="9733" max="9984" width="9.140625" style="569"/>
    <col min="9985" max="9985" width="6.42578125" style="569" customWidth="1"/>
    <col min="9986" max="9986" width="76.42578125" style="569" customWidth="1"/>
    <col min="9987" max="9987" width="13.42578125" style="569" customWidth="1"/>
    <col min="9988" max="9988" width="13.7109375" style="569" customWidth="1"/>
    <col min="9989" max="10240" width="9.140625" style="569"/>
    <col min="10241" max="10241" width="6.42578125" style="569" customWidth="1"/>
    <col min="10242" max="10242" width="76.42578125" style="569" customWidth="1"/>
    <col min="10243" max="10243" width="13.42578125" style="569" customWidth="1"/>
    <col min="10244" max="10244" width="13.7109375" style="569" customWidth="1"/>
    <col min="10245" max="10496" width="9.140625" style="569"/>
    <col min="10497" max="10497" width="6.42578125" style="569" customWidth="1"/>
    <col min="10498" max="10498" width="76.42578125" style="569" customWidth="1"/>
    <col min="10499" max="10499" width="13.42578125" style="569" customWidth="1"/>
    <col min="10500" max="10500" width="13.7109375" style="569" customWidth="1"/>
    <col min="10501" max="10752" width="9.140625" style="569"/>
    <col min="10753" max="10753" width="6.42578125" style="569" customWidth="1"/>
    <col min="10754" max="10754" width="76.42578125" style="569" customWidth="1"/>
    <col min="10755" max="10755" width="13.42578125" style="569" customWidth="1"/>
    <col min="10756" max="10756" width="13.7109375" style="569" customWidth="1"/>
    <col min="10757" max="11008" width="9.140625" style="569"/>
    <col min="11009" max="11009" width="6.42578125" style="569" customWidth="1"/>
    <col min="11010" max="11010" width="76.42578125" style="569" customWidth="1"/>
    <col min="11011" max="11011" width="13.42578125" style="569" customWidth="1"/>
    <col min="11012" max="11012" width="13.7109375" style="569" customWidth="1"/>
    <col min="11013" max="11264" width="9.140625" style="569"/>
    <col min="11265" max="11265" width="6.42578125" style="569" customWidth="1"/>
    <col min="11266" max="11266" width="76.42578125" style="569" customWidth="1"/>
    <col min="11267" max="11267" width="13.42578125" style="569" customWidth="1"/>
    <col min="11268" max="11268" width="13.7109375" style="569" customWidth="1"/>
    <col min="11269" max="11520" width="9.140625" style="569"/>
    <col min="11521" max="11521" width="6.42578125" style="569" customWidth="1"/>
    <col min="11522" max="11522" width="76.42578125" style="569" customWidth="1"/>
    <col min="11523" max="11523" width="13.42578125" style="569" customWidth="1"/>
    <col min="11524" max="11524" width="13.7109375" style="569" customWidth="1"/>
    <col min="11525" max="11776" width="9.140625" style="569"/>
    <col min="11777" max="11777" width="6.42578125" style="569" customWidth="1"/>
    <col min="11778" max="11778" width="76.42578125" style="569" customWidth="1"/>
    <col min="11779" max="11779" width="13.42578125" style="569" customWidth="1"/>
    <col min="11780" max="11780" width="13.7109375" style="569" customWidth="1"/>
    <col min="11781" max="12032" width="9.140625" style="569"/>
    <col min="12033" max="12033" width="6.42578125" style="569" customWidth="1"/>
    <col min="12034" max="12034" width="76.42578125" style="569" customWidth="1"/>
    <col min="12035" max="12035" width="13.42578125" style="569" customWidth="1"/>
    <col min="12036" max="12036" width="13.7109375" style="569" customWidth="1"/>
    <col min="12037" max="12288" width="9.140625" style="569"/>
    <col min="12289" max="12289" width="6.42578125" style="569" customWidth="1"/>
    <col min="12290" max="12290" width="76.42578125" style="569" customWidth="1"/>
    <col min="12291" max="12291" width="13.42578125" style="569" customWidth="1"/>
    <col min="12292" max="12292" width="13.7109375" style="569" customWidth="1"/>
    <col min="12293" max="12544" width="9.140625" style="569"/>
    <col min="12545" max="12545" width="6.42578125" style="569" customWidth="1"/>
    <col min="12546" max="12546" width="76.42578125" style="569" customWidth="1"/>
    <col min="12547" max="12547" width="13.42578125" style="569" customWidth="1"/>
    <col min="12548" max="12548" width="13.7109375" style="569" customWidth="1"/>
    <col min="12549" max="12800" width="9.140625" style="569"/>
    <col min="12801" max="12801" width="6.42578125" style="569" customWidth="1"/>
    <col min="12802" max="12802" width="76.42578125" style="569" customWidth="1"/>
    <col min="12803" max="12803" width="13.42578125" style="569" customWidth="1"/>
    <col min="12804" max="12804" width="13.7109375" style="569" customWidth="1"/>
    <col min="12805" max="13056" width="9.140625" style="569"/>
    <col min="13057" max="13057" width="6.42578125" style="569" customWidth="1"/>
    <col min="13058" max="13058" width="76.42578125" style="569" customWidth="1"/>
    <col min="13059" max="13059" width="13.42578125" style="569" customWidth="1"/>
    <col min="13060" max="13060" width="13.7109375" style="569" customWidth="1"/>
    <col min="13061" max="13312" width="9.140625" style="569"/>
    <col min="13313" max="13313" width="6.42578125" style="569" customWidth="1"/>
    <col min="13314" max="13314" width="76.42578125" style="569" customWidth="1"/>
    <col min="13315" max="13315" width="13.42578125" style="569" customWidth="1"/>
    <col min="13316" max="13316" width="13.7109375" style="569" customWidth="1"/>
    <col min="13317" max="13568" width="9.140625" style="569"/>
    <col min="13569" max="13569" width="6.42578125" style="569" customWidth="1"/>
    <col min="13570" max="13570" width="76.42578125" style="569" customWidth="1"/>
    <col min="13571" max="13571" width="13.42578125" style="569" customWidth="1"/>
    <col min="13572" max="13572" width="13.7109375" style="569" customWidth="1"/>
    <col min="13573" max="13824" width="9.140625" style="569"/>
    <col min="13825" max="13825" width="6.42578125" style="569" customWidth="1"/>
    <col min="13826" max="13826" width="76.42578125" style="569" customWidth="1"/>
    <col min="13827" max="13827" width="13.42578125" style="569" customWidth="1"/>
    <col min="13828" max="13828" width="13.7109375" style="569" customWidth="1"/>
    <col min="13829" max="14080" width="9.140625" style="569"/>
    <col min="14081" max="14081" width="6.42578125" style="569" customWidth="1"/>
    <col min="14082" max="14082" width="76.42578125" style="569" customWidth="1"/>
    <col min="14083" max="14083" width="13.42578125" style="569" customWidth="1"/>
    <col min="14084" max="14084" width="13.7109375" style="569" customWidth="1"/>
    <col min="14085" max="14336" width="9.140625" style="569"/>
    <col min="14337" max="14337" width="6.42578125" style="569" customWidth="1"/>
    <col min="14338" max="14338" width="76.42578125" style="569" customWidth="1"/>
    <col min="14339" max="14339" width="13.42578125" style="569" customWidth="1"/>
    <col min="14340" max="14340" width="13.7109375" style="569" customWidth="1"/>
    <col min="14341" max="14592" width="9.140625" style="569"/>
    <col min="14593" max="14593" width="6.42578125" style="569" customWidth="1"/>
    <col min="14594" max="14594" width="76.42578125" style="569" customWidth="1"/>
    <col min="14595" max="14595" width="13.42578125" style="569" customWidth="1"/>
    <col min="14596" max="14596" width="13.7109375" style="569" customWidth="1"/>
    <col min="14597" max="14848" width="9.140625" style="569"/>
    <col min="14849" max="14849" width="6.42578125" style="569" customWidth="1"/>
    <col min="14850" max="14850" width="76.42578125" style="569" customWidth="1"/>
    <col min="14851" max="14851" width="13.42578125" style="569" customWidth="1"/>
    <col min="14852" max="14852" width="13.7109375" style="569" customWidth="1"/>
    <col min="14853" max="15104" width="9.140625" style="569"/>
    <col min="15105" max="15105" width="6.42578125" style="569" customWidth="1"/>
    <col min="15106" max="15106" width="76.42578125" style="569" customWidth="1"/>
    <col min="15107" max="15107" width="13.42578125" style="569" customWidth="1"/>
    <col min="15108" max="15108" width="13.7109375" style="569" customWidth="1"/>
    <col min="15109" max="15360" width="9.140625" style="569"/>
    <col min="15361" max="15361" width="6.42578125" style="569" customWidth="1"/>
    <col min="15362" max="15362" width="76.42578125" style="569" customWidth="1"/>
    <col min="15363" max="15363" width="13.42578125" style="569" customWidth="1"/>
    <col min="15364" max="15364" width="13.7109375" style="569" customWidth="1"/>
    <col min="15365" max="15616" width="9.140625" style="569"/>
    <col min="15617" max="15617" width="6.42578125" style="569" customWidth="1"/>
    <col min="15618" max="15618" width="76.42578125" style="569" customWidth="1"/>
    <col min="15619" max="15619" width="13.42578125" style="569" customWidth="1"/>
    <col min="15620" max="15620" width="13.7109375" style="569" customWidth="1"/>
    <col min="15621" max="15872" width="9.140625" style="569"/>
    <col min="15873" max="15873" width="6.42578125" style="569" customWidth="1"/>
    <col min="15874" max="15874" width="76.42578125" style="569" customWidth="1"/>
    <col min="15875" max="15875" width="13.42578125" style="569" customWidth="1"/>
    <col min="15876" max="15876" width="13.7109375" style="569" customWidth="1"/>
    <col min="15877" max="16128" width="9.140625" style="569"/>
    <col min="16129" max="16129" width="6.42578125" style="569" customWidth="1"/>
    <col min="16130" max="16130" width="76.42578125" style="569" customWidth="1"/>
    <col min="16131" max="16131" width="13.42578125" style="569" customWidth="1"/>
    <col min="16132" max="16132" width="13.7109375" style="569" customWidth="1"/>
    <col min="16133" max="16384" width="9.140625" style="569"/>
  </cols>
  <sheetData>
    <row r="1" spans="1:4" x14ac:dyDescent="0.25">
      <c r="B1" s="595" t="s">
        <v>952</v>
      </c>
      <c r="C1" s="597"/>
    </row>
    <row r="2" spans="1:4" x14ac:dyDescent="0.25">
      <c r="B2" s="595" t="s">
        <v>661</v>
      </c>
      <c r="C2" s="597"/>
    </row>
    <row r="3" spans="1:4" x14ac:dyDescent="0.25">
      <c r="B3" s="595" t="s">
        <v>662</v>
      </c>
      <c r="C3" s="597"/>
    </row>
    <row r="4" spans="1:4" x14ac:dyDescent="0.25">
      <c r="B4" s="595" t="s">
        <v>663</v>
      </c>
      <c r="C4" s="597"/>
    </row>
    <row r="5" spans="1:4" x14ac:dyDescent="0.25">
      <c r="B5" s="595" t="s">
        <v>953</v>
      </c>
      <c r="C5" s="597"/>
    </row>
    <row r="6" spans="1:4" x14ac:dyDescent="0.25">
      <c r="B6" s="595" t="s">
        <v>954</v>
      </c>
      <c r="C6" s="597"/>
    </row>
    <row r="7" spans="1:4" x14ac:dyDescent="0.25">
      <c r="B7" s="579" t="s">
        <v>955</v>
      </c>
      <c r="C7" s="598"/>
    </row>
    <row r="8" spans="1:4" x14ac:dyDescent="0.25">
      <c r="B8" s="595" t="s">
        <v>967</v>
      </c>
      <c r="C8" s="597"/>
    </row>
    <row r="9" spans="1:4" x14ac:dyDescent="0.25">
      <c r="B9" s="569" t="s">
        <v>956</v>
      </c>
    </row>
    <row r="10" spans="1:4" ht="18.75" x14ac:dyDescent="0.25">
      <c r="A10" s="599" t="s">
        <v>664</v>
      </c>
      <c r="B10" s="599"/>
      <c r="C10" s="599"/>
    </row>
    <row r="11" spans="1:4" ht="18.75" x14ac:dyDescent="0.3">
      <c r="A11" s="572"/>
      <c r="B11" s="420" t="s">
        <v>957</v>
      </c>
    </row>
    <row r="12" spans="1:4" ht="18.75" x14ac:dyDescent="0.3">
      <c r="A12" s="572"/>
      <c r="B12" s="420"/>
    </row>
    <row r="13" spans="1:4" ht="15.75" x14ac:dyDescent="0.25">
      <c r="A13" s="572"/>
      <c r="B13" s="571"/>
    </row>
    <row r="14" spans="1:4" ht="18.75" x14ac:dyDescent="0.25">
      <c r="B14" s="421" t="s">
        <v>665</v>
      </c>
    </row>
    <row r="15" spans="1:4" ht="15.75" x14ac:dyDescent="0.25">
      <c r="A15" s="422"/>
      <c r="D15" s="226" t="s">
        <v>596</v>
      </c>
    </row>
    <row r="16" spans="1:4" x14ac:dyDescent="0.25">
      <c r="A16" s="596" t="s">
        <v>436</v>
      </c>
      <c r="B16" s="596" t="s">
        <v>666</v>
      </c>
      <c r="C16" s="600" t="s">
        <v>958</v>
      </c>
      <c r="D16" s="600" t="s">
        <v>959</v>
      </c>
    </row>
    <row r="17" spans="1:4" ht="15" customHeight="1" x14ac:dyDescent="0.25">
      <c r="A17" s="596"/>
      <c r="B17" s="596"/>
      <c r="C17" s="601"/>
      <c r="D17" s="601"/>
    </row>
    <row r="18" spans="1:4" ht="31.5" customHeight="1" x14ac:dyDescent="0.25">
      <c r="A18" s="596"/>
      <c r="B18" s="596"/>
      <c r="C18" s="601"/>
      <c r="D18" s="601"/>
    </row>
    <row r="19" spans="1:4" ht="15.75" hidden="1" x14ac:dyDescent="0.25">
      <c r="A19" s="596"/>
      <c r="B19" s="596"/>
      <c r="C19" s="576"/>
      <c r="D19" s="576"/>
    </row>
    <row r="20" spans="1:4" ht="15.75" x14ac:dyDescent="0.25">
      <c r="A20" s="573">
        <v>1</v>
      </c>
      <c r="B20" s="218" t="s">
        <v>667</v>
      </c>
      <c r="C20" s="573" t="s">
        <v>668</v>
      </c>
      <c r="D20" s="573" t="s">
        <v>668</v>
      </c>
    </row>
    <row r="21" spans="1:4" ht="31.5" x14ac:dyDescent="0.25">
      <c r="A21" s="573">
        <v>2</v>
      </c>
      <c r="B21" s="218" t="s">
        <v>385</v>
      </c>
      <c r="C21" s="393">
        <v>532299</v>
      </c>
      <c r="D21" s="393">
        <v>532299</v>
      </c>
    </row>
    <row r="22" spans="1:4" ht="15.75" x14ac:dyDescent="0.25">
      <c r="A22" s="573">
        <v>3</v>
      </c>
      <c r="B22" s="218" t="s">
        <v>669</v>
      </c>
      <c r="C22" s="573" t="s">
        <v>668</v>
      </c>
      <c r="D22" s="573" t="s">
        <v>668</v>
      </c>
    </row>
    <row r="23" spans="1:4" ht="31.5" x14ac:dyDescent="0.25">
      <c r="A23" s="573">
        <v>4</v>
      </c>
      <c r="B23" s="218" t="s">
        <v>761</v>
      </c>
      <c r="C23" s="573" t="s">
        <v>668</v>
      </c>
      <c r="D23" s="573" t="s">
        <v>668</v>
      </c>
    </row>
    <row r="24" spans="1:4" ht="15.75" x14ac:dyDescent="0.25">
      <c r="A24" s="573"/>
      <c r="B24" s="218" t="s">
        <v>670</v>
      </c>
      <c r="C24" s="393">
        <v>532299</v>
      </c>
      <c r="D24" s="393">
        <v>532299</v>
      </c>
    </row>
    <row r="25" spans="1:4" ht="15.75" x14ac:dyDescent="0.25">
      <c r="A25" s="422"/>
    </row>
    <row r="26" spans="1:4" ht="15.75" x14ac:dyDescent="0.25">
      <c r="A26" s="422"/>
    </row>
    <row r="27" spans="1:4" ht="18.75" x14ac:dyDescent="0.25">
      <c r="A27" s="422"/>
      <c r="B27" s="421" t="s">
        <v>671</v>
      </c>
    </row>
    <row r="28" spans="1:4" ht="18.75" x14ac:dyDescent="0.25">
      <c r="A28" s="421"/>
    </row>
    <row r="29" spans="1:4" ht="15.75" x14ac:dyDescent="0.25">
      <c r="A29" s="422"/>
    </row>
    <row r="30" spans="1:4" ht="15" customHeight="1" x14ac:dyDescent="0.25">
      <c r="A30" s="596" t="s">
        <v>436</v>
      </c>
      <c r="B30" s="596" t="s">
        <v>666</v>
      </c>
      <c r="C30" s="596" t="s">
        <v>960</v>
      </c>
      <c r="D30" s="596" t="s">
        <v>961</v>
      </c>
    </row>
    <row r="31" spans="1:4" ht="15" customHeight="1" x14ac:dyDescent="0.25">
      <c r="A31" s="596"/>
      <c r="B31" s="596"/>
      <c r="C31" s="596"/>
      <c r="D31" s="596"/>
    </row>
    <row r="32" spans="1:4" ht="15" customHeight="1" x14ac:dyDescent="0.25">
      <c r="A32" s="596"/>
      <c r="B32" s="596"/>
      <c r="C32" s="596"/>
      <c r="D32" s="596"/>
    </row>
    <row r="33" spans="1:4" ht="18.75" customHeight="1" x14ac:dyDescent="0.25">
      <c r="A33" s="596"/>
      <c r="B33" s="596"/>
      <c r="C33" s="596"/>
      <c r="D33" s="596"/>
    </row>
    <row r="34" spans="1:4" ht="15.75" x14ac:dyDescent="0.25">
      <c r="A34" s="573">
        <v>1</v>
      </c>
      <c r="B34" s="218" t="s">
        <v>667</v>
      </c>
      <c r="C34" s="573" t="s">
        <v>668</v>
      </c>
      <c r="D34" s="573" t="s">
        <v>668</v>
      </c>
    </row>
    <row r="35" spans="1:4" ht="31.5" x14ac:dyDescent="0.25">
      <c r="A35" s="573">
        <v>2</v>
      </c>
      <c r="B35" s="218" t="s">
        <v>385</v>
      </c>
      <c r="C35" s="393">
        <v>532299</v>
      </c>
      <c r="D35" s="393">
        <v>532299</v>
      </c>
    </row>
    <row r="36" spans="1:4" ht="15.75" x14ac:dyDescent="0.25">
      <c r="A36" s="573">
        <v>3</v>
      </c>
      <c r="B36" s="218" t="s">
        <v>669</v>
      </c>
      <c r="C36" s="573" t="s">
        <v>668</v>
      </c>
      <c r="D36" s="573" t="s">
        <v>668</v>
      </c>
    </row>
    <row r="37" spans="1:4" ht="31.5" x14ac:dyDescent="0.25">
      <c r="A37" s="573">
        <v>4</v>
      </c>
      <c r="B37" s="218" t="s">
        <v>761</v>
      </c>
      <c r="C37" s="573" t="s">
        <v>668</v>
      </c>
      <c r="D37" s="573" t="s">
        <v>668</v>
      </c>
    </row>
    <row r="38" spans="1:4" ht="15.75" x14ac:dyDescent="0.25">
      <c r="A38" s="573"/>
      <c r="B38" s="218" t="s">
        <v>670</v>
      </c>
      <c r="C38" s="393">
        <v>532299</v>
      </c>
      <c r="D38" s="393">
        <v>532299</v>
      </c>
    </row>
    <row r="39" spans="1:4" ht="15.75" x14ac:dyDescent="0.25">
      <c r="A39" s="423"/>
    </row>
  </sheetData>
  <mergeCells count="17">
    <mergeCell ref="B6:C6"/>
    <mergeCell ref="B1:C1"/>
    <mergeCell ref="B2:C2"/>
    <mergeCell ref="B3:C3"/>
    <mergeCell ref="B4:C4"/>
    <mergeCell ref="B5:C5"/>
    <mergeCell ref="B7:C7"/>
    <mergeCell ref="B8:C8"/>
    <mergeCell ref="A10:C10"/>
    <mergeCell ref="A16:A19"/>
    <mergeCell ref="B16:B19"/>
    <mergeCell ref="C16:C18"/>
    <mergeCell ref="D16:D18"/>
    <mergeCell ref="A30:A33"/>
    <mergeCell ref="B30:B33"/>
    <mergeCell ref="C30:C33"/>
    <mergeCell ref="D30:D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topLeftCell="A13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30" t="s">
        <v>702</v>
      </c>
      <c r="D1" s="431"/>
    </row>
    <row r="2" spans="1:10" x14ac:dyDescent="0.25">
      <c r="C2" s="430" t="s">
        <v>433</v>
      </c>
      <c r="D2" s="431"/>
    </row>
    <row r="3" spans="1:10" x14ac:dyDescent="0.25">
      <c r="C3" s="430" t="s">
        <v>434</v>
      </c>
      <c r="D3" s="431"/>
    </row>
    <row r="4" spans="1:10" x14ac:dyDescent="0.25">
      <c r="C4" s="430" t="s">
        <v>435</v>
      </c>
      <c r="D4" s="431"/>
    </row>
    <row r="5" spans="1:10" x14ac:dyDescent="0.25">
      <c r="C5" s="430" t="s">
        <v>854</v>
      </c>
      <c r="D5" s="431"/>
    </row>
    <row r="6" spans="1:10" x14ac:dyDescent="0.25">
      <c r="C6" s="595" t="s">
        <v>855</v>
      </c>
      <c r="D6" s="595"/>
      <c r="E6" s="595"/>
      <c r="F6" s="595"/>
      <c r="G6" s="595"/>
      <c r="H6" s="595"/>
      <c r="I6" s="595"/>
      <c r="J6" s="595"/>
    </row>
    <row r="7" spans="1:10" x14ac:dyDescent="0.25">
      <c r="C7" s="579" t="s">
        <v>873</v>
      </c>
      <c r="D7" s="579"/>
      <c r="E7" s="579"/>
      <c r="F7" s="579"/>
      <c r="G7" s="579"/>
      <c r="H7" s="579"/>
      <c r="I7" s="579"/>
      <c r="J7" s="579"/>
    </row>
    <row r="8" spans="1:10" x14ac:dyDescent="0.25">
      <c r="C8" s="579" t="s">
        <v>968</v>
      </c>
      <c r="D8" s="579"/>
      <c r="E8" s="579"/>
      <c r="F8" s="579"/>
      <c r="G8" s="579"/>
      <c r="H8" s="579"/>
      <c r="I8" s="579"/>
      <c r="J8" s="579"/>
    </row>
    <row r="9" spans="1:10" x14ac:dyDescent="0.25">
      <c r="C9" s="432"/>
      <c r="D9" s="432"/>
      <c r="E9" s="432"/>
      <c r="F9" s="432"/>
      <c r="G9" s="432"/>
      <c r="H9" s="432"/>
      <c r="I9" s="432"/>
      <c r="J9" s="432"/>
    </row>
    <row r="10" spans="1:10" ht="15.75" x14ac:dyDescent="0.25">
      <c r="C10" s="434" t="s">
        <v>597</v>
      </c>
      <c r="D10" s="434"/>
    </row>
    <row r="11" spans="1:10" ht="15.75" x14ac:dyDescent="0.25">
      <c r="A11" s="602" t="s">
        <v>598</v>
      </c>
      <c r="B11" s="602"/>
      <c r="C11" s="602"/>
      <c r="D11" s="602"/>
      <c r="E11" s="602"/>
      <c r="F11" s="602"/>
      <c r="G11" s="602"/>
      <c r="H11" s="602"/>
      <c r="I11" s="602"/>
      <c r="J11" s="602"/>
    </row>
    <row r="12" spans="1:10" ht="15.75" x14ac:dyDescent="0.25">
      <c r="C12" s="603" t="s">
        <v>853</v>
      </c>
      <c r="D12" s="603"/>
    </row>
    <row r="13" spans="1:10" x14ac:dyDescent="0.25">
      <c r="C13" s="432"/>
      <c r="D13" s="432"/>
    </row>
    <row r="14" spans="1:10" ht="18.75" customHeight="1" x14ac:dyDescent="0.25">
      <c r="C14" s="432"/>
      <c r="D14" s="418"/>
    </row>
    <row r="15" spans="1:10" ht="130.5" customHeight="1" x14ac:dyDescent="0.25">
      <c r="C15" s="604" t="s">
        <v>770</v>
      </c>
      <c r="D15" s="604"/>
      <c r="E15" s="604"/>
      <c r="F15" s="604"/>
      <c r="G15" s="449"/>
      <c r="H15" s="449"/>
      <c r="I15" s="449"/>
    </row>
    <row r="16" spans="1:10" ht="18.75" customHeight="1" x14ac:dyDescent="0.25">
      <c r="C16" s="449"/>
      <c r="D16" s="449"/>
      <c r="E16" s="449"/>
      <c r="F16" s="449"/>
      <c r="G16" s="449"/>
      <c r="H16" s="449"/>
      <c r="I16" s="449"/>
      <c r="J16" s="418" t="s">
        <v>864</v>
      </c>
    </row>
    <row r="17" spans="2:10" ht="15.75" x14ac:dyDescent="0.25">
      <c r="C17" s="388"/>
      <c r="D17" s="418"/>
    </row>
    <row r="18" spans="2:10" x14ac:dyDescent="0.25">
      <c r="D18" s="226"/>
      <c r="G18" s="226"/>
      <c r="H18" s="226"/>
      <c r="I18" s="226"/>
      <c r="J18" s="226" t="s">
        <v>596</v>
      </c>
    </row>
    <row r="19" spans="2:10" x14ac:dyDescent="0.25">
      <c r="B19" s="600" t="s">
        <v>436</v>
      </c>
      <c r="C19" s="600" t="s">
        <v>437</v>
      </c>
      <c r="D19" s="600" t="s">
        <v>5</v>
      </c>
      <c r="E19" s="606" t="s">
        <v>599</v>
      </c>
      <c r="F19" s="607"/>
      <c r="G19" s="607"/>
      <c r="H19" s="607"/>
      <c r="I19" s="607"/>
      <c r="J19" s="608"/>
    </row>
    <row r="20" spans="2:10" ht="48" customHeight="1" x14ac:dyDescent="0.25">
      <c r="B20" s="601"/>
      <c r="C20" s="601"/>
      <c r="D20" s="601"/>
      <c r="E20" s="609" t="s">
        <v>600</v>
      </c>
      <c r="F20" s="609" t="s">
        <v>601</v>
      </c>
      <c r="G20" s="610" t="s">
        <v>615</v>
      </c>
      <c r="H20" s="611"/>
      <c r="I20" s="612"/>
      <c r="J20" s="609" t="s">
        <v>602</v>
      </c>
    </row>
    <row r="21" spans="2:10" ht="38.25" customHeight="1" x14ac:dyDescent="0.25">
      <c r="B21" s="605"/>
      <c r="C21" s="605"/>
      <c r="D21" s="605"/>
      <c r="E21" s="609"/>
      <c r="F21" s="609"/>
      <c r="G21" s="407" t="s">
        <v>616</v>
      </c>
      <c r="H21" s="433" t="s">
        <v>617</v>
      </c>
      <c r="I21" s="408" t="s">
        <v>618</v>
      </c>
      <c r="J21" s="609"/>
    </row>
    <row r="22" spans="2:10" ht="18" customHeight="1" x14ac:dyDescent="0.25">
      <c r="B22" s="400">
        <v>1</v>
      </c>
      <c r="C22" s="218" t="s">
        <v>438</v>
      </c>
      <c r="D22" s="435">
        <f>SUM(E22+F22+J22)</f>
        <v>217045</v>
      </c>
      <c r="E22" s="463">
        <v>6155</v>
      </c>
      <c r="F22" s="306">
        <f>SUM(G22:I22)</f>
        <v>0</v>
      </c>
      <c r="G22" s="306"/>
      <c r="H22" s="306"/>
      <c r="I22" s="306"/>
      <c r="J22" s="463">
        <v>210890</v>
      </c>
    </row>
    <row r="23" spans="2:10" ht="15.75" x14ac:dyDescent="0.25">
      <c r="B23" s="400">
        <v>2</v>
      </c>
      <c r="C23" s="218" t="s">
        <v>439</v>
      </c>
      <c r="D23" s="465">
        <f t="shared" ref="D23:D28" si="0">SUM(E23+F23+J23)</f>
        <v>94942</v>
      </c>
      <c r="E23" s="463">
        <v>13942</v>
      </c>
      <c r="F23" s="306">
        <f t="shared" ref="F23:F28" si="1">SUM(G23:I23)</f>
        <v>0</v>
      </c>
      <c r="G23" s="306"/>
      <c r="H23" s="306"/>
      <c r="I23" s="306"/>
      <c r="J23" s="463">
        <v>81000</v>
      </c>
    </row>
    <row r="24" spans="2:10" ht="15.75" x14ac:dyDescent="0.25">
      <c r="B24" s="400">
        <v>3</v>
      </c>
      <c r="C24" s="218" t="s">
        <v>440</v>
      </c>
      <c r="D24" s="465">
        <f t="shared" si="0"/>
        <v>80805</v>
      </c>
      <c r="E24" s="463">
        <v>5805</v>
      </c>
      <c r="F24" s="306">
        <f t="shared" si="1"/>
        <v>0</v>
      </c>
      <c r="G24" s="306"/>
      <c r="H24" s="306"/>
      <c r="I24" s="306"/>
      <c r="J24" s="463">
        <v>75000</v>
      </c>
    </row>
    <row r="25" spans="2:10" ht="15.75" x14ac:dyDescent="0.25">
      <c r="B25" s="400">
        <v>4</v>
      </c>
      <c r="C25" s="218" t="s">
        <v>441</v>
      </c>
      <c r="D25" s="465">
        <f t="shared" si="0"/>
        <v>176112</v>
      </c>
      <c r="E25" s="463">
        <v>7212</v>
      </c>
      <c r="F25" s="306">
        <f t="shared" si="1"/>
        <v>0</v>
      </c>
      <c r="G25" s="306"/>
      <c r="H25" s="306"/>
      <c r="I25" s="306"/>
      <c r="J25" s="463">
        <v>168900</v>
      </c>
    </row>
    <row r="26" spans="2:10" ht="15.75" x14ac:dyDescent="0.25">
      <c r="B26" s="400">
        <v>5</v>
      </c>
      <c r="C26" s="218" t="s">
        <v>442</v>
      </c>
      <c r="D26" s="465">
        <f t="shared" si="0"/>
        <v>209178</v>
      </c>
      <c r="E26" s="463">
        <v>5338</v>
      </c>
      <c r="F26" s="306">
        <f t="shared" si="1"/>
        <v>0</v>
      </c>
      <c r="G26" s="306"/>
      <c r="H26" s="306"/>
      <c r="I26" s="306"/>
      <c r="J26" s="463">
        <v>203840</v>
      </c>
    </row>
    <row r="27" spans="2:10" ht="15.75" x14ac:dyDescent="0.25">
      <c r="B27" s="400">
        <v>6</v>
      </c>
      <c r="C27" s="218" t="s">
        <v>443</v>
      </c>
      <c r="D27" s="465">
        <f t="shared" si="0"/>
        <v>138379</v>
      </c>
      <c r="E27" s="463">
        <v>7379</v>
      </c>
      <c r="F27" s="306">
        <f t="shared" si="1"/>
        <v>0</v>
      </c>
      <c r="G27" s="306"/>
      <c r="H27" s="306"/>
      <c r="I27" s="306"/>
      <c r="J27" s="463">
        <v>131000</v>
      </c>
    </row>
    <row r="28" spans="2:10" ht="15.75" x14ac:dyDescent="0.25">
      <c r="B28" s="400">
        <v>7</v>
      </c>
      <c r="C28" s="218" t="s">
        <v>444</v>
      </c>
      <c r="D28" s="465">
        <f t="shared" si="0"/>
        <v>45305</v>
      </c>
      <c r="E28" s="463">
        <v>5305</v>
      </c>
      <c r="F28" s="306">
        <f t="shared" si="1"/>
        <v>0</v>
      </c>
      <c r="G28" s="306"/>
      <c r="H28" s="306"/>
      <c r="I28" s="306"/>
      <c r="J28" s="463">
        <v>40000</v>
      </c>
    </row>
    <row r="29" spans="2:10" ht="15.75" x14ac:dyDescent="0.25">
      <c r="B29" s="227"/>
      <c r="C29" s="224" t="s">
        <v>445</v>
      </c>
      <c r="D29" s="436">
        <f t="shared" ref="D29:J29" si="2">SUM(D22:D28)</f>
        <v>961766</v>
      </c>
      <c r="E29" s="436">
        <f t="shared" si="2"/>
        <v>51136</v>
      </c>
      <c r="F29" s="436">
        <f t="shared" si="2"/>
        <v>0</v>
      </c>
      <c r="G29" s="436">
        <f t="shared" si="2"/>
        <v>0</v>
      </c>
      <c r="H29" s="436">
        <f t="shared" si="2"/>
        <v>0</v>
      </c>
      <c r="I29" s="436">
        <f t="shared" si="2"/>
        <v>0</v>
      </c>
      <c r="J29" s="436">
        <f t="shared" si="2"/>
        <v>910630</v>
      </c>
    </row>
  </sheetData>
  <mergeCells count="14"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  <mergeCell ref="C6:J6"/>
    <mergeCell ref="C7:J7"/>
    <mergeCell ref="C8:J8"/>
    <mergeCell ref="A11:J11"/>
    <mergeCell ref="C12:D1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прил1</vt:lpstr>
      <vt:lpstr>прил2</vt:lpstr>
      <vt:lpstr>прил5</vt:lpstr>
      <vt:lpstr>прил7</vt:lpstr>
      <vt:lpstr>прил9</vt:lpstr>
      <vt:lpstr>прил11</vt:lpstr>
      <vt:lpstr>прил13</vt:lpstr>
      <vt:lpstr>прил14</vt:lpstr>
      <vt:lpstr>прил19т1</vt:lpstr>
      <vt:lpstr>прил19т5</vt:lpstr>
      <vt:lpstr>прил11!Область_печати</vt:lpstr>
      <vt:lpstr>прил5!Область_печати</vt:lpstr>
      <vt:lpstr>прил7!Область_печати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2019-11-27T14:10:53Z</cp:lastPrinted>
  <dcterms:created xsi:type="dcterms:W3CDTF">2011-10-10T13:40:01Z</dcterms:created>
  <dcterms:modified xsi:type="dcterms:W3CDTF">2019-12-02T14:18:52Z</dcterms:modified>
</cp:coreProperties>
</file>